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MARZO/"/>
    </mc:Choice>
  </mc:AlternateContent>
  <xr:revisionPtr revIDLastSave="9" documentId="8_{80B413F9-E513-4A5D-970A-EF0701DDBAE4}" xr6:coauthVersionLast="47" xr6:coauthVersionMax="47" xr10:uidLastSave="{AA6B0328-8601-40D6-8F64-FEDEF4CD7D2E}"/>
  <bookViews>
    <workbookView xWindow="-120" yWindow="-120" windowWidth="29040" windowHeight="15840" xr2:uid="{87128B18-2940-4043-A579-EE1D77CFCA54}"/>
  </bookViews>
  <sheets>
    <sheet name="EJECUCION A 31 MARZO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K25" i="1"/>
  <c r="J25" i="1"/>
  <c r="I25" i="1"/>
  <c r="H25" i="1"/>
  <c r="G25" i="1"/>
  <c r="F25" i="1"/>
  <c r="K22" i="1"/>
  <c r="J22" i="1"/>
  <c r="J23" i="1" s="1"/>
  <c r="I22" i="1"/>
  <c r="I23" i="1" s="1"/>
  <c r="H22" i="1"/>
  <c r="H23" i="1" s="1"/>
  <c r="G22" i="1"/>
  <c r="G23" i="1" s="1"/>
  <c r="F22" i="1"/>
  <c r="F23" i="1" s="1"/>
  <c r="K20" i="1"/>
  <c r="J20" i="1"/>
  <c r="I20" i="1"/>
  <c r="H20" i="1"/>
  <c r="G20" i="1"/>
  <c r="F20" i="1"/>
  <c r="K19" i="1"/>
  <c r="K6" i="1" s="1"/>
  <c r="J19" i="1"/>
  <c r="J6" i="1" s="1"/>
  <c r="I19" i="1"/>
  <c r="I6" i="1" s="1"/>
  <c r="H19" i="1"/>
  <c r="H6" i="1" s="1"/>
  <c r="G19" i="1"/>
  <c r="G6" i="1" s="1"/>
  <c r="F19" i="1"/>
  <c r="K18" i="1"/>
  <c r="J18" i="1"/>
  <c r="I18" i="1"/>
  <c r="H18" i="1"/>
  <c r="G18" i="1"/>
  <c r="F18" i="1"/>
  <c r="K16" i="1"/>
  <c r="K7" i="1" s="1"/>
  <c r="J16" i="1"/>
  <c r="J17" i="1" s="1"/>
  <c r="I16" i="1"/>
  <c r="H16" i="1"/>
  <c r="H17" i="1" s="1"/>
  <c r="G16" i="1"/>
  <c r="G17" i="1" s="1"/>
  <c r="F16" i="1"/>
  <c r="F17" i="1" s="1"/>
  <c r="K14" i="1"/>
  <c r="J14" i="1"/>
  <c r="I14" i="1"/>
  <c r="H14" i="1"/>
  <c r="G14" i="1"/>
  <c r="F14" i="1"/>
  <c r="K13" i="1"/>
  <c r="J13" i="1"/>
  <c r="I13" i="1"/>
  <c r="H13" i="1"/>
  <c r="G13" i="1"/>
  <c r="F13" i="1"/>
  <c r="K11" i="1"/>
  <c r="K12" i="1" s="1"/>
  <c r="J11" i="1"/>
  <c r="I11" i="1"/>
  <c r="I12" i="1" s="1"/>
  <c r="H11" i="1"/>
  <c r="G11" i="1"/>
  <c r="G12" i="1" s="1"/>
  <c r="F11" i="1"/>
  <c r="K9" i="1"/>
  <c r="K10" i="1" s="1"/>
  <c r="J9" i="1"/>
  <c r="I9" i="1"/>
  <c r="I10" i="1" s="1"/>
  <c r="H9" i="1"/>
  <c r="H10" i="1" s="1"/>
  <c r="G9" i="1"/>
  <c r="G10" i="1" s="1"/>
  <c r="F9" i="1"/>
  <c r="F10" i="1" s="1"/>
  <c r="H7" i="1"/>
  <c r="F7" i="1"/>
  <c r="G7" i="1" l="1"/>
  <c r="L13" i="1"/>
  <c r="L16" i="1"/>
  <c r="G21" i="1"/>
  <c r="K21" i="1"/>
  <c r="N20" i="1"/>
  <c r="I24" i="1"/>
  <c r="H5" i="1"/>
  <c r="H8" i="1" s="1"/>
  <c r="H27" i="1" s="1"/>
  <c r="N19" i="1"/>
  <c r="H24" i="1"/>
  <c r="F6" i="1"/>
  <c r="L6" i="1" s="1"/>
  <c r="J7" i="1"/>
  <c r="M7" i="1" s="1"/>
  <c r="L25" i="1"/>
  <c r="N10" i="1"/>
  <c r="N26" i="1"/>
  <c r="I7" i="1"/>
  <c r="L7" i="1" s="1"/>
  <c r="G5" i="1"/>
  <c r="G8" i="1" s="1"/>
  <c r="G15" i="1"/>
  <c r="N13" i="1"/>
  <c r="N16" i="1"/>
  <c r="I21" i="1"/>
  <c r="L20" i="1"/>
  <c r="K5" i="1"/>
  <c r="K8" i="1" s="1"/>
  <c r="L10" i="1"/>
  <c r="N11" i="1"/>
  <c r="F15" i="1"/>
  <c r="J15" i="1"/>
  <c r="F21" i="1"/>
  <c r="M20" i="1"/>
  <c r="H12" i="1"/>
  <c r="M9" i="1"/>
  <c r="J10" i="1"/>
  <c r="M10" i="1" s="1"/>
  <c r="M13" i="1"/>
  <c r="N14" i="1"/>
  <c r="M16" i="1"/>
  <c r="L19" i="1"/>
  <c r="G24" i="1"/>
  <c r="G27" i="1" s="1"/>
  <c r="N25" i="1"/>
  <c r="M19" i="1"/>
  <c r="H21" i="1"/>
  <c r="L22" i="1"/>
  <c r="L26" i="1"/>
  <c r="M11" i="1"/>
  <c r="I15" i="1"/>
  <c r="L15" i="1" s="1"/>
  <c r="N7" i="1"/>
  <c r="L9" i="1"/>
  <c r="H15" i="1"/>
  <c r="L14" i="1"/>
  <c r="M17" i="1"/>
  <c r="K17" i="1"/>
  <c r="N17" i="1" s="1"/>
  <c r="F24" i="1"/>
  <c r="L24" i="1" s="1"/>
  <c r="M26" i="1"/>
  <c r="J21" i="1"/>
  <c r="N22" i="1"/>
  <c r="M25" i="1"/>
  <c r="L23" i="1"/>
  <c r="M23" i="1"/>
  <c r="I5" i="1"/>
  <c r="F12" i="1"/>
  <c r="L12" i="1" s="1"/>
  <c r="J12" i="1"/>
  <c r="K15" i="1"/>
  <c r="I17" i="1"/>
  <c r="L17" i="1" s="1"/>
  <c r="L18" i="1"/>
  <c r="K23" i="1"/>
  <c r="N23" i="1" s="1"/>
  <c r="J24" i="1"/>
  <c r="F5" i="1"/>
  <c r="J5" i="1"/>
  <c r="N9" i="1"/>
  <c r="L11" i="1"/>
  <c r="M14" i="1"/>
  <c r="M18" i="1"/>
  <c r="M22" i="1"/>
  <c r="K24" i="1"/>
  <c r="N18" i="1"/>
  <c r="N21" i="1" l="1"/>
  <c r="M21" i="1"/>
  <c r="N15" i="1"/>
  <c r="M6" i="1"/>
  <c r="L21" i="1"/>
  <c r="F8" i="1"/>
  <c r="F27" i="1" s="1"/>
  <c r="M15" i="1"/>
  <c r="N6" i="1"/>
  <c r="N24" i="1"/>
  <c r="M24" i="1"/>
  <c r="N12" i="1"/>
  <c r="N5" i="1"/>
  <c r="M12" i="1"/>
  <c r="J8" i="1"/>
  <c r="M5" i="1"/>
  <c r="I8" i="1"/>
  <c r="L5" i="1"/>
  <c r="N8" i="1"/>
  <c r="K27" i="1"/>
  <c r="N27" i="1" l="1"/>
  <c r="I27" i="1"/>
  <c r="L8" i="1"/>
  <c r="J27" i="1"/>
  <c r="M8" i="1"/>
  <c r="L27" i="1" l="1"/>
  <c r="M27" i="1"/>
</calcChain>
</file>

<file path=xl/sharedStrings.xml><?xml version="1.0" encoding="utf-8"?>
<sst xmlns="http://schemas.openxmlformats.org/spreadsheetml/2006/main" count="95" uniqueCount="51">
  <si>
    <t>UNIDAD NACIONAL DE PROTECCION - UNP EJECUCION A MARZO 31 DE 2023</t>
  </si>
  <si>
    <t>UNIDAD EJECUTORA: 37-08-00  MES: MARZO 31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</si>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</sst>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 applyFont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4" fontId="3" fillId="2" borderId="0" xfId="1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</cellXfs>
  <cellStyles count="5">
    <cellStyle name="Millares 2" xfId="4" xr:uid="{FD1A3B18-5E69-4E9E-A79C-68A47B1E15FE}"/>
    <cellStyle name="Millares 4 7 2 7 5 2 2 2" xfId="2" xr:uid="{8595AC1C-2079-4C2D-94DE-5B0481227CB1}"/>
    <cellStyle name="Normal" xfId="0" builtinId="0"/>
    <cellStyle name="Normal 2 4" xfId="1" xr:uid="{C8821B87-2E69-4798-B22A-B4C30E1529F0}"/>
    <cellStyle name="Porcentaje 2" xfId="3" xr:uid="{979049ED-C575-4696-861C-8AF168473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AGREGADA/MARZO/E.P.%20AGREGADA%20A%2031%20DE%20MARZO%20DE%20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MARZO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14432888302</v>
          </cell>
          <cell r="Y5">
            <v>14430647873</v>
          </cell>
          <cell r="AA5">
            <v>14421445259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7005113050</v>
          </cell>
          <cell r="Y6">
            <v>7005113050</v>
          </cell>
          <cell r="AA6">
            <v>7002517450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1332654791.4400001</v>
          </cell>
          <cell r="Y7">
            <v>1332654791.4400001</v>
          </cell>
          <cell r="AA7">
            <v>1323398092.4400001</v>
          </cell>
        </row>
        <row r="8">
          <cell r="T8">
            <v>1403080000000</v>
          </cell>
          <cell r="V8">
            <v>1341812483099.49</v>
          </cell>
          <cell r="W8">
            <v>61267516900.510002</v>
          </cell>
          <cell r="X8">
            <v>814669750320.51001</v>
          </cell>
          <cell r="Y8">
            <v>91024473179.800003</v>
          </cell>
          <cell r="AA8">
            <v>89746820061.470001</v>
          </cell>
        </row>
        <row r="9">
          <cell r="T9">
            <v>143667400000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117683079</v>
          </cell>
          <cell r="Y10">
            <v>22856022</v>
          </cell>
          <cell r="AA10">
            <v>22856022</v>
          </cell>
        </row>
        <row r="11">
          <cell r="T11">
            <v>23696300000</v>
          </cell>
          <cell r="V11">
            <v>6594135329</v>
          </cell>
          <cell r="W11">
            <v>17102164671</v>
          </cell>
          <cell r="X11">
            <v>4594135329</v>
          </cell>
          <cell r="Y11">
            <v>1378240598.7</v>
          </cell>
          <cell r="AA11">
            <v>1378240598.7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18376100000</v>
          </cell>
          <cell r="V13">
            <v>16624506094</v>
          </cell>
          <cell r="W13">
            <v>1751593906</v>
          </cell>
          <cell r="X13">
            <v>3155193100</v>
          </cell>
          <cell r="Y13">
            <v>3155193100</v>
          </cell>
          <cell r="AA13">
            <v>3155193100</v>
          </cell>
        </row>
        <row r="14">
          <cell r="T14">
            <v>144674100000</v>
          </cell>
          <cell r="V14">
            <v>142012118037</v>
          </cell>
          <cell r="W14">
            <v>2661981963</v>
          </cell>
          <cell r="X14">
            <v>28148557367</v>
          </cell>
          <cell r="Y14">
            <v>1188399175</v>
          </cell>
          <cell r="AA14">
            <v>1188399175</v>
          </cell>
        </row>
        <row r="15">
          <cell r="T15">
            <v>1350000000</v>
          </cell>
          <cell r="V15">
            <v>1291984000</v>
          </cell>
          <cell r="W15">
            <v>58016000</v>
          </cell>
          <cell r="X15">
            <v>535417000</v>
          </cell>
          <cell r="Y15">
            <v>535417000</v>
          </cell>
          <cell r="AA15">
            <v>535417000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1000000</v>
          </cell>
          <cell r="Y16">
            <v>1000000</v>
          </cell>
          <cell r="AA16">
            <v>1000000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1214512837</v>
          </cell>
          <cell r="W20">
            <v>477987163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3307500000</v>
          </cell>
          <cell r="V21">
            <v>2705486750</v>
          </cell>
          <cell r="W21">
            <v>602013250</v>
          </cell>
          <cell r="X21">
            <v>0</v>
          </cell>
          <cell r="Y21">
            <v>0</v>
          </cell>
          <cell r="AA2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57B0-C52F-4F7B-9742-A99FE0CFB49D}">
  <sheetPr>
    <pageSetUpPr fitToPage="1"/>
  </sheetPr>
  <dimension ref="A1:N32"/>
  <sheetViews>
    <sheetView tabSelected="1" zoomScaleNormal="100" workbookViewId="0">
      <selection activeCell="A29" sqref="A29:XFD30"/>
    </sheetView>
  </sheetViews>
  <sheetFormatPr baseColWidth="10" defaultRowHeight="15" x14ac:dyDescent="0.25"/>
  <cols>
    <col min="1" max="1" width="37.28515625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6" width="17.28515625" style="1" bestFit="1" customWidth="1"/>
    <col min="7" max="7" width="16.7109375" style="1" bestFit="1" customWidth="1"/>
    <col min="8" max="8" width="17.5703125" style="1" bestFit="1" customWidth="1"/>
    <col min="9" max="9" width="18.85546875" style="1" bestFit="1" customWidth="1"/>
    <col min="10" max="11" width="16.710937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6.2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2</v>
      </c>
      <c r="B3" s="31"/>
      <c r="C3" s="31"/>
      <c r="D3" s="31"/>
      <c r="E3" s="32"/>
      <c r="F3" s="33" t="s">
        <v>3</v>
      </c>
      <c r="G3" s="34"/>
      <c r="H3" s="34"/>
      <c r="I3" s="34"/>
      <c r="J3" s="34"/>
      <c r="K3" s="35"/>
      <c r="L3" s="36" t="s">
        <v>4</v>
      </c>
      <c r="M3" s="37"/>
      <c r="N3" s="38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F9+F11+F13+F14+F18+F20</f>
        <v>1705229200000</v>
      </c>
      <c r="G5" s="7">
        <f t="shared" si="0"/>
        <v>1481327908522.49</v>
      </c>
      <c r="H5" s="7">
        <f t="shared" si="0"/>
        <v>80233891477.51001</v>
      </c>
      <c r="I5" s="7">
        <f t="shared" si="0"/>
        <v>845843834971.94995</v>
      </c>
      <c r="J5" s="7">
        <f t="shared" si="0"/>
        <v>118885595614.94</v>
      </c>
      <c r="K5" s="7">
        <f t="shared" si="0"/>
        <v>117586887583.61</v>
      </c>
      <c r="L5" s="8">
        <f t="shared" ref="L5:L27" si="1">+I5/F5</f>
        <v>0.49602941057539357</v>
      </c>
      <c r="M5" s="8">
        <f t="shared" ref="M5:M27" si="2">+J5/F5</f>
        <v>6.9718249966010434E-2</v>
      </c>
      <c r="N5" s="8">
        <f t="shared" ref="N5:N27" si="3">+K5/F5</f>
        <v>6.8956646756699921E-2</v>
      </c>
    </row>
    <row r="6" spans="1:14" ht="18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F19</f>
        <v>3050000000</v>
      </c>
      <c r="G6" s="7">
        <f t="shared" si="4"/>
        <v>0</v>
      </c>
      <c r="H6" s="7">
        <f t="shared" si="4"/>
        <v>3050000000</v>
      </c>
      <c r="I6" s="7">
        <f t="shared" si="4"/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 t="shared" ref="F7:K7" si="5">+F16</f>
        <v>144674100000</v>
      </c>
      <c r="G7" s="7">
        <f t="shared" si="5"/>
        <v>142012118037</v>
      </c>
      <c r="H7" s="7">
        <f t="shared" si="5"/>
        <v>2661981963</v>
      </c>
      <c r="I7" s="7">
        <f t="shared" si="5"/>
        <v>28148557367</v>
      </c>
      <c r="J7" s="7">
        <f t="shared" si="5"/>
        <v>1188399175</v>
      </c>
      <c r="K7" s="7">
        <f t="shared" si="5"/>
        <v>1188399175</v>
      </c>
      <c r="L7" s="8">
        <f t="shared" si="1"/>
        <v>0.19456528409024146</v>
      </c>
      <c r="M7" s="8">
        <f t="shared" si="2"/>
        <v>8.2143187688743183E-3</v>
      </c>
      <c r="N7" s="8">
        <f t="shared" si="3"/>
        <v>8.2143187688743183E-3</v>
      </c>
    </row>
    <row r="8" spans="1:14" x14ac:dyDescent="0.25">
      <c r="A8" s="10" t="s">
        <v>30</v>
      </c>
      <c r="B8" s="11"/>
      <c r="C8" s="11"/>
      <c r="D8" s="11"/>
      <c r="E8" s="10"/>
      <c r="F8" s="10">
        <f t="shared" ref="F8:K8" si="6">SUM(F5:F7)</f>
        <v>1852953300000</v>
      </c>
      <c r="G8" s="10">
        <f t="shared" si="6"/>
        <v>1623340026559.49</v>
      </c>
      <c r="H8" s="10">
        <f t="shared" si="6"/>
        <v>85945873440.51001</v>
      </c>
      <c r="I8" s="10">
        <f t="shared" si="6"/>
        <v>873992392338.94995</v>
      </c>
      <c r="J8" s="10">
        <f t="shared" si="6"/>
        <v>120073994789.94</v>
      </c>
      <c r="K8" s="10">
        <f t="shared" si="6"/>
        <v>118775286758.61</v>
      </c>
      <c r="L8" s="12">
        <f t="shared" si="1"/>
        <v>0.47167534785628434</v>
      </c>
      <c r="M8" s="12">
        <f t="shared" si="2"/>
        <v>6.480141447166532E-2</v>
      </c>
      <c r="N8" s="12">
        <f t="shared" si="3"/>
        <v>6.4100529008804488E-2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106184600000</v>
      </c>
      <c r="G9" s="13">
        <f>SUM([2]REP_EPG034_EjecucionPresupuesta!V5:V7)</f>
        <v>106184600000</v>
      </c>
      <c r="H9" s="13">
        <f>SUM([2]REP_EPG034_EjecucionPresupuesta!W5:W7)</f>
        <v>0</v>
      </c>
      <c r="I9" s="13">
        <f>SUM([2]REP_EPG034_EjecucionPresupuesta!X5:X7)</f>
        <v>22770656143.439999</v>
      </c>
      <c r="J9" s="13">
        <f>SUM([2]REP_EPG034_EjecucionPresupuesta!Y5:Y7)</f>
        <v>22768415714.439999</v>
      </c>
      <c r="K9" s="13">
        <f>SUM([2]REP_EPG034_EjecucionPresupuesta!AA5:AA7)</f>
        <v>22747360801.439999</v>
      </c>
      <c r="L9" s="8">
        <f t="shared" si="1"/>
        <v>0.21444405444329967</v>
      </c>
      <c r="M9" s="8">
        <f t="shared" si="2"/>
        <v>0.21442295506542378</v>
      </c>
      <c r="N9" s="8">
        <f t="shared" si="3"/>
        <v>0.21422466912753826</v>
      </c>
    </row>
    <row r="10" spans="1:14" x14ac:dyDescent="0.25">
      <c r="A10" s="14" t="s">
        <v>32</v>
      </c>
      <c r="B10" s="15"/>
      <c r="C10" s="15"/>
      <c r="D10" s="15"/>
      <c r="E10" s="14"/>
      <c r="F10" s="14">
        <f t="shared" ref="F10:K10" si="7">SUM(F9)</f>
        <v>106184600000</v>
      </c>
      <c r="G10" s="14">
        <f t="shared" si="7"/>
        <v>106184600000</v>
      </c>
      <c r="H10" s="14">
        <f t="shared" si="7"/>
        <v>0</v>
      </c>
      <c r="I10" s="14">
        <f t="shared" si="7"/>
        <v>22770656143.439999</v>
      </c>
      <c r="J10" s="14">
        <f t="shared" si="7"/>
        <v>22768415714.439999</v>
      </c>
      <c r="K10" s="14">
        <f t="shared" si="7"/>
        <v>22747360801.439999</v>
      </c>
      <c r="L10" s="12">
        <f t="shared" si="1"/>
        <v>0.21444405444329967</v>
      </c>
      <c r="M10" s="12">
        <f t="shared" si="2"/>
        <v>0.21442295506542378</v>
      </c>
      <c r="N10" s="12">
        <f t="shared" si="3"/>
        <v>0.21422466912753826</v>
      </c>
    </row>
    <row r="11" spans="1:14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1403080000000</v>
      </c>
      <c r="G11" s="13">
        <f>SUM([2]REP_EPG034_EjecucionPresupuesta!V8)</f>
        <v>1341812483099.49</v>
      </c>
      <c r="H11" s="13">
        <f>SUM([2]REP_EPG034_EjecucionPresupuesta!W8)</f>
        <v>61267516900.510002</v>
      </c>
      <c r="I11" s="13">
        <f>SUM([2]REP_EPG034_EjecucionPresupuesta!X8)</f>
        <v>814669750320.51001</v>
      </c>
      <c r="J11" s="13">
        <f>SUM([2]REP_EPG034_EjecucionPresupuesta!Y8)</f>
        <v>91024473179.800003</v>
      </c>
      <c r="K11" s="13">
        <f>SUM([2]REP_EPG034_EjecucionPresupuesta!AA8)</f>
        <v>89746820061.470001</v>
      </c>
      <c r="L11" s="8">
        <f t="shared" si="1"/>
        <v>0.58062957943988225</v>
      </c>
      <c r="M11" s="8">
        <f t="shared" si="2"/>
        <v>6.4874756378681189E-2</v>
      </c>
      <c r="N11" s="8">
        <f t="shared" si="3"/>
        <v>6.3964150341726769E-2</v>
      </c>
    </row>
    <row r="12" spans="1:14" x14ac:dyDescent="0.25">
      <c r="A12" s="14" t="s">
        <v>34</v>
      </c>
      <c r="B12" s="15"/>
      <c r="C12" s="15"/>
      <c r="D12" s="15"/>
      <c r="E12" s="14"/>
      <c r="F12" s="14">
        <f t="shared" ref="F12:K12" si="8">SUM(F11:F11)</f>
        <v>1403080000000</v>
      </c>
      <c r="G12" s="14">
        <f t="shared" si="8"/>
        <v>1341812483099.49</v>
      </c>
      <c r="H12" s="14">
        <f t="shared" si="8"/>
        <v>61267516900.510002</v>
      </c>
      <c r="I12" s="14">
        <f t="shared" si="8"/>
        <v>814669750320.51001</v>
      </c>
      <c r="J12" s="14">
        <f t="shared" si="8"/>
        <v>91024473179.800003</v>
      </c>
      <c r="K12" s="14">
        <f t="shared" si="8"/>
        <v>89746820061.470001</v>
      </c>
      <c r="L12" s="12">
        <f t="shared" si="1"/>
        <v>0.58062957943988225</v>
      </c>
      <c r="M12" s="12">
        <f t="shared" si="2"/>
        <v>6.4874756378681189E-2</v>
      </c>
      <c r="N12" s="12">
        <f t="shared" si="3"/>
        <v>6.3964150341726769E-2</v>
      </c>
    </row>
    <row r="13" spans="1:14" x14ac:dyDescent="0.25">
      <c r="A13" s="5" t="s">
        <v>35</v>
      </c>
      <c r="B13" s="6" t="s">
        <v>20</v>
      </c>
      <c r="C13" s="6" t="s">
        <v>21</v>
      </c>
      <c r="D13" s="6" t="s">
        <v>22</v>
      </c>
      <c r="E13" s="5" t="s">
        <v>23</v>
      </c>
      <c r="F13" s="13">
        <f>SUM([2]REP_EPG034_EjecucionPresupuesta!T12)</f>
        <v>8470300000</v>
      </c>
      <c r="G13" s="13">
        <f>SUM([2]REP_EPG034_EjecucionPresupuesta!V12)</f>
        <v>8470300000</v>
      </c>
      <c r="H13" s="13">
        <f>SUM([2]REP_EPG034_EjecucionPresupuesta!W12)</f>
        <v>0</v>
      </c>
      <c r="I13" s="13">
        <f>SUM([2]REP_EPG034_EjecucionPresupuesta!X12)</f>
        <v>0</v>
      </c>
      <c r="J13" s="13">
        <f>SUM([2]REP_EPG034_EjecucionPresupuesta!Y12)</f>
        <v>0</v>
      </c>
      <c r="K13" s="13">
        <f>SUM([2]REP_EPG034_EjecucionPresupuesta!AA12)</f>
        <v>0</v>
      </c>
      <c r="L13" s="8">
        <f t="shared" si="1"/>
        <v>0</v>
      </c>
      <c r="M13" s="8">
        <f t="shared" si="2"/>
        <v>0</v>
      </c>
      <c r="N13" s="8">
        <f t="shared" si="3"/>
        <v>0</v>
      </c>
    </row>
    <row r="14" spans="1:14" x14ac:dyDescent="0.25">
      <c r="A14" s="5" t="s">
        <v>35</v>
      </c>
      <c r="B14" s="6" t="s">
        <v>20</v>
      </c>
      <c r="C14" s="6" t="s">
        <v>21</v>
      </c>
      <c r="D14" s="6" t="s">
        <v>22</v>
      </c>
      <c r="E14" s="5" t="s">
        <v>23</v>
      </c>
      <c r="F14" s="13">
        <f>[2]REP_EPG034_EjecucionPresupuesta!T9+[2]REP_EPG034_EjecucionPresupuesta!T10+[2]REP_EPG034_EjecucionPresupuesta!T11+[2]REP_EPG034_EjecucionPresupuesta!T13</f>
        <v>186078700000</v>
      </c>
      <c r="G14" s="13">
        <f>[2]REP_EPG034_EjecucionPresupuesta!V9+[2]REP_EPG034_EjecucionPresupuesta!V10+[2]REP_EPG034_EjecucionPresupuesta!V11+[2]REP_EPG034_EjecucionPresupuesta!V13</f>
        <v>23557541423</v>
      </c>
      <c r="H14" s="13">
        <f>[2]REP_EPG034_EjecucionPresupuesta!W9+[2]REP_EPG034_EjecucionPresupuesta!W10+[2]REP_EPG034_EjecucionPresupuesta!W11+[2]REP_EPG034_EjecucionPresupuesta!W13</f>
        <v>18853758577</v>
      </c>
      <c r="I14" s="13">
        <f>[2]REP_EPG034_EjecucionPresupuesta!X9+[2]REP_EPG034_EjecucionPresupuesta!X10+[2]REP_EPG034_EjecucionPresupuesta!X11+[2]REP_EPG034_EjecucionPresupuesta!X13</f>
        <v>7867011508</v>
      </c>
      <c r="J14" s="13">
        <f>[2]REP_EPG034_EjecucionPresupuesta!Y9+[2]REP_EPG034_EjecucionPresupuesta!Y10+[2]REP_EPG034_EjecucionPresupuesta!Y11+[2]REP_EPG034_EjecucionPresupuesta!Y13</f>
        <v>4556289720.6999998</v>
      </c>
      <c r="K14" s="13">
        <f>[2]REP_EPG034_EjecucionPresupuesta!AA9+[2]REP_EPG034_EjecucionPresupuesta!AA10+[2]REP_EPG034_EjecucionPresupuesta!AA11+[2]REP_EPG034_EjecucionPresupuesta!AA13</f>
        <v>4556289720.6999998</v>
      </c>
      <c r="L14" s="8">
        <f t="shared" si="1"/>
        <v>4.2277872255126463E-2</v>
      </c>
      <c r="M14" s="8">
        <f t="shared" si="2"/>
        <v>2.4485820895674786E-2</v>
      </c>
      <c r="N14" s="8">
        <f t="shared" si="3"/>
        <v>2.4485820895674786E-2</v>
      </c>
    </row>
    <row r="15" spans="1:14" x14ac:dyDescent="0.25">
      <c r="A15" s="14" t="s">
        <v>36</v>
      </c>
      <c r="B15" s="15"/>
      <c r="C15" s="15"/>
      <c r="D15" s="15"/>
      <c r="E15" s="14"/>
      <c r="F15" s="16">
        <f t="shared" ref="F15:K15" si="9">SUM(F13:F14)</f>
        <v>194549000000</v>
      </c>
      <c r="G15" s="16">
        <f t="shared" si="9"/>
        <v>32027841423</v>
      </c>
      <c r="H15" s="16">
        <f t="shared" si="9"/>
        <v>18853758577</v>
      </c>
      <c r="I15" s="16">
        <f t="shared" si="9"/>
        <v>7867011508</v>
      </c>
      <c r="J15" s="16">
        <f t="shared" si="9"/>
        <v>4556289720.6999998</v>
      </c>
      <c r="K15" s="16">
        <f t="shared" si="9"/>
        <v>4556289720.6999998</v>
      </c>
      <c r="L15" s="12">
        <f t="shared" si="1"/>
        <v>4.0437172681432439E-2</v>
      </c>
      <c r="M15" s="12">
        <f t="shared" si="2"/>
        <v>2.3419753998735537E-2</v>
      </c>
      <c r="N15" s="12">
        <f t="shared" si="3"/>
        <v>2.3419753998735537E-2</v>
      </c>
    </row>
    <row r="16" spans="1:14" x14ac:dyDescent="0.25">
      <c r="A16" s="5" t="s">
        <v>37</v>
      </c>
      <c r="B16" s="6" t="s">
        <v>27</v>
      </c>
      <c r="C16" s="6" t="s">
        <v>21</v>
      </c>
      <c r="D16" s="6" t="s">
        <v>28</v>
      </c>
      <c r="E16" s="5" t="s">
        <v>29</v>
      </c>
      <c r="F16" s="17">
        <f>SUM([2]REP_EPG034_EjecucionPresupuesta!T14)</f>
        <v>144674100000</v>
      </c>
      <c r="G16" s="17">
        <f>SUM([2]REP_EPG034_EjecucionPresupuesta!V14)</f>
        <v>142012118037</v>
      </c>
      <c r="H16" s="17">
        <f>SUM([2]REP_EPG034_EjecucionPresupuesta!W14)</f>
        <v>2661981963</v>
      </c>
      <c r="I16" s="17">
        <f>SUM([2]REP_EPG034_EjecucionPresupuesta!X14)</f>
        <v>28148557367</v>
      </c>
      <c r="J16" s="17">
        <f>SUM([2]REP_EPG034_EjecucionPresupuesta!Y14)</f>
        <v>1188399175</v>
      </c>
      <c r="K16" s="17">
        <f>SUM([2]REP_EPG034_EjecucionPresupuesta!AA14)</f>
        <v>1188399175</v>
      </c>
      <c r="L16" s="8">
        <f t="shared" si="1"/>
        <v>0.19456528409024146</v>
      </c>
      <c r="M16" s="8">
        <f t="shared" si="2"/>
        <v>8.2143187688743183E-3</v>
      </c>
      <c r="N16" s="8">
        <f t="shared" si="3"/>
        <v>8.2143187688743183E-3</v>
      </c>
    </row>
    <row r="17" spans="1:14" x14ac:dyDescent="0.25">
      <c r="A17" s="14" t="s">
        <v>38</v>
      </c>
      <c r="B17" s="15"/>
      <c r="C17" s="15"/>
      <c r="D17" s="15"/>
      <c r="E17" s="14"/>
      <c r="F17" s="16">
        <f t="shared" ref="F17:K17" si="10">SUM(F16)</f>
        <v>144674100000</v>
      </c>
      <c r="G17" s="16">
        <f t="shared" si="10"/>
        <v>142012118037</v>
      </c>
      <c r="H17" s="16">
        <f t="shared" si="10"/>
        <v>2661981963</v>
      </c>
      <c r="I17" s="16">
        <f t="shared" si="10"/>
        <v>28148557367</v>
      </c>
      <c r="J17" s="16">
        <f t="shared" si="10"/>
        <v>1188399175</v>
      </c>
      <c r="K17" s="16">
        <f t="shared" si="10"/>
        <v>1188399175</v>
      </c>
      <c r="L17" s="12">
        <f t="shared" si="1"/>
        <v>0.19456528409024146</v>
      </c>
      <c r="M17" s="12">
        <f t="shared" si="2"/>
        <v>8.2143187688743183E-3</v>
      </c>
      <c r="N17" s="12">
        <f t="shared" si="3"/>
        <v>8.2143187688743183E-3</v>
      </c>
    </row>
    <row r="18" spans="1:14" x14ac:dyDescent="0.25">
      <c r="A18" s="5" t="s">
        <v>39</v>
      </c>
      <c r="B18" s="6" t="s">
        <v>20</v>
      </c>
      <c r="C18" s="6" t="s">
        <v>21</v>
      </c>
      <c r="D18" s="18">
        <v>10</v>
      </c>
      <c r="E18" s="5" t="s">
        <v>23</v>
      </c>
      <c r="F18" s="17">
        <f>SUM([2]REP_EPG034_EjecucionPresupuesta!T15)</f>
        <v>1350000000</v>
      </c>
      <c r="G18" s="17">
        <f>SUM([2]REP_EPG034_EjecucionPresupuesta!V15)</f>
        <v>1291984000</v>
      </c>
      <c r="H18" s="17">
        <f>SUM([2]REP_EPG034_EjecucionPresupuesta!W15)</f>
        <v>58016000</v>
      </c>
      <c r="I18" s="17">
        <f>SUM([2]REP_EPG034_EjecucionPresupuesta!X15)</f>
        <v>535417000</v>
      </c>
      <c r="J18" s="17">
        <f>SUM([2]REP_EPG034_EjecucionPresupuesta!Y15)</f>
        <v>535417000</v>
      </c>
      <c r="K18" s="17">
        <f>SUM([2]REP_EPG034_EjecucionPresupuesta!AA15)</f>
        <v>535417000</v>
      </c>
      <c r="L18" s="8">
        <f t="shared" si="1"/>
        <v>0.39660518518518517</v>
      </c>
      <c r="M18" s="8">
        <f t="shared" si="2"/>
        <v>0.39660518518518517</v>
      </c>
      <c r="N18" s="8">
        <f t="shared" si="3"/>
        <v>0.39660518518518517</v>
      </c>
    </row>
    <row r="19" spans="1:14" ht="22.5" x14ac:dyDescent="0.25">
      <c r="A19" s="5" t="s">
        <v>40</v>
      </c>
      <c r="B19" s="6" t="s">
        <v>20</v>
      </c>
      <c r="C19" s="6" t="s">
        <v>41</v>
      </c>
      <c r="D19" s="18">
        <v>11</v>
      </c>
      <c r="E19" s="5" t="s">
        <v>42</v>
      </c>
      <c r="F19" s="17">
        <f>SUM([2]REP_EPG034_EjecucionPresupuesta!T17)</f>
        <v>3050000000</v>
      </c>
      <c r="G19" s="17">
        <f>SUM([2]REP_EPG034_EjecucionPresupuesta!V17)</f>
        <v>0</v>
      </c>
      <c r="H19" s="17">
        <f>SUM([2]REP_EPG034_EjecucionPresupuesta!W17)</f>
        <v>3050000000</v>
      </c>
      <c r="I19" s="17">
        <f>SUM([2]REP_EPG034_EjecucionPresupuesta!X17)</f>
        <v>0</v>
      </c>
      <c r="J19" s="17">
        <f>SUM([2]REP_EPG034_EjecucionPresupuesta!Y17)</f>
        <v>0</v>
      </c>
      <c r="K19" s="17">
        <f>SUM([2]REP_EPG034_EjecucionPresupuesta!AA17)</f>
        <v>0</v>
      </c>
      <c r="L19" s="8">
        <f t="shared" si="1"/>
        <v>0</v>
      </c>
      <c r="M19" s="8">
        <f t="shared" si="2"/>
        <v>0</v>
      </c>
      <c r="N19" s="8">
        <f t="shared" si="3"/>
        <v>0</v>
      </c>
    </row>
    <row r="20" spans="1:14" x14ac:dyDescent="0.25">
      <c r="A20" s="5" t="s">
        <v>43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[2]REP_EPG034_EjecucionPresupuesta!T16+[2]REP_EPG034_EjecucionPresupuesta!T18</f>
        <v>65600000</v>
      </c>
      <c r="G20" s="17">
        <f>[2]REP_EPG034_EjecucionPresupuesta!V16+[2]REP_EPG034_EjecucionPresupuesta!V18</f>
        <v>11000000</v>
      </c>
      <c r="H20" s="17">
        <f>[2]REP_EPG034_EjecucionPresupuesta!W16+[2]REP_EPG034_EjecucionPresupuesta!W18</f>
        <v>54600000</v>
      </c>
      <c r="I20" s="17">
        <f>[2]REP_EPG034_EjecucionPresupuesta!X16+[2]REP_EPG034_EjecucionPresupuesta!X18</f>
        <v>1000000</v>
      </c>
      <c r="J20" s="17">
        <f>[2]REP_EPG034_EjecucionPresupuesta!Y16+[2]REP_EPG034_EjecucionPresupuesta!Y18</f>
        <v>1000000</v>
      </c>
      <c r="K20" s="17">
        <f>[2]REP_EPG034_EjecucionPresupuesta!AA16+[2]REP_EPG034_EjecucionPresupuesta!AA18</f>
        <v>1000000</v>
      </c>
      <c r="L20" s="8">
        <f t="shared" si="1"/>
        <v>1.524390243902439E-2</v>
      </c>
      <c r="M20" s="8">
        <f t="shared" si="2"/>
        <v>1.524390243902439E-2</v>
      </c>
      <c r="N20" s="8">
        <f t="shared" si="3"/>
        <v>1.524390243902439E-2</v>
      </c>
    </row>
    <row r="21" spans="1:14" ht="22.5" x14ac:dyDescent="0.25">
      <c r="A21" s="14" t="s">
        <v>44</v>
      </c>
      <c r="B21" s="15"/>
      <c r="C21" s="15"/>
      <c r="D21" s="15"/>
      <c r="E21" s="14"/>
      <c r="F21" s="16">
        <f t="shared" ref="F21:K21" si="11">SUM(F18:F20)</f>
        <v>4465600000</v>
      </c>
      <c r="G21" s="16">
        <f t="shared" si="11"/>
        <v>1302984000</v>
      </c>
      <c r="H21" s="16">
        <f t="shared" si="11"/>
        <v>3162616000</v>
      </c>
      <c r="I21" s="16">
        <f t="shared" si="11"/>
        <v>536417000</v>
      </c>
      <c r="J21" s="16">
        <f t="shared" si="11"/>
        <v>536417000</v>
      </c>
      <c r="K21" s="16">
        <f t="shared" si="11"/>
        <v>536417000</v>
      </c>
      <c r="L21" s="12">
        <f t="shared" si="1"/>
        <v>0.12012204407022573</v>
      </c>
      <c r="M21" s="12">
        <f t="shared" si="2"/>
        <v>0.12012204407022573</v>
      </c>
      <c r="N21" s="12">
        <f t="shared" si="3"/>
        <v>0.12012204407022573</v>
      </c>
    </row>
    <row r="22" spans="1:14" x14ac:dyDescent="0.25">
      <c r="A22" s="5" t="s">
        <v>45</v>
      </c>
      <c r="B22" s="6" t="s">
        <v>20</v>
      </c>
      <c r="C22" s="6" t="s">
        <v>25</v>
      </c>
      <c r="D22" s="6" t="s">
        <v>41</v>
      </c>
      <c r="E22" s="5" t="s">
        <v>26</v>
      </c>
      <c r="F22" s="19">
        <f>SUM([2]REP_EPG034_EjecucionPresupuesta!T19)</f>
        <v>8488568144</v>
      </c>
      <c r="G22" s="19">
        <f>SUM([2]REP_EPG034_EjecucionPresupuesta!V19)</f>
        <v>0</v>
      </c>
      <c r="H22" s="19">
        <f>SUM([2]REP_EPG034_EjecucionPresupuesta!W19)</f>
        <v>8488568144</v>
      </c>
      <c r="I22" s="19">
        <f>SUM([2]REP_EPG034_EjecucionPresupuesta!X19)</f>
        <v>0</v>
      </c>
      <c r="J22" s="19">
        <f>SUM([2]REP_EPG034_EjecucionPresupuesta!Y19)</f>
        <v>0</v>
      </c>
      <c r="K22" s="19">
        <f>SUM([2]REP_EPG034_EjecucionPresupuesta!AA19)</f>
        <v>0</v>
      </c>
      <c r="L22" s="8">
        <f t="shared" si="1"/>
        <v>0</v>
      </c>
      <c r="M22" s="8">
        <f t="shared" si="2"/>
        <v>0</v>
      </c>
      <c r="N22" s="8">
        <f t="shared" si="3"/>
        <v>0</v>
      </c>
    </row>
    <row r="23" spans="1:14" x14ac:dyDescent="0.25">
      <c r="A23" s="14" t="s">
        <v>46</v>
      </c>
      <c r="B23" s="15"/>
      <c r="C23" s="15"/>
      <c r="D23" s="15"/>
      <c r="E23" s="14"/>
      <c r="F23" s="16">
        <f t="shared" ref="F23:K23" si="12">SUM(F22:F22)</f>
        <v>8488568144</v>
      </c>
      <c r="G23" s="16">
        <f t="shared" si="12"/>
        <v>0</v>
      </c>
      <c r="H23" s="16">
        <f t="shared" si="12"/>
        <v>8488568144</v>
      </c>
      <c r="I23" s="16">
        <f t="shared" si="12"/>
        <v>0</v>
      </c>
      <c r="J23" s="16">
        <f t="shared" si="12"/>
        <v>0</v>
      </c>
      <c r="K23" s="16">
        <f t="shared" si="12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</row>
    <row r="24" spans="1:14" x14ac:dyDescent="0.25">
      <c r="A24" s="14" t="s">
        <v>47</v>
      </c>
      <c r="B24" s="15"/>
      <c r="C24" s="15"/>
      <c r="D24" s="15"/>
      <c r="E24" s="14"/>
      <c r="F24" s="16">
        <f t="shared" ref="F24:K24" si="13">SUM(F25:F26)</f>
        <v>5000000000</v>
      </c>
      <c r="G24" s="16">
        <f t="shared" si="13"/>
        <v>3919999587</v>
      </c>
      <c r="H24" s="16">
        <f t="shared" si="13"/>
        <v>1080000413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</row>
    <row r="25" spans="1:14" ht="22.5" x14ac:dyDescent="0.25">
      <c r="A25" s="5" t="s">
        <v>48</v>
      </c>
      <c r="B25" s="6" t="s">
        <v>20</v>
      </c>
      <c r="C25" s="6" t="s">
        <v>25</v>
      </c>
      <c r="D25" s="18" t="s">
        <v>21</v>
      </c>
      <c r="E25" s="5" t="s">
        <v>26</v>
      </c>
      <c r="F25" s="13">
        <f>SUM([2]REP_EPG034_EjecucionPresupuesta!T20)</f>
        <v>1692500000</v>
      </c>
      <c r="G25" s="13">
        <f>SUM([2]REP_EPG034_EjecucionPresupuesta!V20)</f>
        <v>1214512837</v>
      </c>
      <c r="H25" s="13">
        <f>SUM([2]REP_EPG034_EjecucionPresupuesta!W20)</f>
        <v>477987163</v>
      </c>
      <c r="I25" s="13">
        <f>SUM([2]REP_EPG034_EjecucionPresupuesta!X20)</f>
        <v>0</v>
      </c>
      <c r="J25" s="13">
        <f>SUM([2]REP_EPG034_EjecucionPresupuesta!Y20)</f>
        <v>0</v>
      </c>
      <c r="K25" s="13">
        <f>SUM([2]REP_EPG034_EjecucionPresupuesta!AA20)</f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22.5" x14ac:dyDescent="0.25">
      <c r="A26" s="5" t="s">
        <v>49</v>
      </c>
      <c r="B26" s="6" t="s">
        <v>20</v>
      </c>
      <c r="C26" s="6" t="s">
        <v>25</v>
      </c>
      <c r="D26" s="18" t="s">
        <v>21</v>
      </c>
      <c r="E26" s="5" t="s">
        <v>26</v>
      </c>
      <c r="F26" s="13">
        <f>SUM([2]REP_EPG034_EjecucionPresupuesta!T21)</f>
        <v>3307500000</v>
      </c>
      <c r="G26" s="13">
        <f>SUM([2]REP_EPG034_EjecucionPresupuesta!V21)</f>
        <v>2705486750</v>
      </c>
      <c r="H26" s="13">
        <f>SUM([2]REP_EPG034_EjecucionPresupuesta!W21)</f>
        <v>602013250</v>
      </c>
      <c r="I26" s="13">
        <f>SUM([2]REP_EPG034_EjecucionPresupuesta!X21)</f>
        <v>0</v>
      </c>
      <c r="J26" s="13">
        <f>SUM([2]REP_EPG034_EjecucionPresupuesta!Y21)</f>
        <v>0</v>
      </c>
      <c r="K26" s="13">
        <f>SUM([2]REP_EPG034_EjecucionPresupuesta!AA21)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x14ac:dyDescent="0.25">
      <c r="A27" s="27" t="s">
        <v>50</v>
      </c>
      <c r="B27" s="27"/>
      <c r="C27" s="27"/>
      <c r="D27" s="27"/>
      <c r="E27" s="27"/>
      <c r="F27" s="20">
        <f t="shared" ref="F27:K27" si="14">F8+F23+F24</f>
        <v>1866441868144</v>
      </c>
      <c r="G27" s="20">
        <f t="shared" si="14"/>
        <v>1627260026146.49</v>
      </c>
      <c r="H27" s="20">
        <f t="shared" si="14"/>
        <v>95514441997.51001</v>
      </c>
      <c r="I27" s="20">
        <f t="shared" si="14"/>
        <v>873992392338.94995</v>
      </c>
      <c r="J27" s="20">
        <f t="shared" si="14"/>
        <v>120073994789.94</v>
      </c>
      <c r="K27" s="20">
        <f t="shared" si="14"/>
        <v>118775286758.61</v>
      </c>
      <c r="L27" s="21">
        <f t="shared" si="1"/>
        <v>0.46826660248896623</v>
      </c>
      <c r="M27" s="21">
        <f t="shared" si="2"/>
        <v>6.4333101844389201E-2</v>
      </c>
      <c r="N27" s="21">
        <f t="shared" si="3"/>
        <v>6.3637281602946891E-2</v>
      </c>
    </row>
    <row r="28" spans="1:14" x14ac:dyDescent="0.25">
      <c r="F28" s="22"/>
      <c r="G28" s="23"/>
      <c r="H28" s="24"/>
      <c r="I28" s="23"/>
      <c r="K28" s="22"/>
      <c r="L28" s="25"/>
    </row>
    <row r="29" spans="1:14" x14ac:dyDescent="0.25">
      <c r="F29" s="26"/>
      <c r="I29" s="22"/>
      <c r="K29" s="22"/>
    </row>
    <row r="30" spans="1:14" x14ac:dyDescent="0.25">
      <c r="F30" s="26"/>
      <c r="G30" s="23"/>
      <c r="I30" s="23"/>
    </row>
    <row r="31" spans="1:14" x14ac:dyDescent="0.25">
      <c r="I31" s="22"/>
    </row>
    <row r="32" spans="1:14" x14ac:dyDescent="0.25">
      <c r="I32" s="23"/>
      <c r="K32" s="22"/>
    </row>
  </sheetData>
  <mergeCells count="6">
    <mergeCell ref="A27:E27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Vanessa Andrea Pinzon Arredondo</cp:lastModifiedBy>
  <dcterms:created xsi:type="dcterms:W3CDTF">2023-04-01T13:32:36Z</dcterms:created>
  <dcterms:modified xsi:type="dcterms:W3CDTF">2023-04-25T19:20:35Z</dcterms:modified>
</cp:coreProperties>
</file>