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https://unproteccion-my.sharepoint.com/personal/yulie_guacheta_unp_gov_co/Documents/Escritorio/Comité de Conciliacion UNP/Politicas de Prevencion del Daño Antijurídico -PPDA/2024-2025/"/>
    </mc:Choice>
  </mc:AlternateContent>
  <xr:revisionPtr revIDLastSave="0" documentId="8_{C253EE78-FCE0-4F88-8379-678894BE64AD}" xr6:coauthVersionLast="47" xr6:coauthVersionMax="47" xr10:uidLastSave="{00000000-0000-0000-0000-000000000000}"/>
  <bookViews>
    <workbookView xWindow="-120" yWindow="-120" windowWidth="20730" windowHeight="11160" firstSheet="4" activeTab="4" xr2:uid="{D329355C-704B-4B2F-87DD-C9C43704046E}"/>
  </bookViews>
  <sheets>
    <sheet name="PORTADA" sheetId="10" r:id="rId1"/>
    <sheet name="CLICLO PPDA" sheetId="9" r:id="rId2"/>
    <sheet name="LINEAMIENTOS" sheetId="8" r:id="rId3"/>
    <sheet name="FORMULACIÓN" sheetId="2" r:id="rId4"/>
    <sheet name="PLAN DE ACCIÓN" sheetId="5" r:id="rId5"/>
    <sheet name="INDICADOR GESTIÓN - MECANISMO" sheetId="4" r:id="rId6"/>
    <sheet name="INDICADOR DE RESULTADO - MEDIDA" sheetId="6" r:id="rId7"/>
    <sheet name="INDICADOR IMPACTO-LITIGIO" sheetId="7" r:id="rId8"/>
  </sheets>
  <externalReferences>
    <externalReference r:id="rId9"/>
  </externalReferences>
  <definedNames>
    <definedName name="_xlnm.Print_Area" localSheetId="3">FORMULACIÓN!$A$1:$Q$29</definedName>
    <definedName name="ENTIDADES">[1]!Tabla3[ENTIDAD]</definedName>
    <definedName name="Fecha_fin" comment="Día - Mes  -Año">#REF!</definedName>
    <definedName name="Numerador___Denominador___100">#REF!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7" l="1"/>
  <c r="I8" i="7"/>
  <c r="F8" i="7"/>
  <c r="L8" i="7" s="1"/>
  <c r="B8" i="7"/>
  <c r="N9" i="6"/>
  <c r="P9" i="6" s="1"/>
  <c r="J9" i="6"/>
  <c r="G9" i="6"/>
  <c r="D9" i="6"/>
  <c r="C9" i="6"/>
  <c r="P8" i="6"/>
  <c r="N8" i="6"/>
  <c r="J8" i="6"/>
  <c r="G8" i="6"/>
  <c r="D8" i="6"/>
  <c r="C8" i="6"/>
  <c r="B8" i="6"/>
  <c r="G9" i="4"/>
  <c r="G8" i="4"/>
  <c r="D9" i="4"/>
  <c r="N9" i="4"/>
  <c r="J9" i="4"/>
  <c r="P9" i="4" s="1"/>
  <c r="C9" i="4"/>
  <c r="N8" i="4"/>
  <c r="N33" i="4" s="1"/>
  <c r="J8" i="4"/>
  <c r="J33" i="4" s="1"/>
  <c r="D8" i="4"/>
  <c r="C8" i="4"/>
  <c r="B8" i="4"/>
  <c r="P8" i="4" l="1"/>
  <c r="P33" i="4" s="1"/>
</calcChain>
</file>

<file path=xl/sharedStrings.xml><?xml version="1.0" encoding="utf-8"?>
<sst xmlns="http://schemas.openxmlformats.org/spreadsheetml/2006/main" count="139" uniqueCount="86">
  <si>
    <t>Aplicativo para la formulación, implementación y seguimiento de la Política de Prevención del Daño Antijurídico (PPDA)</t>
  </si>
  <si>
    <t xml:space="preserve">ENTIDAD: </t>
  </si>
  <si>
    <t>UNIDAD NACIONAL DE PROTECCIÓN - UNP</t>
  </si>
  <si>
    <t>Seleccione el nombre de su entidad del listado desplegable, ubicando el cursor encima del campo gris y haciendo clic en la flecha del lado derecho.</t>
  </si>
  <si>
    <t>CICLO DE LA PREVENCIÓN DEL DAÑO ANTIJURÍDICO</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</si>
  <si>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</si>
  <si>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t>LINEAMIENTOS PARA LA FORMULACIÓN, IMPLEMENTACIÓN Y SEGUIMIENTO DE LAS POLÍTICAS DE PREVENCIÓN DEL DAÑO ANTIJURÍDICO</t>
  </si>
  <si>
    <t>Este aplicativo está dirigido y deberá ser diligenciado por las entidades públicas del orden nacional para la formulación, implementación y seguimiento de la PPDA, en los términos y plazos establecidos en las Circulares No. 05 de de 2019  y No. 09 de 2023-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</si>
  <si>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 xml:space="preserve"> FORMULACIÓN</t>
  </si>
  <si>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</si>
  <si>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ACTIVIDAD</t>
  </si>
  <si>
    <t>PERÍODO</t>
  </si>
  <si>
    <t>Análisis de litigiosidad y/o riesgos.</t>
  </si>
  <si>
    <t>01 de enero de 2022 a 30 de septiembre de 2023</t>
  </si>
  <si>
    <t>Formulación de la PPDA.</t>
  </si>
  <si>
    <t>01 de noviembre de 2023 a 31 de diciembre de 2023</t>
  </si>
  <si>
    <t>Implementación de la PPDA.</t>
  </si>
  <si>
    <t>01 de enero de 2024 a 31 de diciembre de 2025</t>
  </si>
  <si>
    <t>Envío informe de cumplimiento de la implementación realizada en el año 2024.</t>
  </si>
  <si>
    <t>01 de enero de 2025 a 28 de febrero de 2025</t>
  </si>
  <si>
    <t>Envío informe de cumplimiento de la implementación consolidado (2024 y 2025).</t>
  </si>
  <si>
    <t>01 de enero de 2026 a 28 de febrero de 2026</t>
  </si>
  <si>
    <t>Insumo</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</si>
  <si>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</si>
  <si>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</si>
  <si>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</si>
  <si>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</si>
  <si>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</si>
  <si>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</si>
  <si>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</si>
  <si>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</si>
  <si>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</si>
  <si>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</si>
  <si>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</si>
  <si>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</si>
  <si>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Divulgación</t>
  </si>
  <si>
    <t xml:space="preserve">Fecha inicio </t>
  </si>
  <si>
    <t>Fecha fin</t>
  </si>
  <si>
    <t>Ayuda</t>
  </si>
  <si>
    <t>Litigiosidad</t>
  </si>
  <si>
    <t>MUERTE POR FALTA DE ADOPCION DE MEDIDAS DE PROTECCION Y SEGURIDAD</t>
  </si>
  <si>
    <t>Se pone de presente que el Comité de Conciliación de la Unidad Nacional de Protección –UNP, conforme a los criterios establecidos para llevar a cabo la identificación de las principales causas de litigiosidad y de acuerdo a la información que obra en el Sistema Único de Gestión e Información Litigiosa del Estado - e KOGUI, efectuó el estudio correspondiente, evidenciando que la causa denominada "MUERTE POR FALTA DE ADOPCION DE MEDIDAS DE PROTECCION Y SEGURIDAD", es la causa determinadora durante el período comprendido entre el 1° de enero de 2022 hasta el 30 de septiembre de 2023, su carácter es prevenible, su clasificación es alta y por tanto, se priorizará.</t>
  </si>
  <si>
    <t xml:space="preserve">GENERACIÓN DEL DAÑO ANTIJURÍDICO A CAUSA DE UNA PRESUNTA DEFICIENCIA EN EL ESTUDIO DE NIVEL DE RIESGO INDIVIDUAL Y DESCONOCIMIENTO DE LA NORMATIVIDAD QUE RIGE EL PROGRAMA DE PROTECCIÓN A CARGO DE LA UNP Y DE LA JURISPRUDENCIA DE LA CORTE CONSTITUCIONAL, EN LA CUAL SE SEÑALAN LAS DEFICIENCIAS EN LAS VALORACIONES DE RIESGO.  </t>
  </si>
  <si>
    <t>Fijar Lineamientos</t>
  </si>
  <si>
    <t>Acto administrativo</t>
  </si>
  <si>
    <t xml:space="preserve">Acto administrativo por medio del cual se adoptan los criterios de selección de los analistas de riesgo individual adscritos a la Subdirección de Evaluación del Riesgo de la Unidad Nacional de Protección.
 </t>
  </si>
  <si>
    <t>Subdirección de Evaluación del Riesgo</t>
  </si>
  <si>
    <t>Correo electrónico</t>
  </si>
  <si>
    <t>Otro (escríbala en la siguiente columna)</t>
  </si>
  <si>
    <t>Realizar sensibilizaciones presenciales o virtuales</t>
  </si>
  <si>
    <t xml:space="preserve">Estas sensibilizaciones se realizarán trimestralmente  y estarán dirigidas a los análistas de riesgo individual, colectivo y a quenes desarrollan el control de calidad de los estudios de riesgo. 
 </t>
  </si>
  <si>
    <t>INDICADORES DE GESTIÓN</t>
  </si>
  <si>
    <t>Ubique el cursor encima del nombre de cada columna, para ver unas breves instrucciones</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</si>
  <si>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</si>
  <si>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</si>
  <si>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</si>
  <si>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</si>
  <si>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</si>
  <si>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</si>
  <si>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</si>
  <si>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</si>
  <si>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Mecanismo</t>
  </si>
  <si>
    <t>Descripción del numerador</t>
  </si>
  <si>
    <t>Descripción del denominador</t>
  </si>
  <si>
    <t>Fórmula del indicador</t>
  </si>
  <si>
    <t>Valor Numerador</t>
  </si>
  <si>
    <t>Valor Denominador</t>
  </si>
  <si>
    <t>Resultado</t>
  </si>
  <si>
    <t>Explicación del resultado</t>
  </si>
  <si>
    <t># total de actos administrativos divulgados</t>
  </si>
  <si>
    <t># total de actos administrativos proyectados</t>
  </si>
  <si>
    <t>#numero de sensibilizaciones realizadas</t>
  </si>
  <si>
    <t># de sensibilizaciones programadas</t>
  </si>
  <si>
    <t>INDICADORES DE RESULTADO</t>
  </si>
  <si>
    <t>Medida</t>
  </si>
  <si>
    <t># total de análistas de riesgo individual, colectivo y quienes desarrollan el control de calidad de los estudios de riesgo a quienes se les remitieron los lineamientos</t>
  </si>
  <si>
    <t># total de análistas de riesgo individual, colectivo y quienes desarrollan el control de calidad de los estudios de riesgo</t>
  </si>
  <si>
    <t># total de análistas de riesgo individual, colectivo y quienes desarrollan el control de calidad de los estudios de riesgo
  que asistieron a las sensibilizaciones</t>
  </si>
  <si>
    <t>#  total de  análistas de riesgo individual, colectivo y quenes desarrollan el control de calidad de los estudios de riesgo, convocados a las sensibilizaciones</t>
  </si>
  <si>
    <t>INDICADORES DE IMPACTO</t>
  </si>
  <si>
    <t>Tasa de crecimiento prom. anual</t>
  </si>
  <si>
    <t>Causa e-kogui</t>
  </si>
  <si>
    <t># ddas año de implementación 1</t>
  </si>
  <si>
    <t># ddas año de formulación</t>
  </si>
  <si>
    <t># ddas año de implementación 2</t>
  </si>
  <si>
    <t>[(#ddas año X - #ddas año Y) / #ddas año Y]*100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</si>
</sst>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 #,##0_-;\-* #,##0_-;_-* &quot;-&quot;??_-;_-@_-"/>
  </numFmts>
  <fonts count="4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8"/>
      <color theme="0"/>
      <name val="Work Sans"/>
      <family val="3"/>
    </font>
    <font>
      <sz val="18"/>
      <color theme="0"/>
      <name val="Work Sans"/>
      <family val="3"/>
    </font>
    <font>
      <b/>
      <sz val="12"/>
      <color rgb="FF0070C0"/>
      <name val="Work Sans"/>
      <family val="3"/>
    </font>
    <font>
      <sz val="11"/>
      <color theme="1"/>
      <name val="Work Sans"/>
      <family val="3"/>
    </font>
    <font>
      <sz val="12"/>
      <color theme="0" tint="-0.499984740745262"/>
      <name val="Work Sans"/>
      <family val="3"/>
    </font>
    <font>
      <sz val="11"/>
      <color theme="0"/>
      <name val="Work Sans"/>
      <family val="3"/>
    </font>
    <font>
      <sz val="11"/>
      <color rgb="FF002060"/>
      <name val="Work Sans"/>
      <family val="3"/>
    </font>
    <font>
      <sz val="18"/>
      <color theme="1"/>
      <name val="Calibri"/>
      <family val="2"/>
      <scheme val="minor"/>
    </font>
    <font>
      <b/>
      <u/>
      <sz val="11"/>
      <color theme="1"/>
      <name val="Work Sans"/>
      <family val="3"/>
    </font>
    <font>
      <b/>
      <sz val="11"/>
      <color theme="0"/>
      <name val="Work Sans"/>
      <family val="3"/>
    </font>
    <font>
      <b/>
      <sz val="12"/>
      <color theme="0"/>
      <name val="Work Sans"/>
      <family val="3"/>
    </font>
    <font>
      <b/>
      <sz val="12"/>
      <color theme="1"/>
      <name val="Calibri"/>
      <family val="2"/>
      <scheme val="minor"/>
    </font>
    <font>
      <sz val="12"/>
      <color rgb="FF002060"/>
      <name val="Work Sans"/>
      <family val="3"/>
    </font>
    <font>
      <sz val="11"/>
      <name val="Work Sans"/>
      <family val="3"/>
    </font>
    <font>
      <b/>
      <sz val="14"/>
      <color theme="0"/>
      <name val="Work Sans"/>
      <family val="3"/>
    </font>
    <font>
      <sz val="12"/>
      <color theme="0"/>
      <name val="Work Sans"/>
      <family val="3"/>
    </font>
    <font>
      <sz val="9"/>
      <color theme="1"/>
      <name val="Work Sans"/>
      <family val="3"/>
    </font>
    <font>
      <sz val="12"/>
      <color theme="1"/>
      <name val="Work Sans"/>
      <family val="3"/>
    </font>
    <font>
      <sz val="14"/>
      <color theme="0"/>
      <name val="Work Sans"/>
      <family val="3"/>
    </font>
    <font>
      <sz val="11"/>
      <color rgb="FF0070C0"/>
      <name val="Work Sans"/>
      <family val="3"/>
    </font>
    <font>
      <sz val="12"/>
      <color rgb="FF0070C0"/>
      <name val="Work Sans"/>
      <family val="3"/>
    </font>
    <font>
      <b/>
      <sz val="14"/>
      <color rgb="FF0070C0"/>
      <name val="Work Sans"/>
      <family val="3"/>
    </font>
    <font>
      <sz val="12"/>
      <color theme="1"/>
      <name val="Calibri"/>
      <family val="2"/>
      <scheme val="minor"/>
    </font>
    <font>
      <b/>
      <sz val="18"/>
      <color rgb="FF0070C0"/>
      <name val="Work Sans"/>
      <family val="3"/>
    </font>
    <font>
      <sz val="14"/>
      <color theme="1"/>
      <name val="Work Sans"/>
      <family val="3"/>
    </font>
    <font>
      <b/>
      <sz val="14"/>
      <color theme="1"/>
      <name val="Work Sans"/>
      <family val="3"/>
    </font>
    <font>
      <sz val="10"/>
      <color theme="1"/>
      <name val="Arial"/>
      <family val="2"/>
    </font>
    <font>
      <sz val="10"/>
      <color rgb="FF000000"/>
      <name val="Work Sans"/>
      <family val="3"/>
    </font>
    <font>
      <b/>
      <sz val="28"/>
      <name val="Work Sans"/>
      <family val="3"/>
    </font>
    <font>
      <b/>
      <sz val="9"/>
      <color theme="1" tint="0.249977111117893"/>
      <name val="Work Sans"/>
      <family val="3"/>
    </font>
    <font>
      <b/>
      <sz val="14"/>
      <name val="Work Sans"/>
      <family val="3"/>
    </font>
    <font>
      <b/>
      <sz val="12"/>
      <color theme="1" tint="0.249977111117893"/>
      <name val="Work Sans"/>
      <family val="3"/>
    </font>
    <font>
      <b/>
      <sz val="14"/>
      <color theme="1" tint="0.249977111117893"/>
      <name val="Work Sans"/>
      <family val="3"/>
    </font>
    <font>
      <b/>
      <sz val="11"/>
      <color theme="0" tint="-0.499984740745262"/>
      <name val="Work Sans"/>
      <family val="3"/>
    </font>
    <font>
      <sz val="11"/>
      <color theme="0" tint="-0.499984740745262"/>
      <name val="Calibri"/>
      <family val="2"/>
      <scheme val="minor"/>
    </font>
  </fonts>
  <fills count="18">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0" tint="-0.14999847407452621"/>
        <bgColor theme="4" tint="0.79998168889431442"/>
      </patternFill>
    </fill>
    <fill>
      <patternFill patternType="solid">
        <fgColor theme="8" tint="0.59999389629810485"/>
        <bgColor theme="4" tint="0.79998168889431442"/>
      </patternFill>
    </fill>
    <fill>
      <patternFill patternType="solid">
        <fgColor theme="9" tint="0.59999389629810485"/>
        <bgColor theme="4" tint="0.79998168889431442"/>
      </patternFill>
    </fill>
    <fill>
      <patternFill patternType="solid">
        <fgColor theme="8" tint="-0.249977111117893"/>
        <bgColor theme="4" tint="0.79998168889431442"/>
      </patternFill>
    </fill>
    <fill>
      <patternFill patternType="solid">
        <fgColor theme="0" tint="-0.34998626667073579"/>
        <bgColor theme="4" tint="0.79998168889431442"/>
      </patternFill>
    </fill>
    <fill>
      <patternFill patternType="solid">
        <fgColor rgb="FF002060"/>
        <bgColor indexed="64"/>
      </patternFill>
    </fill>
    <fill>
      <patternFill patternType="solid">
        <fgColor theme="4" tint="0.79998168889431442"/>
        <bgColor indexed="64"/>
      </patternFill>
    </fill>
    <fill>
      <patternFill patternType="solid">
        <fgColor rgb="FF0070C0"/>
        <bgColor rgb="FF000000"/>
      </patternFill>
    </fill>
  </fills>
  <borders count="16">
    <border>
      <left/>
      <right/>
      <top/>
      <bottom/>
      <diagonal/>
    </border>
    <border>
      <left/>
      <right style="thin">
        <color theme="0"/>
      </right>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top/>
      <bottom style="thin">
        <color theme="0"/>
      </bottom>
      <diagonal/>
    </border>
    <border>
      <left style="thin">
        <color theme="0"/>
      </left>
      <right style="thin">
        <color theme="0"/>
      </right>
      <top style="thin">
        <color theme="0"/>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31" fillId="0" borderId="0"/>
  </cellStyleXfs>
  <cellXfs count="136">
    <xf numFmtId="0" fontId="0" fillId="0" borderId="0" xfId="0"/>
    <xf numFmtId="0" fontId="7" fillId="0" borderId="0" xfId="2" applyFont="1" applyFill="1" applyAlignment="1">
      <alignment horizontal="center" vertical="center"/>
    </xf>
    <xf numFmtId="0" fontId="8" fillId="0" borderId="0" xfId="0" applyFont="1"/>
    <xf numFmtId="0" fontId="9" fillId="0" borderId="0" xfId="0" applyFont="1" applyAlignment="1">
      <alignment vertical="center"/>
    </xf>
    <xf numFmtId="0" fontId="10" fillId="2" borderId="7" xfId="0"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8" fillId="5" borderId="7" xfId="0" applyFont="1" applyFill="1" applyBorder="1" applyAlignment="1" applyProtection="1">
      <alignment horizontal="left" vertical="center" wrapText="1" indent="1"/>
      <protection locked="0"/>
    </xf>
    <xf numFmtId="0" fontId="8" fillId="5" borderId="8" xfId="0" applyFont="1" applyFill="1" applyBorder="1" applyAlignment="1" applyProtection="1">
      <alignment horizontal="center" vertical="center" wrapText="1"/>
      <protection locked="0"/>
    </xf>
    <xf numFmtId="0" fontId="0" fillId="0" borderId="0" xfId="0" applyAlignment="1">
      <alignment horizontal="center" vertical="center"/>
    </xf>
    <xf numFmtId="0" fontId="10" fillId="2" borderId="1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8" fillId="10" borderId="9" xfId="0" applyFont="1" applyFill="1" applyBorder="1" applyAlignment="1">
      <alignment horizontal="left" vertical="center" wrapText="1"/>
    </xf>
    <xf numFmtId="0" fontId="8" fillId="10" borderId="7" xfId="0" applyFont="1" applyFill="1" applyBorder="1" applyAlignment="1">
      <alignment horizontal="center" vertical="center" wrapText="1"/>
    </xf>
    <xf numFmtId="1" fontId="8" fillId="11" borderId="7" xfId="0" applyNumberFormat="1" applyFont="1" applyFill="1" applyBorder="1" applyAlignment="1" applyProtection="1">
      <alignment horizontal="center" vertical="center" wrapText="1"/>
      <protection locked="0"/>
    </xf>
    <xf numFmtId="9" fontId="8" fillId="12" borderId="7" xfId="1" applyFont="1" applyFill="1" applyBorder="1" applyAlignment="1">
      <alignment horizontal="center" vertical="center" wrapText="1"/>
    </xf>
    <xf numFmtId="0" fontId="8" fillId="8" borderId="7" xfId="1" applyNumberFormat="1" applyFont="1" applyFill="1" applyBorder="1" applyAlignment="1" applyProtection="1">
      <alignment horizontal="left" vertical="center" wrapText="1" indent="1"/>
      <protection locked="0"/>
    </xf>
    <xf numFmtId="1" fontId="10" fillId="13" borderId="7" xfId="0" applyNumberFormat="1" applyFont="1" applyFill="1" applyBorder="1" applyAlignment="1" applyProtection="1">
      <alignment horizontal="center" vertical="center" wrapText="1"/>
      <protection locked="0"/>
    </xf>
    <xf numFmtId="9" fontId="8" fillId="14" borderId="7" xfId="1" applyFont="1" applyFill="1" applyBorder="1" applyAlignment="1">
      <alignment horizontal="center" vertical="center" wrapText="1"/>
    </xf>
    <xf numFmtId="0" fontId="8" fillId="13" borderId="7" xfId="1" applyNumberFormat="1" applyFont="1" applyFill="1" applyBorder="1" applyAlignment="1" applyProtection="1">
      <alignment horizontal="left" vertical="center" wrapText="1" indent="1"/>
      <protection locked="0"/>
    </xf>
    <xf numFmtId="0" fontId="3" fillId="15" borderId="7" xfId="0" applyFont="1" applyFill="1" applyBorder="1" applyAlignment="1" applyProtection="1">
      <alignment horizontal="left" vertical="center" wrapText="1" indent="1"/>
      <protection locked="0"/>
    </xf>
    <xf numFmtId="0" fontId="19" fillId="0" borderId="0" xfId="0" applyFont="1" applyAlignment="1">
      <alignment horizontal="center" vertical="center"/>
    </xf>
    <xf numFmtId="0" fontId="7" fillId="0" borderId="0" xfId="2" applyFont="1" applyFill="1" applyBorder="1" applyAlignment="1">
      <alignment horizontal="center" vertical="center"/>
    </xf>
    <xf numFmtId="0" fontId="8" fillId="0" borderId="0" xfId="0" applyFont="1" applyAlignment="1">
      <alignment horizontal="center" vertical="center"/>
    </xf>
    <xf numFmtId="0" fontId="20" fillId="0" borderId="0" xfId="0" applyFont="1" applyAlignment="1">
      <alignment horizontal="center" vertical="center"/>
    </xf>
    <xf numFmtId="9" fontId="0" fillId="0" borderId="0" xfId="0" applyNumberFormat="1"/>
    <xf numFmtId="0" fontId="23" fillId="0" borderId="0" xfId="0" applyFont="1" applyAlignment="1">
      <alignment horizontal="center" vertical="center"/>
    </xf>
    <xf numFmtId="9" fontId="8" fillId="14" borderId="7" xfId="1" applyFont="1" applyFill="1" applyBorder="1" applyAlignment="1" applyProtection="1">
      <alignment horizontal="center" vertical="center" wrapText="1"/>
    </xf>
    <xf numFmtId="0" fontId="8" fillId="9" borderId="7" xfId="1" applyNumberFormat="1" applyFont="1" applyFill="1" applyBorder="1" applyAlignment="1" applyProtection="1">
      <alignment horizontal="left" vertical="center" wrapText="1" indent="1"/>
      <protection locked="0"/>
    </xf>
    <xf numFmtId="0" fontId="22" fillId="10" borderId="7" xfId="0" applyFont="1" applyFill="1" applyBorder="1" applyAlignment="1" applyProtection="1">
      <alignment horizontal="center" vertical="center" wrapText="1"/>
      <protection locked="0"/>
    </xf>
    <xf numFmtId="0" fontId="22" fillId="10" borderId="9" xfId="0" applyFont="1" applyFill="1" applyBorder="1" applyAlignment="1">
      <alignment horizontal="left" vertical="center" wrapText="1"/>
    </xf>
    <xf numFmtId="0" fontId="22" fillId="10" borderId="7" xfId="0" applyFont="1" applyFill="1" applyBorder="1" applyAlignment="1">
      <alignment horizontal="center" vertical="center" wrapText="1"/>
    </xf>
    <xf numFmtId="0" fontId="25" fillId="0" borderId="0" xfId="0" applyFont="1" applyAlignment="1">
      <alignment horizontal="center" vertical="center"/>
    </xf>
    <xf numFmtId="0" fontId="4" fillId="0" borderId="5" xfId="2" applyFill="1" applyBorder="1" applyAlignment="1">
      <alignment horizontal="center" vertical="center" wrapText="1"/>
    </xf>
    <xf numFmtId="0" fontId="17" fillId="16" borderId="9" xfId="2" applyFont="1" applyFill="1" applyBorder="1" applyAlignment="1">
      <alignment horizontal="center" vertical="center"/>
    </xf>
    <xf numFmtId="165" fontId="8" fillId="10" borderId="7" xfId="0" applyNumberFormat="1" applyFont="1" applyFill="1" applyBorder="1" applyAlignment="1">
      <alignment horizontal="left" vertical="center" wrapText="1" indent="1"/>
    </xf>
    <xf numFmtId="0" fontId="8" fillId="11" borderId="7" xfId="1" applyNumberFormat="1" applyFont="1" applyFill="1" applyBorder="1" applyAlignment="1" applyProtection="1">
      <alignment horizontal="left" vertical="center" wrapText="1" indent="1"/>
      <protection locked="0"/>
    </xf>
    <xf numFmtId="1" fontId="10" fillId="13" borderId="7" xfId="0" applyNumberFormat="1" applyFont="1" applyFill="1" applyBorder="1" applyAlignment="1">
      <alignment horizontal="center" vertical="center" wrapText="1"/>
    </xf>
    <xf numFmtId="0" fontId="26" fillId="0" borderId="0" xfId="2" applyFont="1" applyFill="1" applyAlignment="1">
      <alignment horizontal="center" vertical="center"/>
    </xf>
    <xf numFmtId="49" fontId="33" fillId="0" borderId="0" xfId="0" applyNumberFormat="1" applyFont="1" applyAlignment="1">
      <alignment horizontal="justify" vertical="center" wrapText="1"/>
    </xf>
    <xf numFmtId="0" fontId="34" fillId="0" borderId="0" xfId="3" applyFont="1"/>
    <xf numFmtId="0" fontId="37" fillId="0" borderId="0" xfId="3" applyFont="1"/>
    <xf numFmtId="0" fontId="22" fillId="5" borderId="7" xfId="0" applyFont="1" applyFill="1" applyBorder="1" applyAlignment="1" applyProtection="1">
      <alignment horizontal="left" vertical="center" wrapText="1" indent="1"/>
      <protection locked="0"/>
    </xf>
    <xf numFmtId="164" fontId="22" fillId="5" borderId="8" xfId="0" applyNumberFormat="1" applyFont="1" applyFill="1" applyBorder="1" applyAlignment="1" applyProtection="1">
      <alignment horizontal="center" vertical="center"/>
      <protection locked="0"/>
    </xf>
    <xf numFmtId="14" fontId="22" fillId="5" borderId="8" xfId="0" applyNumberFormat="1" applyFont="1" applyFill="1" applyBorder="1" applyAlignment="1" applyProtection="1">
      <alignment horizontal="center" vertical="center"/>
      <protection locked="0"/>
    </xf>
    <xf numFmtId="0" fontId="22" fillId="5" borderId="7" xfId="0" applyFont="1" applyFill="1" applyBorder="1" applyAlignment="1" applyProtection="1">
      <alignment horizontal="center" vertical="center" wrapText="1"/>
      <protection locked="0"/>
    </xf>
    <xf numFmtId="0" fontId="22" fillId="5" borderId="9" xfId="0" applyFont="1" applyFill="1" applyBorder="1" applyAlignment="1" applyProtection="1">
      <alignment horizontal="left" vertical="center" wrapText="1" indent="1"/>
      <protection locked="0"/>
    </xf>
    <xf numFmtId="0" fontId="22" fillId="5" borderId="2" xfId="0" applyFont="1" applyFill="1" applyBorder="1" applyAlignment="1" applyProtection="1">
      <alignment horizontal="left" vertical="center" wrapText="1" indent="1"/>
      <protection locked="0"/>
    </xf>
    <xf numFmtId="0" fontId="22" fillId="5" borderId="7" xfId="0" applyFont="1" applyFill="1" applyBorder="1" applyAlignment="1" applyProtection="1">
      <alignment horizontal="left" vertical="center" wrapText="1"/>
      <protection locked="0"/>
    </xf>
    <xf numFmtId="0" fontId="32" fillId="17" borderId="0" xfId="3" applyFont="1" applyFill="1" applyAlignment="1">
      <alignment horizontal="center"/>
    </xf>
    <xf numFmtId="49" fontId="33" fillId="0" borderId="0" xfId="0" applyNumberFormat="1" applyFont="1" applyAlignment="1">
      <alignment horizontal="justify" vertical="center" wrapText="1"/>
    </xf>
    <xf numFmtId="0" fontId="8" fillId="0" borderId="0" xfId="0" applyFont="1" applyAlignment="1">
      <alignment horizontal="justify" vertical="center" wrapText="1"/>
    </xf>
    <xf numFmtId="0" fontId="35" fillId="0" borderId="0" xfId="3" applyFont="1" applyAlignment="1">
      <alignment horizontal="right" vertical="center"/>
    </xf>
    <xf numFmtId="0" fontId="29" fillId="0" borderId="0" xfId="0" applyFont="1" applyAlignment="1">
      <alignment horizontal="right" vertical="center"/>
    </xf>
    <xf numFmtId="0" fontId="36" fillId="5" borderId="0" xfId="3" applyFont="1" applyFill="1" applyAlignment="1" applyProtection="1">
      <alignment horizontal="left" vertical="center" wrapText="1" indent="1"/>
      <protection locked="0"/>
    </xf>
    <xf numFmtId="0" fontId="8" fillId="0" borderId="0" xfId="0" applyFont="1" applyAlignment="1" applyProtection="1">
      <alignment horizontal="left" vertical="center" wrapText="1" indent="1"/>
      <protection locked="0"/>
    </xf>
    <xf numFmtId="0" fontId="38" fillId="0" borderId="0" xfId="3" applyFont="1" applyAlignment="1">
      <alignment horizontal="left" vertical="center" wrapText="1"/>
    </xf>
    <xf numFmtId="0" fontId="39" fillId="0" borderId="0" xfId="0" applyFont="1" applyAlignment="1">
      <alignment horizontal="left" vertical="center" wrapText="1"/>
    </xf>
    <xf numFmtId="0" fontId="28" fillId="0" borderId="0" xfId="2" applyFont="1" applyFill="1" applyAlignment="1">
      <alignment horizontal="center" vertical="center"/>
    </xf>
    <xf numFmtId="0" fontId="5" fillId="2" borderId="0" xfId="0" applyFont="1" applyFill="1" applyAlignment="1">
      <alignment horizontal="center"/>
    </xf>
    <xf numFmtId="0" fontId="0" fillId="0" borderId="0" xfId="0" applyAlignment="1">
      <alignment horizontal="center"/>
    </xf>
    <xf numFmtId="0" fontId="29" fillId="0" borderId="0" xfId="0" applyFont="1" applyAlignment="1">
      <alignment horizontal="center"/>
    </xf>
    <xf numFmtId="0" fontId="15" fillId="2" borderId="0" xfId="0" applyFont="1" applyFill="1" applyAlignment="1">
      <alignment horizontal="center" vertical="center" wrapText="1"/>
    </xf>
    <xf numFmtId="0" fontId="27" fillId="0" borderId="0" xfId="0" applyFont="1" applyAlignment="1">
      <alignment horizontal="center" vertical="center" wrapText="1"/>
    </xf>
    <xf numFmtId="0" fontId="22" fillId="0" borderId="0" xfId="0" applyFont="1" applyAlignment="1">
      <alignment horizontal="left" vertical="center" wrapText="1"/>
    </xf>
    <xf numFmtId="0" fontId="27" fillId="0" borderId="0" xfId="0" applyFont="1" applyAlignment="1">
      <alignment horizontal="left" vertical="center" wrapText="1"/>
    </xf>
    <xf numFmtId="0" fontId="6" fillId="2" borderId="0" xfId="0" applyFont="1" applyFill="1" applyAlignment="1">
      <alignment horizontal="center" vertical="center"/>
    </xf>
    <xf numFmtId="0" fontId="0" fillId="0" borderId="0" xfId="0" applyAlignment="1">
      <alignment wrapText="1"/>
    </xf>
    <xf numFmtId="0" fontId="14" fillId="6" borderId="0" xfId="0" applyFont="1" applyFill="1" applyAlignment="1">
      <alignment horizontal="center"/>
    </xf>
    <xf numFmtId="0" fontId="8" fillId="0" borderId="0" xfId="0" applyFont="1" applyAlignment="1">
      <alignment horizontal="left"/>
    </xf>
    <xf numFmtId="0" fontId="8" fillId="0" borderId="0" xfId="0" applyFont="1" applyAlignment="1">
      <alignment horizontal="center"/>
    </xf>
    <xf numFmtId="0" fontId="8" fillId="4" borderId="0" xfId="0" applyFont="1" applyFill="1" applyAlignment="1">
      <alignment horizontal="left"/>
    </xf>
    <xf numFmtId="0" fontId="8" fillId="4" borderId="0" xfId="0" applyFont="1" applyFill="1" applyAlignment="1">
      <alignment horizontal="center"/>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21" fillId="5" borderId="15" xfId="0" applyFont="1" applyFill="1" applyBorder="1" applyAlignment="1" applyProtection="1">
      <alignment horizontal="center" vertical="center" wrapText="1"/>
      <protection locked="0"/>
    </xf>
    <xf numFmtId="0" fontId="21" fillId="5" borderId="2"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2"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10" fillId="2" borderId="6" xfId="0" applyFont="1" applyFill="1" applyBorder="1" applyAlignment="1">
      <alignment horizontal="center" vertical="center" wrapText="1"/>
    </xf>
    <xf numFmtId="0" fontId="22" fillId="10" borderId="12"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14" xfId="0" applyBorder="1" applyAlignment="1">
      <alignment vertical="center" wrapText="1"/>
    </xf>
    <xf numFmtId="0" fontId="0" fillId="0" borderId="5" xfId="0" applyBorder="1" applyAlignment="1">
      <alignment vertical="center" wrapText="1"/>
    </xf>
    <xf numFmtId="0" fontId="15" fillId="2" borderId="10"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5" fillId="7" borderId="8" xfId="0" applyFont="1" applyFill="1" applyBorder="1" applyAlignment="1">
      <alignment horizontal="center" vertical="center"/>
    </xf>
    <xf numFmtId="0" fontId="17" fillId="4" borderId="4" xfId="2" applyFont="1" applyFill="1" applyBorder="1" applyAlignment="1">
      <alignment horizontal="center" vertical="center"/>
    </xf>
    <xf numFmtId="0" fontId="17" fillId="4" borderId="14" xfId="2" applyFont="1" applyFill="1" applyBorder="1" applyAlignment="1">
      <alignment horizontal="center" vertical="center"/>
    </xf>
    <xf numFmtId="0" fontId="17" fillId="4" borderId="5" xfId="2" applyFont="1" applyFill="1" applyBorder="1" applyAlignment="1">
      <alignment horizontal="center" vertical="center"/>
    </xf>
    <xf numFmtId="0" fontId="18" fillId="8" borderId="8" xfId="0" applyFont="1" applyFill="1" applyBorder="1" applyAlignment="1">
      <alignment horizontal="center" vertical="center"/>
    </xf>
    <xf numFmtId="0" fontId="18" fillId="8" borderId="13" xfId="0" applyFont="1" applyFill="1" applyBorder="1" applyAlignment="1">
      <alignment horizontal="center" vertical="center"/>
    </xf>
    <xf numFmtId="0" fontId="0" fillId="0" borderId="9" xfId="0" applyBorder="1" applyAlignment="1">
      <alignment horizontal="center" vertical="center"/>
    </xf>
    <xf numFmtId="0" fontId="10" fillId="9" borderId="8" xfId="0" applyFont="1" applyFill="1" applyBorder="1" applyAlignment="1">
      <alignment horizontal="center" vertical="center"/>
    </xf>
    <xf numFmtId="0" fontId="10" fillId="9" borderId="13" xfId="0" applyFont="1" applyFill="1" applyBorder="1" applyAlignment="1">
      <alignment horizontal="center" vertical="center"/>
    </xf>
    <xf numFmtId="0" fontId="14" fillId="7"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14" fillId="7" borderId="2" xfId="0" applyFont="1" applyFill="1" applyBorder="1" applyAlignment="1">
      <alignment horizontal="center" vertical="center" wrapText="1"/>
    </xf>
    <xf numFmtId="0" fontId="2" fillId="0" borderId="7" xfId="0" applyFont="1" applyBorder="1" applyAlignment="1">
      <alignment horizontal="center" vertical="center" wrapText="1"/>
    </xf>
    <xf numFmtId="0" fontId="19" fillId="2" borderId="0" xfId="0" applyFont="1" applyFill="1" applyAlignment="1">
      <alignment horizontal="center" vertical="center"/>
    </xf>
    <xf numFmtId="0" fontId="0" fillId="0" borderId="0" xfId="0" applyAlignment="1">
      <alignment horizontal="center" vertical="center"/>
    </xf>
    <xf numFmtId="0" fontId="15" fillId="2" borderId="8"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9" xfId="0" applyFont="1" applyFill="1" applyBorder="1" applyAlignment="1">
      <alignment horizontal="center" vertical="center"/>
    </xf>
    <xf numFmtId="0" fontId="24" fillId="4" borderId="4" xfId="2" applyFont="1" applyFill="1" applyBorder="1" applyAlignment="1">
      <alignment horizontal="center" vertical="center"/>
    </xf>
    <xf numFmtId="0" fontId="24" fillId="4" borderId="14" xfId="2" applyFont="1" applyFill="1" applyBorder="1" applyAlignment="1">
      <alignment horizontal="center" vertical="center"/>
    </xf>
    <xf numFmtId="0" fontId="24" fillId="4" borderId="5" xfId="2" applyFont="1" applyFill="1" applyBorder="1" applyAlignment="1">
      <alignment horizontal="center" vertical="center"/>
    </xf>
    <xf numFmtId="0" fontId="14" fillId="7" borderId="1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8" fillId="8" borderId="4" xfId="0" applyFont="1" applyFill="1" applyBorder="1" applyAlignment="1">
      <alignment horizontal="center" vertical="center"/>
    </xf>
    <xf numFmtId="0" fontId="18" fillId="8" borderId="14" xfId="0" applyFont="1" applyFill="1" applyBorder="1" applyAlignment="1">
      <alignment horizontal="center" vertical="center"/>
    </xf>
    <xf numFmtId="0" fontId="0" fillId="0" borderId="5" xfId="0" applyBorder="1" applyAlignment="1">
      <alignment horizontal="center" vertical="center"/>
    </xf>
    <xf numFmtId="0" fontId="10" fillId="9" borderId="4" xfId="0" applyFont="1" applyFill="1" applyBorder="1" applyAlignment="1">
      <alignment horizontal="center" vertical="center"/>
    </xf>
    <xf numFmtId="0" fontId="10" fillId="9" borderId="14" xfId="0" applyFont="1" applyFill="1" applyBorder="1" applyAlignment="1">
      <alignment horizontal="center" vertical="center"/>
    </xf>
    <xf numFmtId="0" fontId="27" fillId="0" borderId="0" xfId="0" applyFont="1" applyAlignment="1"/>
    <xf numFmtId="0" fontId="12" fillId="0" borderId="0" xfId="0" applyFont="1" applyAlignment="1"/>
    <xf numFmtId="0" fontId="0" fillId="0" borderId="0" xfId="0" applyAlignment="1"/>
    <xf numFmtId="0" fontId="16" fillId="7" borderId="13" xfId="0" applyFont="1" applyFill="1" applyBorder="1" applyAlignment="1"/>
    <xf numFmtId="0" fontId="0" fillId="0" borderId="9" xfId="0" applyBorder="1" applyAlignment="1"/>
  </cellXfs>
  <cellStyles count="4">
    <cellStyle name="Hipervínculo" xfId="2" builtinId="8"/>
    <cellStyle name="Normal" xfId="0" builtinId="0"/>
    <cellStyle name="Normal 2 2 2" xfId="3" xr:uid="{F11004FE-C496-4DAF-B6C3-5992209A6DC5}"/>
    <cellStyle name="Porcentaje" xfId="1" builtinId="5"/>
  </cellStyles>
  <dxfs count="27">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49637">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802091" y="1338"/>
          <a:ext cx="1960252" cy="1013146"/>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2851549" y="50796"/>
        <a:ext cx="1861336" cy="914230"/>
      </dsp:txXfrm>
    </dsp:sp>
    <dsp:sp modelId="{766AE767-0FEF-4367-AD5C-5BB3144D3679}">
      <dsp:nvSpPr>
        <dsp:cNvPr id="0" name=""/>
        <dsp:cNvSpPr/>
      </dsp:nvSpPr>
      <dsp:spPr>
        <a:xfrm>
          <a:off x="2107038" y="507911"/>
          <a:ext cx="3350358" cy="3350358"/>
        </a:xfrm>
        <a:custGeom>
          <a:avLst/>
          <a:gdLst/>
          <a:ahLst/>
          <a:cxnLst/>
          <a:rect l="0" t="0" r="0" b="0"/>
          <a:pathLst>
            <a:path>
              <a:moveTo>
                <a:pt x="2817718" y="450095"/>
              </a:moveTo>
              <a:arcTo wR="1675179" hR="1675179" stAng="18780195" swAng="133205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4477271" y="1676517"/>
          <a:ext cx="1960252" cy="1013146"/>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4526729" y="1725975"/>
        <a:ext cx="1861336" cy="914230"/>
      </dsp:txXfrm>
    </dsp:sp>
    <dsp:sp modelId="{D34CAA2C-3CF3-4D72-880D-1CCD49AAAF90}">
      <dsp:nvSpPr>
        <dsp:cNvPr id="0" name=""/>
        <dsp:cNvSpPr/>
      </dsp:nvSpPr>
      <dsp:spPr>
        <a:xfrm>
          <a:off x="2107038" y="507911"/>
          <a:ext cx="3350358" cy="3350358"/>
        </a:xfrm>
        <a:custGeom>
          <a:avLst/>
          <a:gdLst/>
          <a:ahLst/>
          <a:cxnLst/>
          <a:rect l="0" t="0" r="0" b="0"/>
          <a:pathLst>
            <a:path>
              <a:moveTo>
                <a:pt x="3214892" y="2335110"/>
              </a:moveTo>
              <a:arcTo wR="1675179" hR="1675179" stAng="1392018" swAng="1024904"/>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616031" y="3351696"/>
          <a:ext cx="2332373" cy="1013146"/>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2665489" y="3401154"/>
        <a:ext cx="2233457" cy="914230"/>
      </dsp:txXfrm>
    </dsp:sp>
    <dsp:sp modelId="{E2EFBED4-4A0B-4D0E-82DD-8F6414CEA71D}">
      <dsp:nvSpPr>
        <dsp:cNvPr id="0" name=""/>
        <dsp:cNvSpPr/>
      </dsp:nvSpPr>
      <dsp:spPr>
        <a:xfrm>
          <a:off x="2107038" y="507911"/>
          <a:ext cx="3350358" cy="3350358"/>
        </a:xfrm>
        <a:custGeom>
          <a:avLst/>
          <a:gdLst/>
          <a:ahLst/>
          <a:cxnLst/>
          <a:rect l="0" t="0" r="0" b="0"/>
          <a:pathLst>
            <a:path>
              <a:moveTo>
                <a:pt x="397233" y="2758267"/>
              </a:moveTo>
              <a:arcTo wR="1675179" hR="1675179" stAng="8383078" swAng="1024904"/>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1126912" y="1676517"/>
          <a:ext cx="1960252" cy="1013146"/>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1176370" y="1725975"/>
        <a:ext cx="1861336" cy="914230"/>
      </dsp:txXfrm>
    </dsp:sp>
    <dsp:sp modelId="{D05E46D1-BFA5-4828-B42C-BB29AD3F79E5}">
      <dsp:nvSpPr>
        <dsp:cNvPr id="0" name=""/>
        <dsp:cNvSpPr/>
      </dsp:nvSpPr>
      <dsp:spPr>
        <a:xfrm>
          <a:off x="2107038" y="507911"/>
          <a:ext cx="3350358" cy="3350358"/>
        </a:xfrm>
        <a:custGeom>
          <a:avLst/>
          <a:gdLst/>
          <a:ahLst/>
          <a:cxnLst/>
          <a:rect l="0" t="0" r="0" b="0"/>
          <a:pathLst>
            <a:path>
              <a:moveTo>
                <a:pt x="154438" y="972631"/>
              </a:moveTo>
              <a:arcTo wR="1675179" hR="1675179" stAng="12287753" swAng="1332052"/>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2.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4.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3.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5.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6.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xdr:from>
      <xdr:col>1</xdr:col>
      <xdr:colOff>515939</xdr:colOff>
      <xdr:row>5</xdr:row>
      <xdr:rowOff>126999</xdr:rowOff>
    </xdr:from>
    <xdr:to>
      <xdr:col>11</xdr:col>
      <xdr:colOff>460375</xdr:colOff>
      <xdr:row>28</xdr:row>
      <xdr:rowOff>121707</xdr:rowOff>
    </xdr:to>
    <xdr:graphicFrame macro="">
      <xdr:nvGraphicFramePr>
        <xdr:cNvPr id="2" name="Diagrama 1">
          <a:extLst>
            <a:ext uri="{FF2B5EF4-FFF2-40B4-BE49-F238E27FC236}">
              <a16:creationId xmlns:a16="http://schemas.microsoft.com/office/drawing/2014/main" id="{B5632020-AE79-446A-9403-7C6F95AD51C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146578</xdr:rowOff>
    </xdr:to>
    <xdr:pic>
      <xdr:nvPicPr>
        <xdr:cNvPr id="3" name="Gráfico 2" descr="Mano con dedo índice apuntando a la derecha">
          <a:extLst>
            <a:ext uri="{FF2B5EF4-FFF2-40B4-BE49-F238E27FC236}">
              <a16:creationId xmlns:a16="http://schemas.microsoft.com/office/drawing/2014/main" id="{73C956A0-31A7-40D2-A933-631B834E3B7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9605" y="2517678"/>
          <a:ext cx="372532" cy="371667"/>
        </a:xfrm>
        <a:prstGeom prst="rect">
          <a:avLst/>
        </a:prstGeom>
      </xdr:spPr>
    </xdr:pic>
    <xdr:clientData/>
  </xdr:twoCellAnchor>
  <xdr:twoCellAnchor editAs="oneCell">
    <xdr:from>
      <xdr:col>9</xdr:col>
      <xdr:colOff>763968</xdr:colOff>
      <xdr:row>21</xdr:row>
      <xdr:rowOff>121595</xdr:rowOff>
    </xdr:from>
    <xdr:to>
      <xdr:col>10</xdr:col>
      <xdr:colOff>374693</xdr:colOff>
      <xdr:row>23</xdr:row>
      <xdr:rowOff>113127</xdr:rowOff>
    </xdr:to>
    <xdr:pic>
      <xdr:nvPicPr>
        <xdr:cNvPr id="4" name="Gráfico 3" descr="Mano con dedo índice apuntando a la derecha">
          <a:extLst>
            <a:ext uri="{FF2B5EF4-FFF2-40B4-BE49-F238E27FC236}">
              <a16:creationId xmlns:a16="http://schemas.microsoft.com/office/drawing/2014/main" id="{91AEAA6B-3337-435D-9350-EC035B92705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26865" y="4588723"/>
          <a:ext cx="372532" cy="372725"/>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5" name="Gráfico 4" descr="Mano con dedo índice apuntando a la derecha">
          <a:extLst>
            <a:ext uri="{FF2B5EF4-FFF2-40B4-BE49-F238E27FC236}">
              <a16:creationId xmlns:a16="http://schemas.microsoft.com/office/drawing/2014/main" id="{0B677286-BD40-4FD6-A424-6D41CDA1663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55631" y="6684637"/>
          <a:ext cx="372532" cy="371667"/>
        </a:xfrm>
        <a:prstGeom prst="rect">
          <a:avLst/>
        </a:prstGeom>
      </xdr:spPr>
    </xdr:pic>
    <xdr:clientData/>
  </xdr:twoCellAnchor>
  <xdr:twoCellAnchor editAs="oneCell">
    <xdr:from>
      <xdr:col>4</xdr:col>
      <xdr:colOff>838960</xdr:colOff>
      <xdr:row>21</xdr:row>
      <xdr:rowOff>139321</xdr:rowOff>
    </xdr:from>
    <xdr:to>
      <xdr:col>5</xdr:col>
      <xdr:colOff>373485</xdr:colOff>
      <xdr:row>23</xdr:row>
      <xdr:rowOff>130853</xdr:rowOff>
    </xdr:to>
    <xdr:pic>
      <xdr:nvPicPr>
        <xdr:cNvPr id="6" name="Gráfico 5" descr="Mano con dedo índice apuntando a la derecha">
          <a:extLst>
            <a:ext uri="{FF2B5EF4-FFF2-40B4-BE49-F238E27FC236}">
              <a16:creationId xmlns:a16="http://schemas.microsoft.com/office/drawing/2014/main" id="{2ABBFBDE-9F48-428C-9B75-AFD3B7506FA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63232" y="4606449"/>
          <a:ext cx="372532" cy="372725"/>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7" name="Rectángulo 6">
          <a:hlinkClick xmlns:r="http://schemas.openxmlformats.org/officeDocument/2006/relationships" r:id="rId8"/>
          <a:extLst>
            <a:ext uri="{FF2B5EF4-FFF2-40B4-BE49-F238E27FC236}">
              <a16:creationId xmlns:a16="http://schemas.microsoft.com/office/drawing/2014/main" id="{BD0068A8-1CF6-4502-A6A8-8D97F138B37E}"/>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28C6DB3-95D2-42FC-80B6-20D269278CDB}"/>
            </a:ext>
          </a:extLst>
        </xdr:cNvPr>
        <xdr:cNvSpPr/>
      </xdr:nvSpPr>
      <xdr:spPr>
        <a:xfrm>
          <a:off x="381000" y="0"/>
          <a:ext cx="1446614" cy="295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B158CA1E-7472-46F5-97A7-03F481D8359E}"/>
            </a:ext>
          </a:extLst>
        </xdr:cNvPr>
        <xdr:cNvSpPr/>
      </xdr:nvSpPr>
      <xdr:spPr>
        <a:xfrm>
          <a:off x="391583" y="2324100"/>
          <a:ext cx="2351617"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3" name="Rectángulo 2">
          <a:extLst>
            <a:ext uri="{FF2B5EF4-FFF2-40B4-BE49-F238E27FC236}">
              <a16:creationId xmlns:a16="http://schemas.microsoft.com/office/drawing/2014/main" id="{193E4CCF-7A40-430F-A2F3-85BBDDA7AE11}"/>
            </a:ext>
          </a:extLst>
        </xdr:cNvPr>
        <xdr:cNvSpPr/>
      </xdr:nvSpPr>
      <xdr:spPr>
        <a:xfrm>
          <a:off x="2980266" y="2324100"/>
          <a:ext cx="1720851"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4" name="Rectángulo 3">
          <a:extLst>
            <a:ext uri="{FF2B5EF4-FFF2-40B4-BE49-F238E27FC236}">
              <a16:creationId xmlns:a16="http://schemas.microsoft.com/office/drawing/2014/main" id="{39A5C80D-6BAF-4330-A536-29FB6E7304AA}"/>
            </a:ext>
          </a:extLst>
        </xdr:cNvPr>
        <xdr:cNvSpPr/>
      </xdr:nvSpPr>
      <xdr:spPr>
        <a:xfrm>
          <a:off x="4726517" y="2324100"/>
          <a:ext cx="1098549"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5" name="Rectángulo 4">
          <a:extLst>
            <a:ext uri="{FF2B5EF4-FFF2-40B4-BE49-F238E27FC236}">
              <a16:creationId xmlns:a16="http://schemas.microsoft.com/office/drawing/2014/main" id="{61C15CA6-B318-4AD3-AA58-591D58227AD7}"/>
            </a:ext>
          </a:extLst>
        </xdr:cNvPr>
        <xdr:cNvSpPr/>
      </xdr:nvSpPr>
      <xdr:spPr>
        <a:xfrm>
          <a:off x="6284382" y="2324100"/>
          <a:ext cx="3556001" cy="56515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6" name="Rectángulo 5">
          <a:extLst>
            <a:ext uri="{FF2B5EF4-FFF2-40B4-BE49-F238E27FC236}">
              <a16:creationId xmlns:a16="http://schemas.microsoft.com/office/drawing/2014/main" id="{2A993C88-AB03-4F54-A59C-0B0816435DAC}"/>
            </a:ext>
          </a:extLst>
        </xdr:cNvPr>
        <xdr:cNvSpPr/>
      </xdr:nvSpPr>
      <xdr:spPr>
        <a:xfrm>
          <a:off x="10426703" y="2328334"/>
          <a:ext cx="2355851"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7" name="Rectángulo 6">
          <a:extLst>
            <a:ext uri="{FF2B5EF4-FFF2-40B4-BE49-F238E27FC236}">
              <a16:creationId xmlns:a16="http://schemas.microsoft.com/office/drawing/2014/main" id="{0C61FF41-3B37-4B44-89D3-40C839DCE917}"/>
            </a:ext>
          </a:extLst>
        </xdr:cNvPr>
        <xdr:cNvSpPr/>
      </xdr:nvSpPr>
      <xdr:spPr>
        <a:xfrm>
          <a:off x="13305369" y="2328334"/>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8" name="Rectángulo 7">
          <a:extLst>
            <a:ext uri="{FF2B5EF4-FFF2-40B4-BE49-F238E27FC236}">
              <a16:creationId xmlns:a16="http://schemas.microsoft.com/office/drawing/2014/main" id="{02FFC17C-D908-417F-9D1A-7C5B3B8BA48F}"/>
            </a:ext>
          </a:extLst>
        </xdr:cNvPr>
        <xdr:cNvSpPr/>
      </xdr:nvSpPr>
      <xdr:spPr>
        <a:xfrm>
          <a:off x="391582" y="2895601"/>
          <a:ext cx="4305301" cy="7620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9" name="Rectángulo 8">
          <a:extLst>
            <a:ext uri="{FF2B5EF4-FFF2-40B4-BE49-F238E27FC236}">
              <a16:creationId xmlns:a16="http://schemas.microsoft.com/office/drawing/2014/main" id="{ECB209F8-15AA-4002-AFFA-C6A12AEEB442}"/>
            </a:ext>
          </a:extLst>
        </xdr:cNvPr>
        <xdr:cNvSpPr/>
      </xdr:nvSpPr>
      <xdr:spPr>
        <a:xfrm>
          <a:off x="4726517" y="2895600"/>
          <a:ext cx="1098549"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0" name="Rectángulo 9">
          <a:extLst>
            <a:ext uri="{FF2B5EF4-FFF2-40B4-BE49-F238E27FC236}">
              <a16:creationId xmlns:a16="http://schemas.microsoft.com/office/drawing/2014/main" id="{9D9E08B9-80F8-4308-8E09-C75ECC956DFD}"/>
            </a:ext>
          </a:extLst>
        </xdr:cNvPr>
        <xdr:cNvSpPr/>
      </xdr:nvSpPr>
      <xdr:spPr>
        <a:xfrm>
          <a:off x="6284382" y="2889251"/>
          <a:ext cx="3556001"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1" name="Rectángulo 10">
          <a:extLst>
            <a:ext uri="{FF2B5EF4-FFF2-40B4-BE49-F238E27FC236}">
              <a16:creationId xmlns:a16="http://schemas.microsoft.com/office/drawing/2014/main" id="{3D44D578-C7F7-405C-99A3-038CC68AE6AE}"/>
            </a:ext>
          </a:extLst>
        </xdr:cNvPr>
        <xdr:cNvSpPr/>
      </xdr:nvSpPr>
      <xdr:spPr>
        <a:xfrm>
          <a:off x="10420354" y="2893485"/>
          <a:ext cx="2355851"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2" name="Rectángulo 11">
          <a:extLst>
            <a:ext uri="{FF2B5EF4-FFF2-40B4-BE49-F238E27FC236}">
              <a16:creationId xmlns:a16="http://schemas.microsoft.com/office/drawing/2014/main" id="{19B89E66-85AF-40EB-A0C3-36E6843B099C}"/>
            </a:ext>
          </a:extLst>
        </xdr:cNvPr>
        <xdr:cNvSpPr/>
      </xdr:nvSpPr>
      <xdr:spPr>
        <a:xfrm>
          <a:off x="13309602" y="2904068"/>
          <a:ext cx="2360084" cy="7620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3" name="Conector recto de flecha 12">
          <a:extLst>
            <a:ext uri="{FF2B5EF4-FFF2-40B4-BE49-F238E27FC236}">
              <a16:creationId xmlns:a16="http://schemas.microsoft.com/office/drawing/2014/main" id="{E75D3AE7-725B-4DBB-878B-7356A771FF82}"/>
            </a:ext>
          </a:extLst>
        </xdr:cNvPr>
        <xdr:cNvCxnSpPr>
          <a:stCxn id="4" idx="3"/>
          <a:endCxn id="5" idx="1"/>
        </xdr:cNvCxnSpPr>
      </xdr:nvCxnSpPr>
      <xdr:spPr>
        <a:xfrm flipV="1">
          <a:off x="5825066" y="2603500"/>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4" name="Conector recto de flecha 13">
          <a:extLst>
            <a:ext uri="{FF2B5EF4-FFF2-40B4-BE49-F238E27FC236}">
              <a16:creationId xmlns:a16="http://schemas.microsoft.com/office/drawing/2014/main" id="{D3501739-7B8C-4D38-88F7-BBE2D90D0A70}"/>
            </a:ext>
          </a:extLst>
        </xdr:cNvPr>
        <xdr:cNvCxnSpPr>
          <a:stCxn id="5" idx="3"/>
          <a:endCxn id="6" idx="1"/>
        </xdr:cNvCxnSpPr>
      </xdr:nvCxnSpPr>
      <xdr:spPr>
        <a:xfrm>
          <a:off x="9840383" y="2603500"/>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5" name="Conector recto de flecha 14">
          <a:extLst>
            <a:ext uri="{FF2B5EF4-FFF2-40B4-BE49-F238E27FC236}">
              <a16:creationId xmlns:a16="http://schemas.microsoft.com/office/drawing/2014/main" id="{6A0654A5-CD06-446E-BC94-08364544DCC8}"/>
            </a:ext>
          </a:extLst>
        </xdr:cNvPr>
        <xdr:cNvCxnSpPr>
          <a:stCxn id="6" idx="3"/>
          <a:endCxn id="7" idx="1"/>
        </xdr:cNvCxnSpPr>
      </xdr:nvCxnSpPr>
      <xdr:spPr>
        <a:xfrm>
          <a:off x="12782554" y="2614084"/>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0</xdr:row>
      <xdr:rowOff>0</xdr:rowOff>
    </xdr:from>
    <xdr:to>
      <xdr:col>2</xdr:col>
      <xdr:colOff>261281</xdr:colOff>
      <xdr:row>1</xdr:row>
      <xdr:rowOff>52917</xdr:rowOff>
    </xdr:to>
    <xdr:sp macro="" textlink="">
      <xdr:nvSpPr>
        <xdr:cNvPr id="31" name="Rectángulo 30">
          <a:hlinkClick xmlns:r="http://schemas.openxmlformats.org/officeDocument/2006/relationships" r:id="rId1"/>
          <a:extLst>
            <a:ext uri="{FF2B5EF4-FFF2-40B4-BE49-F238E27FC236}">
              <a16:creationId xmlns:a16="http://schemas.microsoft.com/office/drawing/2014/main" id="{EA1F7198-28FE-4016-8748-A4FC588F688D}"/>
            </a:ext>
          </a:extLst>
        </xdr:cNvPr>
        <xdr:cNvSpPr/>
      </xdr:nvSpPr>
      <xdr:spPr>
        <a:xfrm>
          <a:off x="381000" y="0"/>
          <a:ext cx="1442381"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32" name="Rectángulo 31">
          <a:hlinkClick xmlns:r="http://schemas.openxmlformats.org/officeDocument/2006/relationships" r:id="rId2"/>
          <a:extLst>
            <a:ext uri="{FF2B5EF4-FFF2-40B4-BE49-F238E27FC236}">
              <a16:creationId xmlns:a16="http://schemas.microsoft.com/office/drawing/2014/main" id="{1C043A8B-EE18-4F20-AA13-06CCDC601E6A}"/>
            </a:ext>
          </a:extLst>
        </xdr:cNvPr>
        <xdr:cNvSpPr/>
      </xdr:nvSpPr>
      <xdr:spPr>
        <a:xfrm>
          <a:off x="2256366" y="0"/>
          <a:ext cx="1442381"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33" name="Rectángulo 32">
          <a:hlinkClick xmlns:r="http://schemas.openxmlformats.org/officeDocument/2006/relationships" r:id="rId3"/>
          <a:extLst>
            <a:ext uri="{FF2B5EF4-FFF2-40B4-BE49-F238E27FC236}">
              <a16:creationId xmlns:a16="http://schemas.microsoft.com/office/drawing/2014/main" id="{633AD2B4-C0E5-49D9-A8BD-EB6C580D56EE}"/>
            </a:ext>
          </a:extLst>
        </xdr:cNvPr>
        <xdr:cNvSpPr/>
      </xdr:nvSpPr>
      <xdr:spPr>
        <a:xfrm>
          <a:off x="4127499" y="4233"/>
          <a:ext cx="1442381"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34" name="Rectángulo 33">
          <a:hlinkClick xmlns:r="http://schemas.openxmlformats.org/officeDocument/2006/relationships" r:id="rId4"/>
          <a:extLst>
            <a:ext uri="{FF2B5EF4-FFF2-40B4-BE49-F238E27FC236}">
              <a16:creationId xmlns:a16="http://schemas.microsoft.com/office/drawing/2014/main" id="{A38712E4-9965-46E6-9503-2C0F45279C21}"/>
            </a:ext>
          </a:extLst>
        </xdr:cNvPr>
        <xdr:cNvSpPr/>
      </xdr:nvSpPr>
      <xdr:spPr>
        <a:xfrm>
          <a:off x="6002865" y="0"/>
          <a:ext cx="144238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184731" cy="264560"/>
    <xdr:sp macro="" textlink="">
      <xdr:nvSpPr>
        <xdr:cNvPr id="2" name="CuadroTexto 1">
          <a:extLst>
            <a:ext uri="{FF2B5EF4-FFF2-40B4-BE49-F238E27FC236}">
              <a16:creationId xmlns:a16="http://schemas.microsoft.com/office/drawing/2014/main" id="{110AADC7-4F38-49C3-9707-51C2416EF85A}"/>
            </a:ext>
          </a:extLst>
        </xdr:cNvPr>
        <xdr:cNvSpPr txBox="1"/>
      </xdr:nvSpPr>
      <xdr:spPr>
        <a:xfrm>
          <a:off x="381000" y="141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3" name="CuadroTexto 2">
          <a:extLst>
            <a:ext uri="{FF2B5EF4-FFF2-40B4-BE49-F238E27FC236}">
              <a16:creationId xmlns:a16="http://schemas.microsoft.com/office/drawing/2014/main" id="{E5113AFB-505C-449B-9802-EE740FFB382C}"/>
            </a:ext>
          </a:extLst>
        </xdr:cNvPr>
        <xdr:cNvSpPr txBox="1"/>
      </xdr:nvSpPr>
      <xdr:spPr>
        <a:xfrm>
          <a:off x="381000" y="141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4" name="Imagen 3" descr="bg-w@0">
          <a:extLst>
            <a:ext uri="{FF2B5EF4-FFF2-40B4-BE49-F238E27FC236}">
              <a16:creationId xmlns:a16="http://schemas.microsoft.com/office/drawing/2014/main" id="{D0BDC235-C688-45A0-964F-4142B114C6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923925"/>
          <a:ext cx="30076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52EC431-1A12-4827-8B42-B3F212E9FCA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16B6628-D2D2-48D2-94D6-4000F8B0EA27}"/>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7" name="Rectángulo 6">
          <a:hlinkClick xmlns:r="http://schemas.openxmlformats.org/officeDocument/2006/relationships" r:id="rId4"/>
          <a:extLst>
            <a:ext uri="{FF2B5EF4-FFF2-40B4-BE49-F238E27FC236}">
              <a16:creationId xmlns:a16="http://schemas.microsoft.com/office/drawing/2014/main" id="{B8912071-0472-4E77-AD12-361EE2247493}"/>
            </a:ext>
          </a:extLst>
        </xdr:cNvPr>
        <xdr:cNvSpPr/>
      </xdr:nvSpPr>
      <xdr:spPr>
        <a:xfrm>
          <a:off x="3572127"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8" name="Rectángulo 7">
          <a:hlinkClick xmlns:r="http://schemas.openxmlformats.org/officeDocument/2006/relationships" r:id="rId5"/>
          <a:extLst>
            <a:ext uri="{FF2B5EF4-FFF2-40B4-BE49-F238E27FC236}">
              <a16:creationId xmlns:a16="http://schemas.microsoft.com/office/drawing/2014/main" id="{7C8004C5-5D1B-4310-9CDE-B6251388562C}"/>
            </a:ext>
          </a:extLst>
        </xdr:cNvPr>
        <xdr:cNvSpPr/>
      </xdr:nvSpPr>
      <xdr:spPr>
        <a:xfrm>
          <a:off x="516810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9" name="Rectángulo 8">
          <a:hlinkClick xmlns:r="http://schemas.openxmlformats.org/officeDocument/2006/relationships" r:id="rId6"/>
          <a:extLst>
            <a:ext uri="{FF2B5EF4-FFF2-40B4-BE49-F238E27FC236}">
              <a16:creationId xmlns:a16="http://schemas.microsoft.com/office/drawing/2014/main" id="{04CD0669-C68A-446E-A759-441007908607}"/>
            </a:ext>
          </a:extLst>
        </xdr:cNvPr>
        <xdr:cNvSpPr/>
      </xdr:nvSpPr>
      <xdr:spPr>
        <a:xfrm>
          <a:off x="6728096" y="14817"/>
          <a:ext cx="1437884"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0" name="Rectángulo 9">
          <a:hlinkClick xmlns:r="http://schemas.openxmlformats.org/officeDocument/2006/relationships" r:id="rId7"/>
          <a:extLst>
            <a:ext uri="{FF2B5EF4-FFF2-40B4-BE49-F238E27FC236}">
              <a16:creationId xmlns:a16="http://schemas.microsoft.com/office/drawing/2014/main" id="{B23586C1-424E-4B33-BAA0-4E597D50F60B}"/>
            </a:ext>
          </a:extLst>
        </xdr:cNvPr>
        <xdr:cNvSpPr/>
      </xdr:nvSpPr>
      <xdr:spPr>
        <a:xfrm>
          <a:off x="8275377" y="0"/>
          <a:ext cx="19734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0C2528D4-3438-4252-B4FC-76FBC93BBAA1}"/>
            </a:ext>
          </a:extLst>
        </xdr:cNvPr>
        <xdr:cNvSpPr txBox="1"/>
      </xdr:nvSpPr>
      <xdr:spPr>
        <a:xfrm>
          <a:off x="381000" y="150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DA14F3F9-00C6-44AF-A9E5-B624DBBFE91E}"/>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78C2ABB6-492A-441C-8DA1-A3E5DF5CE24D}"/>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5" name="Rectángulo 4">
          <a:hlinkClick xmlns:r="http://schemas.openxmlformats.org/officeDocument/2006/relationships" r:id="rId3"/>
          <a:extLst>
            <a:ext uri="{FF2B5EF4-FFF2-40B4-BE49-F238E27FC236}">
              <a16:creationId xmlns:a16="http://schemas.microsoft.com/office/drawing/2014/main" id="{FB6AF90F-3C21-44A4-8409-9A57A17E1B69}"/>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6" name="Rectángulo 5">
          <a:hlinkClick xmlns:r="http://schemas.openxmlformats.org/officeDocument/2006/relationships" r:id="rId4"/>
          <a:extLst>
            <a:ext uri="{FF2B5EF4-FFF2-40B4-BE49-F238E27FC236}">
              <a16:creationId xmlns:a16="http://schemas.microsoft.com/office/drawing/2014/main" id="{71B4C99D-A10C-4643-94CC-2E3A7C0262A6}"/>
            </a:ext>
          </a:extLst>
        </xdr:cNvPr>
        <xdr:cNvSpPr/>
      </xdr:nvSpPr>
      <xdr:spPr>
        <a:xfrm>
          <a:off x="4965976" y="0"/>
          <a:ext cx="1434708"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7" name="Rectángulo 6">
          <a:hlinkClick xmlns:r="http://schemas.openxmlformats.org/officeDocument/2006/relationships" r:id="rId5"/>
          <a:extLst>
            <a:ext uri="{FF2B5EF4-FFF2-40B4-BE49-F238E27FC236}">
              <a16:creationId xmlns:a16="http://schemas.microsoft.com/office/drawing/2014/main" id="{E1B4DE35-1AD5-4DA6-A940-B98B9FEFFFCA}"/>
            </a:ext>
          </a:extLst>
        </xdr:cNvPr>
        <xdr:cNvSpPr/>
      </xdr:nvSpPr>
      <xdr:spPr>
        <a:xfrm>
          <a:off x="64677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8" name="Rectángulo 7">
          <a:hlinkClick xmlns:r="http://schemas.openxmlformats.org/officeDocument/2006/relationships" r:id="rId6"/>
          <a:extLst>
            <a:ext uri="{FF2B5EF4-FFF2-40B4-BE49-F238E27FC236}">
              <a16:creationId xmlns:a16="http://schemas.microsoft.com/office/drawing/2014/main" id="{F59E25D6-FA3E-4454-9A21-B53CAA805788}"/>
            </a:ext>
          </a:extLst>
        </xdr:cNvPr>
        <xdr:cNvSpPr/>
      </xdr:nvSpPr>
      <xdr:spPr>
        <a:xfrm>
          <a:off x="798539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63A90C8F-4E2F-4A3E-88B1-DA1C292D918A}"/>
            </a:ext>
          </a:extLst>
        </xdr:cNvPr>
        <xdr:cNvSpPr txBox="1"/>
      </xdr:nvSpPr>
      <xdr:spPr>
        <a:xfrm>
          <a:off x="381000" y="141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3" name="CuadroTexto 2">
          <a:extLst>
            <a:ext uri="{FF2B5EF4-FFF2-40B4-BE49-F238E27FC236}">
              <a16:creationId xmlns:a16="http://schemas.microsoft.com/office/drawing/2014/main" id="{24CB5BD1-46C3-4CDD-B615-1EC127E651D1}"/>
            </a:ext>
          </a:extLst>
        </xdr:cNvPr>
        <xdr:cNvSpPr txBox="1"/>
      </xdr:nvSpPr>
      <xdr:spPr>
        <a:xfrm>
          <a:off x="381000" y="141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BCD7D2-7F78-4901-B2F8-D93E7120633D}"/>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D2CE07B-B366-4ED6-891C-76C931EE5865}"/>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F88246C-3E27-4429-8B08-0736EB3E1C6C}"/>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7" name="Rectángulo 6">
          <a:hlinkClick xmlns:r="http://schemas.openxmlformats.org/officeDocument/2006/relationships" r:id="rId4"/>
          <a:extLst>
            <a:ext uri="{FF2B5EF4-FFF2-40B4-BE49-F238E27FC236}">
              <a16:creationId xmlns:a16="http://schemas.microsoft.com/office/drawing/2014/main" id="{F5F18546-C428-4563-9D7F-1A58D47C3719}"/>
            </a:ext>
          </a:extLst>
        </xdr:cNvPr>
        <xdr:cNvSpPr/>
      </xdr:nvSpPr>
      <xdr:spPr>
        <a:xfrm>
          <a:off x="5071801" y="31750"/>
          <a:ext cx="1437883"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8" name="Rectángulo 7">
          <a:hlinkClick xmlns:r="http://schemas.openxmlformats.org/officeDocument/2006/relationships" r:id="rId5"/>
          <a:extLst>
            <a:ext uri="{FF2B5EF4-FFF2-40B4-BE49-F238E27FC236}">
              <a16:creationId xmlns:a16="http://schemas.microsoft.com/office/drawing/2014/main" id="{92AF1678-417B-4F6D-8E49-F2264D7AC8F5}"/>
            </a:ext>
          </a:extLst>
        </xdr:cNvPr>
        <xdr:cNvSpPr/>
      </xdr:nvSpPr>
      <xdr:spPr>
        <a:xfrm>
          <a:off x="6597916"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9" name="Rectángulo 8">
          <a:hlinkClick xmlns:r="http://schemas.openxmlformats.org/officeDocument/2006/relationships" r:id="rId6"/>
          <a:extLst>
            <a:ext uri="{FF2B5EF4-FFF2-40B4-BE49-F238E27FC236}">
              <a16:creationId xmlns:a16="http://schemas.microsoft.com/office/drawing/2014/main" id="{2167AEC0-9AE7-4984-B2A1-948EF56BC163}"/>
            </a:ext>
          </a:extLst>
        </xdr:cNvPr>
        <xdr:cNvSpPr/>
      </xdr:nvSpPr>
      <xdr:spPr>
        <a:xfrm>
          <a:off x="8136733"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yulie_guacheta_unp_gov_co/Documents/Escritorio/Aplicativo_PPDA_Circular_externa_No_05_2019%20-%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ENTIDADES"/>
      <sheetName val="PORTADA"/>
      <sheetName val="ANTES DE EMPEZAR"/>
      <sheetName val="CICLO PDA"/>
      <sheetName val="LINEAMIENTOS"/>
      <sheetName val="FORMULACIÓN"/>
      <sheetName val="PLAN DE ACCIÓN"/>
      <sheetName val="INDICADORES"/>
      <sheetName val="APROBACIÓN"/>
      <sheetName val="IMPLEMENTACIÓN"/>
      <sheetName val="SEGUIMIENTO"/>
      <sheetName val="INDICADOR GESTIÓN - MECANISMO"/>
      <sheetName val="INDICADOR DE RESULTADO - MEDIDA"/>
      <sheetName val="INDICADOR IMPACTO-LITIGIO"/>
      <sheetName val="REPORTE ACUMULADO"/>
      <sheetName val="INSUMOS"/>
      <sheetName val="CAUSA e-KOGUI"/>
      <sheetName val="SUSTENTO"/>
      <sheetName val="SUBCAUSA"/>
      <sheetName val="N°MEDIDA"/>
      <sheetName val="MEDIDA"/>
      <sheetName val="OTRA MEDIDA"/>
      <sheetName val="MECANISMO"/>
      <sheetName val="OTRO MECANISMO"/>
      <sheetName val="EJECUCIÓN DEL MECANISMO"/>
      <sheetName val="PERÍODO IMPLEMENTACIÓN"/>
      <sheetName val="ÁREA RESPONSABLE"/>
      <sheetName val="DIVULGACIÓN"/>
      <sheetName val="INDICADOR DE GESTIÓN"/>
      <sheetName val="INDICADOR DE RESULTADO"/>
      <sheetName val="INDICADOR DE IMPACTO"/>
      <sheetName val="REPORTE DE LITIGIOSIDAD"/>
      <sheetName val="CAUSAS"/>
      <sheetName val="Aplicativo_PPDA_Circular_extern"/>
    </sheetNames>
    <sheetDataSet>
      <sheetData sheetId="0" refreshError="1"/>
      <sheetData sheetId="1"/>
      <sheetData sheetId="2" refreshError="1"/>
      <sheetData sheetId="3" refreshError="1"/>
      <sheetData sheetId="4" refreshError="1"/>
      <sheetData sheetId="5" refreshError="1"/>
      <sheetData sheetId="6" refreshError="1"/>
      <sheetData sheetId="7">
        <row r="10">
          <cell r="C10" t="str">
            <v>MUERTE POR FALTA DE ADOPCION DE MEDIDAS DE PROTECCION Y SEGURIDAD</v>
          </cell>
          <cell r="E10" t="str">
            <v xml:space="preserve">GENERACIÓN DEL DAÑO ANTIJURÍDICO A CAUSA DE UNA PRESUNTA DEFICIENCIA EN EL ESTUDIO DE NIVEL DE RIESGO INDIVIDUAL Y DESCONOCIMIENTO DE LA NORMATIVIDAD QUE RIGE EL PROGRAMA DE PROTECCIÓN A CAGO DE LA UNP Y DE LA JURISPRUDENCIA DE LA CORTE CONSTITUCIONAL, EN LA CUAL SE SEÑALAN LAS DEFICIENCIAS EN LAS VALORACIONES DE RIESGO.  </v>
          </cell>
          <cell r="F10">
            <v>1</v>
          </cell>
          <cell r="G10" t="str">
            <v>Fijar Lineamientos</v>
          </cell>
          <cell r="K10">
            <v>1</v>
          </cell>
          <cell r="L10" t="str">
            <v>Acto administrativo</v>
          </cell>
        </row>
        <row r="11">
          <cell r="F11">
            <v>1</v>
          </cell>
          <cell r="G11" t="str">
            <v>Fijar Lineamientos</v>
          </cell>
          <cell r="K11">
            <v>1</v>
          </cell>
          <cell r="L11" t="str">
            <v>Otro (escríbala en la siguiente columna)</v>
          </cell>
          <cell r="M11" t="str">
            <v>Realizar sensibilizaciones presenciales o virtuales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0FA68-8116-4CB8-8A9C-5B2B752B99B7}">
  <dimension ref="A1:N9"/>
  <sheetViews>
    <sheetView view="pageBreakPreview" zoomScale="112" zoomScaleNormal="100" zoomScaleSheetLayoutView="112" workbookViewId="0">
      <selection activeCell="D7" sqref="D7:N7"/>
    </sheetView>
  </sheetViews>
  <sheetFormatPr defaultColWidth="11.42578125" defaultRowHeight="15"/>
  <sheetData>
    <row r="1" spans="1:14" ht="18.75">
      <c r="A1" s="2"/>
      <c r="B1" s="2"/>
      <c r="C1" s="2"/>
      <c r="D1" s="2"/>
      <c r="E1" s="2"/>
      <c r="F1" s="2"/>
      <c r="G1" s="2"/>
      <c r="H1" s="2"/>
      <c r="I1" s="2"/>
      <c r="J1" s="2"/>
      <c r="K1" s="2"/>
      <c r="L1" s="2"/>
      <c r="M1" s="2"/>
      <c r="N1" s="2"/>
    </row>
    <row r="2" spans="1:14" ht="18.75">
      <c r="A2" s="2"/>
      <c r="B2" s="51"/>
      <c r="C2" s="51"/>
      <c r="D2" s="51"/>
      <c r="E2" s="51"/>
      <c r="F2" s="51"/>
      <c r="G2" s="51"/>
      <c r="H2" s="51"/>
      <c r="I2" s="51"/>
      <c r="J2" s="51"/>
      <c r="K2" s="51"/>
      <c r="L2" s="51"/>
      <c r="M2" s="51"/>
      <c r="N2" s="51"/>
    </row>
    <row r="3" spans="1:14" ht="18.75">
      <c r="A3" s="2"/>
      <c r="B3" s="2"/>
      <c r="C3" s="2"/>
      <c r="D3" s="2"/>
      <c r="E3" s="2"/>
      <c r="F3" s="2"/>
      <c r="G3" s="2"/>
      <c r="H3" s="2"/>
      <c r="I3" s="2"/>
      <c r="J3" s="2"/>
      <c r="K3" s="2"/>
      <c r="L3" s="2"/>
      <c r="M3" s="2"/>
      <c r="N3" s="2"/>
    </row>
    <row r="4" spans="1:14" ht="84" customHeight="1">
      <c r="A4" s="2"/>
      <c r="B4" s="52" t="s">
        <v>0</v>
      </c>
      <c r="C4" s="53"/>
      <c r="D4" s="53"/>
      <c r="E4" s="53"/>
      <c r="F4" s="53"/>
      <c r="G4" s="53"/>
      <c r="H4" s="53"/>
      <c r="I4" s="53"/>
      <c r="J4" s="53"/>
      <c r="K4" s="53"/>
      <c r="L4" s="53"/>
      <c r="M4" s="53"/>
      <c r="N4" s="53"/>
    </row>
    <row r="5" spans="1:14" ht="44.25">
      <c r="A5" s="2"/>
      <c r="B5" s="41"/>
      <c r="C5" s="41"/>
      <c r="D5" s="41"/>
      <c r="E5" s="41"/>
      <c r="F5" s="41"/>
      <c r="G5" s="41"/>
      <c r="H5" s="41"/>
      <c r="I5" s="41"/>
      <c r="J5" s="41"/>
      <c r="K5" s="41"/>
      <c r="L5" s="41"/>
      <c r="M5" s="41"/>
      <c r="N5" s="41"/>
    </row>
    <row r="6" spans="1:14" ht="18.75">
      <c r="A6" s="2"/>
      <c r="B6" s="42"/>
      <c r="C6" s="2"/>
      <c r="D6" s="2"/>
      <c r="E6" s="2"/>
      <c r="F6" s="2"/>
      <c r="G6" s="2"/>
      <c r="H6" s="2"/>
      <c r="I6" s="2"/>
      <c r="J6" s="2"/>
      <c r="K6" s="2"/>
      <c r="L6" s="2"/>
      <c r="M6" s="2"/>
      <c r="N6" s="2"/>
    </row>
    <row r="7" spans="1:14" ht="38.25" customHeight="1">
      <c r="A7" s="2"/>
      <c r="B7" s="54" t="s">
        <v>1</v>
      </c>
      <c r="C7" s="55"/>
      <c r="D7" s="56" t="s">
        <v>2</v>
      </c>
      <c r="E7" s="57"/>
      <c r="F7" s="57"/>
      <c r="G7" s="57"/>
      <c r="H7" s="57"/>
      <c r="I7" s="57"/>
      <c r="J7" s="57"/>
      <c r="K7" s="57"/>
      <c r="L7" s="57"/>
      <c r="M7" s="57"/>
      <c r="N7" s="57"/>
    </row>
    <row r="8" spans="1:14" ht="19.5">
      <c r="A8" s="2"/>
      <c r="B8" s="43"/>
      <c r="C8" s="43"/>
      <c r="D8" s="58" t="s">
        <v>3</v>
      </c>
      <c r="E8" s="59"/>
      <c r="F8" s="59"/>
      <c r="G8" s="59"/>
      <c r="H8" s="59"/>
      <c r="I8" s="59"/>
      <c r="J8" s="59"/>
      <c r="K8" s="59"/>
      <c r="L8" s="59"/>
      <c r="M8" s="59"/>
      <c r="N8" s="59"/>
    </row>
    <row r="9" spans="1:14" ht="60.75" customHeight="1">
      <c r="A9" s="2"/>
      <c r="B9" s="43"/>
      <c r="C9" s="43"/>
      <c r="D9" s="59"/>
      <c r="E9" s="59"/>
      <c r="F9" s="59"/>
      <c r="G9" s="59"/>
      <c r="H9" s="59"/>
      <c r="I9" s="59"/>
      <c r="J9" s="59"/>
      <c r="K9" s="59"/>
      <c r="L9" s="59"/>
      <c r="M9" s="59"/>
      <c r="N9" s="59"/>
    </row>
  </sheetData>
  <mergeCells count="5">
    <mergeCell ref="B2:N2"/>
    <mergeCell ref="B4:N4"/>
    <mergeCell ref="B7:C7"/>
    <mergeCell ref="D7:N7"/>
    <mergeCell ref="D8:N9"/>
  </mergeCells>
  <dataValidations count="1">
    <dataValidation type="list" allowBlank="1" showInputMessage="1" showErrorMessage="1" sqref="D7:N7" xr:uid="{DFDE2872-B2B9-417C-AE18-27FF1E8A687B}">
      <formula1>ENTIDADES</formula1>
    </dataValidation>
  </dataValidations>
  <pageMargins left="0.7" right="0.7" top="0.75" bottom="0.75" header="0.3" footer="0.3"/>
  <pageSetup paperSize="124"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F10E5-0E59-4EAF-A458-C307C8D2A336}">
  <dimension ref="B1:L12"/>
  <sheetViews>
    <sheetView view="pageBreakPreview" topLeftCell="A9" zoomScale="95" zoomScaleNormal="100" zoomScaleSheetLayoutView="95" workbookViewId="0">
      <selection activeCell="I5" sqref="I5"/>
    </sheetView>
  </sheetViews>
  <sheetFormatPr defaultColWidth="11.42578125" defaultRowHeight="15"/>
  <cols>
    <col min="12" max="12" width="25.7109375" customWidth="1"/>
  </cols>
  <sheetData>
    <row r="1" spans="2:12" ht="29.25">
      <c r="B1" s="60"/>
      <c r="C1" s="60"/>
    </row>
    <row r="3" spans="2:12" ht="30.75" customHeight="1">
      <c r="B3" s="61" t="s">
        <v>4</v>
      </c>
      <c r="C3" s="62"/>
      <c r="D3" s="62"/>
      <c r="E3" s="62"/>
      <c r="F3" s="62"/>
      <c r="G3" s="62"/>
      <c r="H3" s="62"/>
      <c r="I3" s="62"/>
      <c r="J3" s="62"/>
      <c r="K3" s="62"/>
      <c r="L3" s="62"/>
    </row>
    <row r="4" spans="2:12" ht="19.5">
      <c r="B4" s="63" t="s">
        <v>5</v>
      </c>
      <c r="C4" s="62"/>
      <c r="D4" s="62"/>
      <c r="E4" s="62"/>
      <c r="F4" s="62"/>
      <c r="G4" s="62"/>
      <c r="H4" s="62"/>
      <c r="I4" s="62"/>
      <c r="J4" s="62"/>
      <c r="K4" s="62"/>
      <c r="L4" s="62"/>
    </row>
    <row r="12" spans="2:12" ht="14.25" customHeight="1"/>
  </sheetData>
  <mergeCells count="3">
    <mergeCell ref="B1:C1"/>
    <mergeCell ref="B3:L3"/>
    <mergeCell ref="B4:L4"/>
  </mergeCells>
  <pageMargins left="0.7" right="0.7" top="0.75" bottom="0.75" header="0.3" footer="0.3"/>
  <pageSetup paperSize="124"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612C-A240-4908-8511-7C7ED320593A}">
  <dimension ref="B1:I20"/>
  <sheetViews>
    <sheetView view="pageBreakPreview" zoomScale="118" zoomScaleNormal="100" zoomScaleSheetLayoutView="118" workbookViewId="0">
      <selection activeCell="B5" sqref="B5:I20"/>
    </sheetView>
  </sheetViews>
  <sheetFormatPr defaultColWidth="11.42578125" defaultRowHeight="15"/>
  <cols>
    <col min="9" max="9" width="44.28515625" customWidth="1"/>
  </cols>
  <sheetData>
    <row r="1" spans="2:9" ht="23.25">
      <c r="B1" s="40"/>
      <c r="C1" s="9"/>
    </row>
    <row r="3" spans="2:9">
      <c r="B3" s="64" t="s">
        <v>6</v>
      </c>
      <c r="C3" s="64"/>
      <c r="D3" s="64"/>
      <c r="E3" s="64"/>
      <c r="F3" s="65"/>
      <c r="G3" s="65"/>
      <c r="H3" s="65"/>
      <c r="I3" s="65"/>
    </row>
    <row r="4" spans="2:9" ht="50.25" customHeight="1">
      <c r="B4" s="64"/>
      <c r="C4" s="64"/>
      <c r="D4" s="64"/>
      <c r="E4" s="64"/>
      <c r="F4" s="65"/>
      <c r="G4" s="65"/>
      <c r="H4" s="65"/>
      <c r="I4" s="65"/>
    </row>
    <row r="5" spans="2:9">
      <c r="B5" s="66" t="s">
        <v>7</v>
      </c>
      <c r="C5" s="66"/>
      <c r="D5" s="66"/>
      <c r="E5" s="66"/>
      <c r="F5" s="67"/>
      <c r="G5" s="67"/>
      <c r="H5" s="67"/>
      <c r="I5" s="67"/>
    </row>
    <row r="6" spans="2:9">
      <c r="B6" s="66"/>
      <c r="C6" s="66"/>
      <c r="D6" s="66"/>
      <c r="E6" s="66"/>
      <c r="F6" s="67"/>
      <c r="G6" s="67"/>
      <c r="H6" s="67"/>
      <c r="I6" s="67"/>
    </row>
    <row r="7" spans="2:9">
      <c r="B7" s="66"/>
      <c r="C7" s="66"/>
      <c r="D7" s="66"/>
      <c r="E7" s="66"/>
      <c r="F7" s="67"/>
      <c r="G7" s="67"/>
      <c r="H7" s="67"/>
      <c r="I7" s="67"/>
    </row>
    <row r="8" spans="2:9">
      <c r="B8" s="66"/>
      <c r="C8" s="66"/>
      <c r="D8" s="66"/>
      <c r="E8" s="66"/>
      <c r="F8" s="67"/>
      <c r="G8" s="67"/>
      <c r="H8" s="67"/>
      <c r="I8" s="67"/>
    </row>
    <row r="9" spans="2:9">
      <c r="B9" s="66"/>
      <c r="C9" s="66"/>
      <c r="D9" s="66"/>
      <c r="E9" s="66"/>
      <c r="F9" s="67"/>
      <c r="G9" s="67"/>
      <c r="H9" s="67"/>
      <c r="I9" s="67"/>
    </row>
    <row r="10" spans="2:9">
      <c r="B10" s="66"/>
      <c r="C10" s="66"/>
      <c r="D10" s="66"/>
      <c r="E10" s="66"/>
      <c r="F10" s="67"/>
      <c r="G10" s="67"/>
      <c r="H10" s="67"/>
      <c r="I10" s="67"/>
    </row>
    <row r="11" spans="2:9">
      <c r="B11" s="66"/>
      <c r="C11" s="66"/>
      <c r="D11" s="66"/>
      <c r="E11" s="66"/>
      <c r="F11" s="67"/>
      <c r="G11" s="67"/>
      <c r="H11" s="67"/>
      <c r="I11" s="67"/>
    </row>
    <row r="12" spans="2:9">
      <c r="B12" s="66"/>
      <c r="C12" s="66"/>
      <c r="D12" s="66"/>
      <c r="E12" s="66"/>
      <c r="F12" s="67"/>
      <c r="G12" s="67"/>
      <c r="H12" s="67"/>
      <c r="I12" s="67"/>
    </row>
    <row r="13" spans="2:9">
      <c r="B13" s="66"/>
      <c r="C13" s="66"/>
      <c r="D13" s="66"/>
      <c r="E13" s="66"/>
      <c r="F13" s="67"/>
      <c r="G13" s="67"/>
      <c r="H13" s="67"/>
      <c r="I13" s="67"/>
    </row>
    <row r="14" spans="2:9">
      <c r="B14" s="66"/>
      <c r="C14" s="66"/>
      <c r="D14" s="66"/>
      <c r="E14" s="66"/>
      <c r="F14" s="67"/>
      <c r="G14" s="67"/>
      <c r="H14" s="67"/>
      <c r="I14" s="67"/>
    </row>
    <row r="15" spans="2:9">
      <c r="B15" s="66"/>
      <c r="C15" s="66"/>
      <c r="D15" s="66"/>
      <c r="E15" s="66"/>
      <c r="F15" s="67"/>
      <c r="G15" s="67"/>
      <c r="H15" s="67"/>
      <c r="I15" s="67"/>
    </row>
    <row r="16" spans="2:9">
      <c r="B16" s="66"/>
      <c r="C16" s="66"/>
      <c r="D16" s="66"/>
      <c r="E16" s="66"/>
      <c r="F16" s="67"/>
      <c r="G16" s="67"/>
      <c r="H16" s="67"/>
      <c r="I16" s="67"/>
    </row>
    <row r="17" spans="2:9">
      <c r="B17" s="66"/>
      <c r="C17" s="66"/>
      <c r="D17" s="66"/>
      <c r="E17" s="66"/>
      <c r="F17" s="67"/>
      <c r="G17" s="67"/>
      <c r="H17" s="67"/>
      <c r="I17" s="67"/>
    </row>
    <row r="18" spans="2:9">
      <c r="B18" s="66"/>
      <c r="C18" s="66"/>
      <c r="D18" s="66"/>
      <c r="E18" s="66"/>
      <c r="F18" s="67"/>
      <c r="G18" s="67"/>
      <c r="H18" s="67"/>
      <c r="I18" s="67"/>
    </row>
    <row r="19" spans="2:9">
      <c r="B19" s="131"/>
      <c r="C19" s="131"/>
      <c r="D19" s="131"/>
      <c r="E19" s="131"/>
      <c r="F19" s="131"/>
      <c r="G19" s="131"/>
      <c r="H19" s="131"/>
      <c r="I19" s="131"/>
    </row>
    <row r="20" spans="2:9" ht="49.5" customHeight="1">
      <c r="B20" s="131"/>
      <c r="C20" s="131"/>
      <c r="D20" s="131"/>
      <c r="E20" s="131"/>
      <c r="F20" s="131"/>
      <c r="G20" s="131"/>
      <c r="H20" s="131"/>
      <c r="I20" s="131"/>
    </row>
  </sheetData>
  <mergeCells count="2">
    <mergeCell ref="B3:I4"/>
    <mergeCell ref="B5:I20"/>
  </mergeCells>
  <pageMargins left="0.7" right="0.7" top="0.75" bottom="0.75" header="0.3" footer="0.3"/>
  <pageSetup paperSize="12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D9C84-75E4-431A-BF87-6FE7F13F2B25}">
  <dimension ref="B3:J27"/>
  <sheetViews>
    <sheetView view="pageBreakPreview" topLeftCell="A11" zoomScaleNormal="100" zoomScaleSheetLayoutView="100" workbookViewId="0">
      <selection activeCell="B22" sqref="B22:F22"/>
    </sheetView>
  </sheetViews>
  <sheetFormatPr defaultColWidth="11.42578125" defaultRowHeight="15"/>
  <cols>
    <col min="6" max="6" width="46.140625" customWidth="1"/>
    <col min="10" max="10" width="43.7109375" customWidth="1"/>
  </cols>
  <sheetData>
    <row r="3" spans="2:10" ht="24">
      <c r="B3" s="68" t="s">
        <v>8</v>
      </c>
      <c r="C3" s="68"/>
      <c r="D3" s="68"/>
      <c r="E3" s="68"/>
      <c r="F3" s="68"/>
      <c r="G3" s="132"/>
      <c r="H3" s="132"/>
      <c r="I3" s="132"/>
      <c r="J3" s="132"/>
    </row>
    <row r="5" spans="2:10">
      <c r="B5" s="53" t="s">
        <v>9</v>
      </c>
      <c r="C5" s="53"/>
      <c r="D5" s="53"/>
      <c r="E5" s="53"/>
      <c r="F5" s="53"/>
      <c r="G5" s="69"/>
      <c r="H5" s="69"/>
      <c r="I5" s="69"/>
      <c r="J5" s="69"/>
    </row>
    <row r="6" spans="2:10">
      <c r="B6" s="53"/>
      <c r="C6" s="53"/>
      <c r="D6" s="53"/>
      <c r="E6" s="53"/>
      <c r="F6" s="53"/>
      <c r="G6" s="69"/>
      <c r="H6" s="69"/>
      <c r="I6" s="69"/>
      <c r="J6" s="69"/>
    </row>
    <row r="7" spans="2:10">
      <c r="B7" s="53"/>
      <c r="C7" s="53"/>
      <c r="D7" s="53"/>
      <c r="E7" s="53"/>
      <c r="F7" s="53"/>
      <c r="G7" s="69"/>
      <c r="H7" s="69"/>
      <c r="I7" s="69"/>
      <c r="J7" s="69"/>
    </row>
    <row r="8" spans="2:10">
      <c r="B8" s="53"/>
      <c r="C8" s="53"/>
      <c r="D8" s="53"/>
      <c r="E8" s="53"/>
      <c r="F8" s="53"/>
      <c r="G8" s="69"/>
      <c r="H8" s="69"/>
      <c r="I8" s="69"/>
      <c r="J8" s="69"/>
    </row>
    <row r="9" spans="2:10">
      <c r="B9" s="69"/>
      <c r="C9" s="69"/>
      <c r="D9" s="69"/>
      <c r="E9" s="69"/>
      <c r="F9" s="69"/>
      <c r="G9" s="69"/>
      <c r="H9" s="69"/>
      <c r="I9" s="69"/>
      <c r="J9" s="69"/>
    </row>
    <row r="10" spans="2:10">
      <c r="B10" s="69"/>
      <c r="C10" s="69"/>
      <c r="D10" s="69"/>
      <c r="E10" s="69"/>
      <c r="F10" s="69"/>
      <c r="G10" s="69"/>
      <c r="H10" s="69"/>
      <c r="I10" s="69"/>
      <c r="J10" s="69"/>
    </row>
    <row r="11" spans="2:10" ht="18.75">
      <c r="B11" s="2"/>
      <c r="C11" s="2"/>
      <c r="D11" s="2"/>
      <c r="E11" s="2"/>
      <c r="F11" s="2"/>
    </row>
    <row r="20" spans="2:10" ht="18.75">
      <c r="B20" s="2"/>
    </row>
    <row r="22" spans="2:10" ht="15.75">
      <c r="B22" s="70" t="s">
        <v>10</v>
      </c>
      <c r="C22" s="70"/>
      <c r="D22" s="133"/>
      <c r="E22" s="133"/>
      <c r="F22" s="133"/>
      <c r="G22" s="70" t="s">
        <v>11</v>
      </c>
      <c r="H22" s="70"/>
      <c r="I22" s="70"/>
      <c r="J22" s="133"/>
    </row>
    <row r="23" spans="2:10" ht="21.75" customHeight="1">
      <c r="B23" s="71" t="s">
        <v>12</v>
      </c>
      <c r="C23" s="71"/>
      <c r="D23" s="133"/>
      <c r="E23" s="133"/>
      <c r="F23" s="133"/>
      <c r="G23" s="72" t="s">
        <v>13</v>
      </c>
      <c r="H23" s="72"/>
      <c r="I23" s="72"/>
      <c r="J23" s="133"/>
    </row>
    <row r="24" spans="2:10" ht="22.5" customHeight="1">
      <c r="B24" s="73" t="s">
        <v>14</v>
      </c>
      <c r="C24" s="73"/>
      <c r="D24" s="133"/>
      <c r="E24" s="133"/>
      <c r="F24" s="133"/>
      <c r="G24" s="74" t="s">
        <v>15</v>
      </c>
      <c r="H24" s="74"/>
      <c r="I24" s="74"/>
      <c r="J24" s="133"/>
    </row>
    <row r="25" spans="2:10" ht="23.25" customHeight="1">
      <c r="B25" s="71" t="s">
        <v>16</v>
      </c>
      <c r="C25" s="71"/>
      <c r="D25" s="133"/>
      <c r="E25" s="133"/>
      <c r="F25" s="133"/>
      <c r="G25" s="72" t="s">
        <v>17</v>
      </c>
      <c r="H25" s="72"/>
      <c r="I25" s="72"/>
      <c r="J25" s="133"/>
    </row>
    <row r="26" spans="2:10" ht="21.75" customHeight="1">
      <c r="B26" s="73" t="s">
        <v>18</v>
      </c>
      <c r="C26" s="73"/>
      <c r="D26" s="133"/>
      <c r="E26" s="133"/>
      <c r="F26" s="133"/>
      <c r="G26" s="74" t="s">
        <v>19</v>
      </c>
      <c r="H26" s="74"/>
      <c r="I26" s="74"/>
      <c r="J26" s="133"/>
    </row>
    <row r="27" spans="2:10" ht="24" customHeight="1">
      <c r="B27" s="71" t="s">
        <v>20</v>
      </c>
      <c r="C27" s="71"/>
      <c r="D27" s="133"/>
      <c r="E27" s="133"/>
      <c r="F27" s="133"/>
      <c r="G27" s="72" t="s">
        <v>21</v>
      </c>
      <c r="H27" s="72"/>
      <c r="I27" s="72"/>
      <c r="J27" s="133"/>
    </row>
  </sheetData>
  <mergeCells count="14">
    <mergeCell ref="B27:F27"/>
    <mergeCell ref="G27:J27"/>
    <mergeCell ref="B24:F24"/>
    <mergeCell ref="G24:J24"/>
    <mergeCell ref="B25:F25"/>
    <mergeCell ref="G25:J25"/>
    <mergeCell ref="B26:F26"/>
    <mergeCell ref="G26:J26"/>
    <mergeCell ref="B3:J3"/>
    <mergeCell ref="B5:J10"/>
    <mergeCell ref="B22:F22"/>
    <mergeCell ref="G22:J22"/>
    <mergeCell ref="B23:F23"/>
    <mergeCell ref="G23:J23"/>
  </mergeCells>
  <pageMargins left="0.70866141732283472" right="0.70866141732283472" top="0.74803149606299213" bottom="0.74803149606299213" header="0.31496062992125984" footer="0.31496062992125984"/>
  <pageSetup paperSize="124"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CFE96-12B9-4CA8-A277-9F8AF3B6F7AA}">
  <dimension ref="A1:O5"/>
  <sheetViews>
    <sheetView tabSelected="1" view="pageBreakPreview" topLeftCell="A3" zoomScaleNormal="100" zoomScaleSheetLayoutView="100" workbookViewId="0">
      <selection activeCell="D4" sqref="D4:D5"/>
    </sheetView>
  </sheetViews>
  <sheetFormatPr defaultColWidth="11.42578125" defaultRowHeight="15"/>
  <cols>
    <col min="1" max="1" width="14.140625" customWidth="1"/>
    <col min="2" max="2" width="14.5703125" customWidth="1"/>
    <col min="3" max="3" width="23.42578125" customWidth="1"/>
    <col min="4" max="4" width="17.42578125" customWidth="1"/>
    <col min="5" max="5" width="8.42578125" customWidth="1"/>
    <col min="7" max="7" width="13.7109375" customWidth="1"/>
    <col min="8" max="8" width="19.85546875" customWidth="1"/>
    <col min="9" max="9" width="15.140625" customWidth="1"/>
    <col min="10" max="10" width="13.28515625" customWidth="1"/>
    <col min="11" max="11" width="19.28515625" customWidth="1"/>
    <col min="12" max="12" width="21.28515625" customWidth="1"/>
    <col min="13" max="13" width="31.28515625" customWidth="1"/>
    <col min="14" max="14" width="16.85546875" customWidth="1"/>
    <col min="15" max="15" width="27.140625" customWidth="1"/>
  </cols>
  <sheetData>
    <row r="1" spans="1:15" ht="38.25" customHeight="1">
      <c r="A1" s="79" t="s">
        <v>22</v>
      </c>
      <c r="B1" s="76" t="s">
        <v>23</v>
      </c>
      <c r="C1" s="75" t="s">
        <v>24</v>
      </c>
      <c r="D1" s="76" t="s">
        <v>25</v>
      </c>
      <c r="E1" s="75" t="s">
        <v>26</v>
      </c>
      <c r="F1" s="76" t="s">
        <v>27</v>
      </c>
      <c r="G1" s="82" t="s">
        <v>28</v>
      </c>
      <c r="H1" s="83" t="s">
        <v>29</v>
      </c>
      <c r="I1" s="80"/>
      <c r="J1" s="75" t="s">
        <v>30</v>
      </c>
      <c r="K1" s="75" t="s">
        <v>31</v>
      </c>
      <c r="L1" s="82" t="s">
        <v>32</v>
      </c>
      <c r="M1" s="75" t="s">
        <v>33</v>
      </c>
      <c r="N1" s="91" t="s">
        <v>34</v>
      </c>
      <c r="O1" s="75" t="s">
        <v>35</v>
      </c>
    </row>
    <row r="2" spans="1:15">
      <c r="A2" s="80"/>
      <c r="B2" s="81"/>
      <c r="C2" s="76"/>
      <c r="D2" s="81"/>
      <c r="E2" s="76"/>
      <c r="F2" s="81"/>
      <c r="G2" s="82"/>
      <c r="H2" s="4" t="s">
        <v>36</v>
      </c>
      <c r="I2" s="4" t="s">
        <v>37</v>
      </c>
      <c r="J2" s="76"/>
      <c r="K2" s="76"/>
      <c r="L2" s="84"/>
      <c r="M2" s="76"/>
      <c r="N2" s="91"/>
      <c r="O2" s="76"/>
    </row>
    <row r="3" spans="1:15" ht="18.75">
      <c r="A3" s="5" t="s">
        <v>38</v>
      </c>
      <c r="B3" s="6" t="s">
        <v>38</v>
      </c>
      <c r="C3" s="6" t="s">
        <v>38</v>
      </c>
      <c r="D3" s="6" t="s">
        <v>38</v>
      </c>
      <c r="E3" s="6" t="s">
        <v>38</v>
      </c>
      <c r="F3" s="6" t="s">
        <v>38</v>
      </c>
      <c r="G3" s="6" t="s">
        <v>38</v>
      </c>
      <c r="H3" s="77" t="s">
        <v>38</v>
      </c>
      <c r="I3" s="78"/>
      <c r="J3" s="6"/>
      <c r="K3" s="6" t="s">
        <v>38</v>
      </c>
      <c r="L3" s="6" t="s">
        <v>38</v>
      </c>
      <c r="M3" s="6" t="s">
        <v>38</v>
      </c>
      <c r="N3" s="6" t="s">
        <v>38</v>
      </c>
      <c r="O3" s="6" t="s">
        <v>38</v>
      </c>
    </row>
    <row r="4" spans="1:15" ht="285" customHeight="1">
      <c r="A4" s="89" t="s">
        <v>39</v>
      </c>
      <c r="B4" s="87" t="s">
        <v>40</v>
      </c>
      <c r="C4" s="85" t="s">
        <v>41</v>
      </c>
      <c r="D4" s="85" t="s">
        <v>42</v>
      </c>
      <c r="E4" s="8">
        <v>1</v>
      </c>
      <c r="F4" s="44" t="s">
        <v>43</v>
      </c>
      <c r="G4" s="7"/>
      <c r="H4" s="45">
        <v>45292</v>
      </c>
      <c r="I4" s="46">
        <v>46022</v>
      </c>
      <c r="J4" s="47">
        <v>1</v>
      </c>
      <c r="K4" s="48" t="s">
        <v>44</v>
      </c>
      <c r="L4" s="44"/>
      <c r="M4" s="44" t="s">
        <v>45</v>
      </c>
      <c r="N4" s="49" t="s">
        <v>46</v>
      </c>
      <c r="O4" s="50" t="s">
        <v>47</v>
      </c>
    </row>
    <row r="5" spans="1:15" ht="183.75" customHeight="1">
      <c r="A5" s="90"/>
      <c r="B5" s="88"/>
      <c r="C5" s="86"/>
      <c r="D5" s="86"/>
      <c r="E5" s="8">
        <v>1</v>
      </c>
      <c r="F5" s="44" t="s">
        <v>43</v>
      </c>
      <c r="G5" s="7"/>
      <c r="H5" s="45">
        <v>45292</v>
      </c>
      <c r="I5" s="45">
        <v>46022</v>
      </c>
      <c r="J5" s="47">
        <v>1</v>
      </c>
      <c r="K5" s="48" t="s">
        <v>48</v>
      </c>
      <c r="L5" s="44" t="s">
        <v>49</v>
      </c>
      <c r="M5" s="44" t="s">
        <v>50</v>
      </c>
      <c r="N5" s="49" t="s">
        <v>46</v>
      </c>
      <c r="O5" s="50" t="s">
        <v>47</v>
      </c>
    </row>
  </sheetData>
  <mergeCells count="19">
    <mergeCell ref="C4:C5"/>
    <mergeCell ref="D4:D5"/>
    <mergeCell ref="B4:B5"/>
    <mergeCell ref="A4:A5"/>
    <mergeCell ref="N1:N2"/>
    <mergeCell ref="O1:O2"/>
    <mergeCell ref="H3:I3"/>
    <mergeCell ref="A1:A2"/>
    <mergeCell ref="B1:B2"/>
    <mergeCell ref="C1:C2"/>
    <mergeCell ref="D1:D2"/>
    <mergeCell ref="E1:E2"/>
    <mergeCell ref="F1:F2"/>
    <mergeCell ref="G1:G2"/>
    <mergeCell ref="H1:I1"/>
    <mergeCell ref="J1:J2"/>
    <mergeCell ref="K1:K2"/>
    <mergeCell ref="L1:L2"/>
    <mergeCell ref="M1:M2"/>
  </mergeCells>
  <dataValidations xWindow="1295" yWindow="749" count="15">
    <dataValidation allowBlank="1" showInputMessage="1" showErrorMessage="1" prompt="¿Cómo cumplo la medida definida?_x000a_Seleccione el mecanismo de la lista desplegable." sqref="K1:K2" xr:uid="{FF32C4AF-A238-4ABB-A174-6593A295CE93}"/>
    <dataValidation allowBlank="1" showInputMessage="1" showErrorMessage="1" prompt="Explicación de la forma como se cumplirá el mecanismo " sqref="M1:M2" xr:uid="{614DEDFB-8C3D-489C-9845-030E17E62C34}"/>
    <dataValidation type="custom" allowBlank="1" showInputMessage="1" showErrorMessage="1" prompt="Si marco otro mecanismo, escríbalo" sqref="L4:L5" xr:uid="{C3A63870-EC9A-4ACA-B861-BDB4135B72B9}">
      <formula1>K4="Otro (escríbala en la siguiente columna)"</formula1>
    </dataValidation>
    <dataValidation allowBlank="1" showInputMessage="1" showErrorMessage="1" prompt="Si seleccionó &quot;otra&quot; en la medida, descríbala en el campo." sqref="G1:G2" xr:uid="{F8994BFD-43CF-4178-9E48-34E9B0E03EA3}"/>
    <dataValidation allowBlank="1" showInputMessage="1" showErrorMessage="1" prompt="Enumere los mecanismos para cada medida._x000a_Si requiere varios mecanismos para una misma medida, diligencie varias filas. " sqref="J1:J2" xr:uid="{DC9F7725-7811-482E-9AA8-7FFA76770989}"/>
    <dataValidation allowBlank="1" showInputMessage="1" showErrorMessage="1" prompt="Si seleccionó &quot;otro&quot; en el mecanismo, descríbalo en el campo." sqref="L1:L2" xr:uid="{B89FB2D6-758C-4495-BDF4-E2BD606E7BC6}"/>
    <dataValidation type="custom" allowBlank="1" showInputMessage="1" showErrorMessage="1" prompt="Si marco otra medida, escríbala" sqref="G4:G5" xr:uid="{8CC74194-5244-4B7B-8C87-67C610738EBD}">
      <formula1>#REF!="Otra (escríbala en la siguiente columna)"</formula1>
    </dataValidation>
    <dataValidation allowBlank="1" showInputMessage="1" showErrorMessage="1" prompt="Texto libre" sqref="D4" xr:uid="{D75C9E77-50E7-4D7D-9295-BB628EA3ADA7}"/>
    <dataValidation allowBlank="1" showInputMessage="1" showErrorMessage="1" error="Debe seleccionar una causa del listado de e-kogi" prompt="Describa brevemente el sustento del insumo y causa seleccionados." sqref="C4" xr:uid="{58A672D0-D8DD-4711-ADFB-3C1A896FA47B}"/>
    <dataValidation allowBlank="1" showInputMessage="1" showErrorMessage="1" prompt="Seleccione el insumo del listado desplegable en cada celda" sqref="A1:A2" xr:uid="{CADD1E30-75C8-42DF-A341-11DB62767DA5}"/>
    <dataValidation allowBlank="1" showInputMessage="1" showErrorMessage="1" prompt="         Identifique la falencia o falla" sqref="D1:D2" xr:uid="{1704A906-7269-4790-820E-E6952425E8FF}"/>
    <dataValidation allowBlank="1" showInputMessage="1" showErrorMessage="1" prompt="¿Qué debe hacerse para prevenir la subcausa? _x000a_Seleccione la medida del listado desplegable._x000a_Si requiere más de una medida por subcausa, diligencie varias filas." sqref="F1:F2" xr:uid="{2E7BAEE5-0ED1-4B17-B054-BA1186EBA77B}"/>
    <dataValidation allowBlank="1" showInputMessage="1" showErrorMessage="1" prompt="Seleccione la causa eKOGUI del listado desplegable" sqref="B1:B2" xr:uid="{370DE3FA-DD6D-4719-85F6-4E9BFA1B7D0C}"/>
    <dataValidation allowBlank="1" showInputMessage="1" showErrorMessage="1" prompt="Describa brevemente el sustento del insumo y causa seleccionados." sqref="C1:C2" xr:uid="{5A421098-7903-4884-A169-05BA09E76D27}"/>
    <dataValidation allowBlank="1" showInputMessage="1" showErrorMessage="1" prompt="Enumere la medida a tomar para cada subcausa._x000a_Si la medida se repite para la misma subcausa, por tener varios mecanismos, el número de la medida debe ser el mismo." sqref="E1:E2" xr:uid="{E9E4F584-1343-4892-8F61-C8545875392D}"/>
  </dataValidations>
  <hyperlinks>
    <hyperlink ref="G3" location="'OTRA MEDIDA'!A1" display="Ayuda" xr:uid="{33B7BCBB-53A3-4579-B291-E1AED1F8B87D}"/>
    <hyperlink ref="K3" location="MECANISMO!A1" display="Ayuda" xr:uid="{727D4436-1204-45FA-AECA-5BB9BCF61A60}"/>
    <hyperlink ref="L3" location="'OTRO MECANISMO'!A1" display="Ayuda" xr:uid="{3EE0A729-F4D8-4EA8-A151-67261C58A958}"/>
    <hyperlink ref="M3" location="'EJECUCIÓN DEL MECANISMO'!A1" display="Ayuda" xr:uid="{EFDDB662-7EAF-43DA-AA39-DAF9578DDB1C}"/>
    <hyperlink ref="H3" location="'PERIODO DE IMPLEMENTACIÓN'!A1" display="Ayuda" xr:uid="{823112B2-68C7-461C-BD04-7BC1E201571C}"/>
    <hyperlink ref="N3" location="'ÁREA RESPONSABLE'!A1" display="Ayuda" xr:uid="{64703E16-CAFF-427A-9165-F9DBB4D58277}"/>
    <hyperlink ref="O3" location="DIVULGACIÓN!A1" display="Ayuda" xr:uid="{5AF258D7-F2E9-48F2-9B19-9D51C5635923}"/>
    <hyperlink ref="H3:I3" location="'PERÍODO IMPLEMENTACIÓN'!A1" display="Ayuda" xr:uid="{ACFA16B9-A136-4797-91B5-54224DCFF8DE}"/>
    <hyperlink ref="A3" location="INSUMOS!A1" display="Ayuda" xr:uid="{74A018AD-F6D3-44F8-894E-03C0FAC09B4E}"/>
    <hyperlink ref="B3" location="'CAUSA e-KOGUI'!A1" display="Ayuda" xr:uid="{0C60D847-66A0-4961-937E-2C8CEE9DB0F3}"/>
    <hyperlink ref="C3" location="SUSTENTO!A1" display="Ayuda" xr:uid="{00741328-400E-4A85-A3E0-5796BAB10695}"/>
    <hyperlink ref="D3" location="SUBCAUSA!A1" display="Ayuda" xr:uid="{53ACA3E4-608E-41AD-9DA4-2FE35AECE8AB}"/>
    <hyperlink ref="E3" location="N°MEDIDA!A1" display="Ayuda" xr:uid="{760E9DF6-F533-426E-A899-34DB8A2A4CD5}"/>
    <hyperlink ref="F3" location="MEDIDA!A1" display="Ayuda" xr:uid="{5A9EE675-B245-4BED-858D-72C9F3667531}"/>
  </hyperlinks>
  <pageMargins left="0.70866141732283472" right="0.70866141732283472" top="0.74803149606299213" bottom="0.74803149606299213" header="0.31496062992125984" footer="0.31496062992125984"/>
  <pageSetup paperSize="124"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6A6D2-61AD-41CE-BFBB-1460FE9431FC}">
  <dimension ref="A3:Q33"/>
  <sheetViews>
    <sheetView view="pageBreakPreview" topLeftCell="B1" zoomScale="90" zoomScaleNormal="100" zoomScaleSheetLayoutView="90" workbookViewId="0">
      <selection activeCell="E8" sqref="E8"/>
    </sheetView>
  </sheetViews>
  <sheetFormatPr defaultColWidth="11.42578125" defaultRowHeight="15"/>
  <cols>
    <col min="1" max="1" width="5.7109375" customWidth="1"/>
    <col min="2" max="2" width="46.85546875" customWidth="1"/>
    <col min="3" max="3" width="30.42578125" customWidth="1"/>
    <col min="4" max="4" width="31.140625" customWidth="1"/>
    <col min="5" max="5" width="35.28515625" customWidth="1"/>
    <col min="6" max="6" width="47.7109375" customWidth="1"/>
    <col min="7" max="7" width="57.28515625"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2"/>
      <c r="B3" s="116" t="s">
        <v>51</v>
      </c>
      <c r="C3" s="117"/>
      <c r="D3" s="117"/>
      <c r="E3" s="117"/>
      <c r="F3" s="117"/>
      <c r="G3" s="23"/>
      <c r="H3" s="2"/>
      <c r="I3" s="24"/>
      <c r="J3" s="1"/>
      <c r="K3" s="1"/>
      <c r="L3" s="25"/>
      <c r="M3" s="94"/>
      <c r="N3" s="94"/>
      <c r="O3" s="25"/>
      <c r="P3" s="94"/>
      <c r="Q3" s="94"/>
    </row>
    <row r="4" spans="1:17" ht="19.5">
      <c r="A4" s="2"/>
      <c r="B4" s="26"/>
      <c r="C4" s="26"/>
      <c r="D4" s="26"/>
      <c r="E4" s="26"/>
      <c r="F4" s="26"/>
      <c r="G4" s="26"/>
      <c r="H4" s="2"/>
      <c r="I4" s="2"/>
      <c r="J4" s="2"/>
      <c r="K4" s="2"/>
      <c r="L4" s="2"/>
      <c r="M4" s="2"/>
      <c r="N4" s="2"/>
      <c r="O4" s="2"/>
      <c r="P4" s="2"/>
      <c r="Q4" s="2"/>
    </row>
    <row r="5" spans="1:17" ht="16.5">
      <c r="A5" s="2"/>
      <c r="B5" s="95" t="s">
        <v>52</v>
      </c>
      <c r="C5" s="96"/>
      <c r="D5" s="97"/>
      <c r="E5" s="100" t="s">
        <v>53</v>
      </c>
      <c r="F5" s="101"/>
      <c r="G5" s="102"/>
      <c r="H5" s="103" t="s">
        <v>54</v>
      </c>
      <c r="I5" s="134"/>
      <c r="J5" s="134"/>
      <c r="K5" s="134"/>
      <c r="L5" s="134"/>
      <c r="M5" s="134"/>
      <c r="N5" s="134"/>
      <c r="O5" s="134"/>
      <c r="P5" s="134"/>
      <c r="Q5" s="135"/>
    </row>
    <row r="6" spans="1:17" ht="15.75">
      <c r="A6" s="2"/>
      <c r="B6" s="98"/>
      <c r="C6" s="98"/>
      <c r="D6" s="99"/>
      <c r="E6" s="104" t="s">
        <v>38</v>
      </c>
      <c r="F6" s="105"/>
      <c r="G6" s="106"/>
      <c r="H6" s="107" t="s">
        <v>55</v>
      </c>
      <c r="I6" s="108"/>
      <c r="J6" s="108"/>
      <c r="K6" s="109"/>
      <c r="L6" s="110" t="s">
        <v>56</v>
      </c>
      <c r="M6" s="111"/>
      <c r="N6" s="111"/>
      <c r="O6" s="109"/>
      <c r="P6" s="112" t="s">
        <v>57</v>
      </c>
      <c r="Q6" s="114" t="s">
        <v>58</v>
      </c>
    </row>
    <row r="7" spans="1:17" ht="30" customHeight="1">
      <c r="A7" s="2"/>
      <c r="B7" s="4" t="s">
        <v>59</v>
      </c>
      <c r="C7" s="10" t="s">
        <v>60</v>
      </c>
      <c r="D7" s="4" t="s">
        <v>61</v>
      </c>
      <c r="E7" s="11" t="s">
        <v>62</v>
      </c>
      <c r="F7" s="11" t="s">
        <v>63</v>
      </c>
      <c r="G7" s="11" t="s">
        <v>64</v>
      </c>
      <c r="H7" s="12" t="s">
        <v>65</v>
      </c>
      <c r="I7" s="12" t="s">
        <v>66</v>
      </c>
      <c r="J7" s="12" t="s">
        <v>67</v>
      </c>
      <c r="K7" s="12" t="s">
        <v>68</v>
      </c>
      <c r="L7" s="13" t="s">
        <v>65</v>
      </c>
      <c r="M7" s="13" t="s">
        <v>66</v>
      </c>
      <c r="N7" s="13" t="s">
        <v>67</v>
      </c>
      <c r="O7" s="13" t="s">
        <v>68</v>
      </c>
      <c r="P7" s="113"/>
      <c r="Q7" s="115"/>
    </row>
    <row r="8" spans="1:17" ht="191.25" customHeight="1">
      <c r="A8" s="2"/>
      <c r="B8" s="92" t="str">
        <f>IF('[1]PLAN DE ACCIÓN'!E10=0,"",'[1]PLAN DE ACCIÓN'!E10)</f>
        <v xml:space="preserve">GENERACIÓN DEL DAÑO ANTIJURÍDICO A CAUSA DE UNA PRESUNTA DEFICIENCIA EN EL ESTUDIO DE NIVEL DE RIESGO INDIVIDUAL Y DESCONOCIMIENTO DE LA NORMATIVIDAD QUE RIGE EL PROGRAMA DE PROTECCIÓN A CAGO DE LA UNP Y DE LA JURISPRUDENCIA DE LA CORTE CONSTITUCIONAL, EN LA CUAL SE SEÑALAN LAS DEFICIENCIAS EN LAS VALORACIONES DE RIESGO.  </v>
      </c>
      <c r="C8" s="14">
        <f>IF('[1]PLAN DE ACCIÓN'!K10=0,"",'[1]PLAN DE ACCIÓN'!K10)</f>
        <v>1</v>
      </c>
      <c r="D8" s="32" t="str">
        <f>IF(IF(+'[1]PLAN DE ACCIÓN'!M10=0,'[1]PLAN DE ACCIÓN'!L10,'[1]PLAN DE ACCIÓN'!M10)=0,"",IF(+'[1]PLAN DE ACCIÓN'!M10=0,'[1]PLAN DE ACCIÓN'!L10,'[1]PLAN DE ACCIÓN'!M10))</f>
        <v>Acto administrativo</v>
      </c>
      <c r="E8" s="31" t="s">
        <v>69</v>
      </c>
      <c r="F8" s="31" t="s">
        <v>70</v>
      </c>
      <c r="G8" s="33" t="str">
        <f>+IF(AND(E8&lt;&gt;"",F8&lt;&gt;""),"( "&amp;E8&amp;" / "&amp;F8&amp;" ) * 100","(Numerador / Denominador )*100")</f>
        <v>( # total de actos administrativos divulgados / # total de actos administrativos proyectados ) * 100</v>
      </c>
      <c r="H8" s="16"/>
      <c r="I8" s="16"/>
      <c r="J8" s="17" t="str">
        <f t="shared" ref="J8:J9" si="0">IFERROR(H8/I8,"")</f>
        <v/>
      </c>
      <c r="K8" s="18"/>
      <c r="L8" s="19"/>
      <c r="M8" s="19"/>
      <c r="N8" s="20" t="str">
        <f t="shared" ref="N8:N9" si="1">IFERROR(L8/M8,"")</f>
        <v/>
      </c>
      <c r="O8" s="21"/>
      <c r="P8" s="20" t="str">
        <f t="shared" ref="P8:P9" si="2">+IFERROR(AVERAGE(J8,N8),"")</f>
        <v/>
      </c>
      <c r="Q8" s="22"/>
    </row>
    <row r="9" spans="1:17" ht="165" customHeight="1">
      <c r="A9" s="2"/>
      <c r="B9" s="93"/>
      <c r="C9" s="14">
        <f>IF('[1]PLAN DE ACCIÓN'!K11=0,"",'[1]PLAN DE ACCIÓN'!K11)</f>
        <v>1</v>
      </c>
      <c r="D9" s="32" t="str">
        <f>IF(IF(+'[1]PLAN DE ACCIÓN'!M11=0,'[1]PLAN DE ACCIÓN'!L11,'[1]PLAN DE ACCIÓN'!M11)=0,"",IF(+'[1]PLAN DE ACCIÓN'!M11=0,'[1]PLAN DE ACCIÓN'!L11,'[1]PLAN DE ACCIÓN'!M11))</f>
        <v>Realizar sensibilizaciones presenciales o virtuales</v>
      </c>
      <c r="E9" s="31" t="s">
        <v>71</v>
      </c>
      <c r="F9" s="31" t="s">
        <v>72</v>
      </c>
      <c r="G9" s="33" t="str">
        <f t="shared" ref="G9" si="3">+IF(AND(E9&lt;&gt;"",F9&lt;&gt;""),"( "&amp;E9&amp;" / "&amp;F9&amp;" ) * 100","(Numerador / Denominador )*100")</f>
        <v>( #numero de sensibilizaciones realizadas / # de sensibilizaciones programadas ) * 100</v>
      </c>
      <c r="H9" s="16"/>
      <c r="I9" s="16"/>
      <c r="J9" s="17" t="str">
        <f t="shared" si="0"/>
        <v/>
      </c>
      <c r="K9" s="18"/>
      <c r="L9" s="19"/>
      <c r="M9" s="19"/>
      <c r="N9" s="20" t="str">
        <f t="shared" si="1"/>
        <v/>
      </c>
      <c r="O9" s="21"/>
      <c r="P9" s="20" t="str">
        <f t="shared" si="2"/>
        <v/>
      </c>
      <c r="Q9" s="22"/>
    </row>
    <row r="33" spans="10:16" hidden="1">
      <c r="J33" s="27" t="str">
        <f>IFERROR(AVERAGE(J8:J9),"")</f>
        <v/>
      </c>
      <c r="K33" s="27"/>
      <c r="N33" s="27" t="str">
        <f>IFERROR(AVERAGE(N8:N9),"")</f>
        <v/>
      </c>
      <c r="O33" s="27"/>
      <c r="P33" s="27" t="str">
        <f>IFERROR(AVERAGE(P8:P9),"")</f>
        <v/>
      </c>
    </row>
  </sheetData>
  <mergeCells count="12">
    <mergeCell ref="B8:B9"/>
    <mergeCell ref="P3:Q3"/>
    <mergeCell ref="B5:D6"/>
    <mergeCell ref="E5:G5"/>
    <mergeCell ref="H5:Q5"/>
    <mergeCell ref="E6:G6"/>
    <mergeCell ref="H6:K6"/>
    <mergeCell ref="L6:O6"/>
    <mergeCell ref="P6:P7"/>
    <mergeCell ref="Q6:Q7"/>
    <mergeCell ref="B3:F3"/>
    <mergeCell ref="M3:N3"/>
  </mergeCells>
  <conditionalFormatting sqref="P8:P9">
    <cfRule type="cellIs" dxfId="26" priority="1" operator="equal">
      <formula>""</formula>
    </cfRule>
    <cfRule type="cellIs" dxfId="25" priority="2" operator="between">
      <formula>0.33</formula>
      <formula>0.67</formula>
    </cfRule>
    <cfRule type="cellIs" dxfId="24" priority="3" operator="lessThan">
      <formula>0.33</formula>
    </cfRule>
    <cfRule type="cellIs" dxfId="23" priority="4" operator="greaterThan">
      <formula>0.67</formula>
    </cfRule>
  </conditionalFormatting>
  <conditionalFormatting sqref="J8:J9">
    <cfRule type="cellIs" dxfId="22" priority="9" operator="equal">
      <formula>""</formula>
    </cfRule>
    <cfRule type="cellIs" dxfId="21" priority="10" operator="between">
      <formula>0.33</formula>
      <formula>0.67</formula>
    </cfRule>
    <cfRule type="cellIs" dxfId="20" priority="11" operator="lessThan">
      <formula>0.33</formula>
    </cfRule>
    <cfRule type="cellIs" dxfId="19" priority="12" operator="greaterThan">
      <formula>0.67</formula>
    </cfRule>
  </conditionalFormatting>
  <conditionalFormatting sqref="N8:N9">
    <cfRule type="cellIs" dxfId="18" priority="5" operator="equal">
      <formula>""</formula>
    </cfRule>
    <cfRule type="cellIs" dxfId="17" priority="6" operator="between">
      <formula>0.33</formula>
      <formula>0.67</formula>
    </cfRule>
    <cfRule type="cellIs" dxfId="16" priority="7" operator="lessThan">
      <formula>0.33</formula>
    </cfRule>
    <cfRule type="cellIs" dxfId="15" priority="8" operator="greaterThan">
      <formula>0.67</formula>
    </cfRule>
  </conditionalFormatting>
  <dataValidations count="9">
    <dataValidation allowBlank="1" showInputMessage="1" showErrorMessage="1" prompt="Explique brevemente el valor del resultado" sqref="K7:K9 O7:O9" xr:uid="{E4F2488D-269F-461F-AA1C-766A07C9D7D3}"/>
    <dataValidation allowBlank="1" showInputMessage="1" showErrorMessage="1" prompt="La fórmula se llena automáticamente con la información ingresada en la descripción del numerador y el denominador. Se multiplica por 100 para obtener un porcentaje. " sqref="G7" xr:uid="{91832152-32BC-4229-B9AB-94DBE8A7A06F}"/>
    <dataValidation allowBlank="1" showInputMessage="1" showErrorMessage="1" prompt="Escriba el valor numérico del denominador" sqref="I7:I9 M7:M9" xr:uid="{22D8E984-CDA0-4FEB-8D2E-82458ECE9218}"/>
    <dataValidation allowBlank="1" showInputMessage="1" showErrorMessage="1" prompt="Escriba el valor numérico del numerador" sqref="H7:H9 L7:L9" xr:uid="{F5C4683A-654F-4815-A7F0-CBC8D6E830FF}"/>
    <dataValidation allowBlank="1" showInputMessage="1" showErrorMessage="1" prompt="Se calcula automáticamente, promediando los resultados del año 1 y el año 2" sqref="Q6:Q7 P6:P9" xr:uid="{35642929-C9E7-47A7-9F5B-AE2CE0C06773}"/>
    <dataValidation allowBlank="1" showInputMessage="1" showErrorMessage="1" prompt="Describa el denominador" sqref="F7:F9" xr:uid="{6F8BA1B2-7BEE-44C9-9F20-86A480421F9A}"/>
    <dataValidation allowBlank="1" showInputMessage="1" showErrorMessage="1" prompt="Describa el numerador" sqref="E7:E9" xr:uid="{5D0491B7-1D1A-46CA-9981-63992ECC4AD0}"/>
    <dataValidation allowBlank="1" showInputMessage="1" showErrorMessage="1" prompt="Esta información se carga automáticamente del PLAN DE ACCIÓN " sqref="C8:D9 B8" xr:uid="{1F433EBE-3029-4C39-8567-A37833D29FCD}"/>
    <dataValidation allowBlank="1" showInputMessage="1" showErrorMessage="1" prompt="Se calcula automáticamente el porcentaje de avance, una vez se ingresen los valores del numerador y denominador." sqref="N7:N9 J7:J9" xr:uid="{98724776-E37F-41A4-9802-49BA4DDBF05B}"/>
  </dataValidations>
  <hyperlinks>
    <hyperlink ref="E6:G6" location="'INDICADOR DE GESTIÓN'!A1" display="Ayuda" xr:uid="{92318E0C-CB82-4CDD-95C8-BBCB3522E603}"/>
  </hyperlinks>
  <pageMargins left="0.70866141732283472" right="0.70866141732283472" top="0.74803149606299213" bottom="0.74803149606299213" header="0.31496062992125984" footer="0.31496062992125984"/>
  <pageSetup paperSize="124" scale="58" orientation="landscape"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3D8A-24C7-4A28-AD46-F38AB79AB1F2}">
  <dimension ref="B3:Q9"/>
  <sheetViews>
    <sheetView view="pageBreakPreview" topLeftCell="B1" zoomScale="90" zoomScaleNormal="98" zoomScaleSheetLayoutView="90" workbookViewId="0">
      <selection activeCell="B8" sqref="B8:B9"/>
    </sheetView>
  </sheetViews>
  <sheetFormatPr defaultColWidth="11.42578125" defaultRowHeight="15"/>
  <cols>
    <col min="2" max="2" width="73.7109375" customWidth="1"/>
    <col min="3" max="3" width="22.140625" customWidth="1"/>
    <col min="4" max="4" width="26.85546875" customWidth="1"/>
    <col min="5" max="5" width="36.7109375" customWidth="1"/>
    <col min="6" max="7" width="49.28515625" customWidth="1"/>
  </cols>
  <sheetData>
    <row r="3" spans="2:17" ht="23.25">
      <c r="B3" s="116" t="s">
        <v>73</v>
      </c>
      <c r="C3" s="116"/>
      <c r="D3" s="116"/>
      <c r="E3" s="2"/>
      <c r="F3" s="24"/>
      <c r="G3" s="1"/>
      <c r="H3" s="2"/>
      <c r="I3" s="2"/>
      <c r="J3" s="2"/>
      <c r="K3" s="2"/>
      <c r="L3" s="2"/>
      <c r="M3" s="2"/>
      <c r="N3" s="2"/>
      <c r="O3" s="2"/>
      <c r="P3" s="2"/>
    </row>
    <row r="4" spans="2:17" ht="23.25">
      <c r="B4" s="23"/>
      <c r="C4" s="23"/>
      <c r="D4" s="23"/>
      <c r="E4" s="2"/>
      <c r="F4" s="2"/>
      <c r="G4" s="2"/>
      <c r="H4" s="2"/>
      <c r="I4" s="2"/>
      <c r="J4" s="2"/>
      <c r="K4" s="2"/>
      <c r="L4" s="2"/>
      <c r="M4" s="2"/>
      <c r="N4" s="2"/>
      <c r="O4" s="2"/>
      <c r="P4" s="2"/>
    </row>
    <row r="5" spans="2:17" ht="18.75">
      <c r="B5" s="3" t="s">
        <v>52</v>
      </c>
      <c r="C5" s="28"/>
      <c r="D5" s="28"/>
      <c r="E5" s="118" t="s">
        <v>53</v>
      </c>
      <c r="F5" s="119"/>
      <c r="G5" s="120"/>
      <c r="H5" s="103" t="s">
        <v>54</v>
      </c>
      <c r="I5" s="134"/>
      <c r="J5" s="134"/>
      <c r="K5" s="134"/>
      <c r="L5" s="134"/>
      <c r="M5" s="134"/>
      <c r="N5" s="134"/>
      <c r="O5" s="134"/>
      <c r="P5" s="134"/>
      <c r="Q5" s="135"/>
    </row>
    <row r="6" spans="2:17">
      <c r="B6" s="2"/>
      <c r="C6" s="2"/>
      <c r="D6" s="2"/>
      <c r="E6" s="121" t="s">
        <v>38</v>
      </c>
      <c r="F6" s="122"/>
      <c r="G6" s="123"/>
      <c r="H6" s="107" t="s">
        <v>55</v>
      </c>
      <c r="I6" s="108"/>
      <c r="J6" s="108"/>
      <c r="K6" s="109"/>
      <c r="L6" s="110" t="s">
        <v>56</v>
      </c>
      <c r="M6" s="111"/>
      <c r="N6" s="111"/>
      <c r="O6" s="109"/>
      <c r="P6" s="124" t="s">
        <v>57</v>
      </c>
      <c r="Q6" s="125" t="s">
        <v>58</v>
      </c>
    </row>
    <row r="7" spans="2:17" ht="45">
      <c r="B7" s="4" t="s">
        <v>25</v>
      </c>
      <c r="C7" s="4" t="s">
        <v>26</v>
      </c>
      <c r="D7" s="4" t="s">
        <v>74</v>
      </c>
      <c r="E7" s="11" t="s">
        <v>62</v>
      </c>
      <c r="F7" s="11" t="s">
        <v>63</v>
      </c>
      <c r="G7" s="4" t="s">
        <v>64</v>
      </c>
      <c r="H7" s="12" t="s">
        <v>65</v>
      </c>
      <c r="I7" s="12" t="s">
        <v>66</v>
      </c>
      <c r="J7" s="12" t="s">
        <v>67</v>
      </c>
      <c r="K7" s="12" t="s">
        <v>68</v>
      </c>
      <c r="L7" s="13" t="s">
        <v>65</v>
      </c>
      <c r="M7" s="13" t="s">
        <v>66</v>
      </c>
      <c r="N7" s="13" t="s">
        <v>67</v>
      </c>
      <c r="O7" s="13" t="s">
        <v>68</v>
      </c>
      <c r="P7" s="113"/>
      <c r="Q7" s="115"/>
    </row>
    <row r="8" spans="2:17" ht="150.75" customHeight="1">
      <c r="B8" s="92" t="str">
        <f>IF('[1]PLAN DE ACCIÓN'!E10=0,"",'[1]PLAN DE ACCIÓN'!E10)</f>
        <v xml:space="preserve">GENERACIÓN DEL DAÑO ANTIJURÍDICO A CAUSA DE UNA PRESUNTA DEFICIENCIA EN EL ESTUDIO DE NIVEL DE RIESGO INDIVIDUAL Y DESCONOCIMIENTO DE LA NORMATIVIDAD QUE RIGE EL PROGRAMA DE PROTECCIÓN A CAGO DE LA UNP Y DE LA JURISPRUDENCIA DE LA CORTE CONSTITUCIONAL, EN LA CUAL SE SEÑALAN LAS DEFICIENCIAS EN LAS VALORACIONES DE RIESGO.  </v>
      </c>
      <c r="C8" s="32">
        <f>IF('[1]PLAN DE ACCIÓN'!F10=0,"",'[1]PLAN DE ACCIÓN'!F10)</f>
        <v>1</v>
      </c>
      <c r="D8" s="32" t="str">
        <f>IF(IF(+'[1]PLAN DE ACCIÓN'!H10=0,'[1]PLAN DE ACCIÓN'!G10,'[1]PLAN DE ACCIÓN'!H10)=0,"",IF(+'[1]PLAN DE ACCIÓN'!H10=0,'[1]PLAN DE ACCIÓN'!G10,'[1]PLAN DE ACCIÓN'!H10))</f>
        <v>Fijar Lineamientos</v>
      </c>
      <c r="E8" s="31" t="s">
        <v>75</v>
      </c>
      <c r="F8" s="31" t="s">
        <v>76</v>
      </c>
      <c r="G8" s="33" t="str">
        <f>+IF(AND(E8&lt;&gt;"",F8&lt;&gt;""),"( "&amp;E8&amp;" / "&amp;F8&amp;" ) * 100","(Numerador / Denominador )*100")</f>
        <v>( # total de análistas de riesgo individual, colectivo y quienes desarrollan el control de calidad de los estudios de riesgo a quienes se les remitieron los lineamientos / # total de análistas de riesgo individual, colectivo y quienes desarrollan el control de calidad de los estudios de riesgo ) * 100</v>
      </c>
      <c r="H8" s="16"/>
      <c r="I8" s="16"/>
      <c r="J8" s="20" t="str">
        <f>IFERROR(H8/I8,"")</f>
        <v/>
      </c>
      <c r="K8" s="18"/>
      <c r="L8" s="19"/>
      <c r="M8" s="19"/>
      <c r="N8" s="29" t="str">
        <f>IFERROR(L8/M8,"")</f>
        <v/>
      </c>
      <c r="O8" s="30"/>
      <c r="P8" s="29" t="str">
        <f>+IFERROR(AVERAGE(N8,J8),"")</f>
        <v/>
      </c>
      <c r="Q8" s="22"/>
    </row>
    <row r="9" spans="2:17" ht="193.5" customHeight="1">
      <c r="B9" s="93"/>
      <c r="C9" s="32">
        <f>IF('[1]PLAN DE ACCIÓN'!F11=0,"",'[1]PLAN DE ACCIÓN'!F11)</f>
        <v>1</v>
      </c>
      <c r="D9" s="32" t="str">
        <f>IF(IF(+'[1]PLAN DE ACCIÓN'!H11=0,'[1]PLAN DE ACCIÓN'!G11,'[1]PLAN DE ACCIÓN'!H11)=0,"",IF(+'[1]PLAN DE ACCIÓN'!H11=0,'[1]PLAN DE ACCIÓN'!G11,'[1]PLAN DE ACCIÓN'!H11))</f>
        <v>Fijar Lineamientos</v>
      </c>
      <c r="E9" s="31" t="s">
        <v>77</v>
      </c>
      <c r="F9" s="31" t="s">
        <v>78</v>
      </c>
      <c r="G9" s="33" t="str">
        <f t="shared" ref="G9" si="0">+IF(AND(E9&lt;&gt;"",F9&lt;&gt;""),"( "&amp;E9&amp;" / "&amp;F9&amp;" ) * 100","(Numerador / Denominador )*100")</f>
        <v>( # total de análistas de riesgo individual, colectivo y quienes desarrollan el control de calidad de los estudios de riesgo
  que asistieron a las sensibilizaciones / #  total de  análistas de riesgo individual, colectivo y quenes desarrollan el control de calidad de los estudios de riesgo, convocados a las sensibilizaciones ) * 100</v>
      </c>
      <c r="H9" s="16"/>
      <c r="I9" s="16"/>
      <c r="J9" s="20" t="str">
        <f t="shared" ref="J9" si="1">IFERROR(H9/I9,"")</f>
        <v/>
      </c>
      <c r="K9" s="18"/>
      <c r="L9" s="19"/>
      <c r="M9" s="19"/>
      <c r="N9" s="29" t="str">
        <f t="shared" ref="N9" si="2">IFERROR(L9/M9,"")</f>
        <v/>
      </c>
      <c r="O9" s="30"/>
      <c r="P9" s="29" t="str">
        <f t="shared" ref="P9" si="3">+IFERROR(AVERAGE(N9,J9),"")</f>
        <v/>
      </c>
      <c r="Q9" s="22"/>
    </row>
  </sheetData>
  <mergeCells count="9">
    <mergeCell ref="B8:B9"/>
    <mergeCell ref="B3:D3"/>
    <mergeCell ref="E5:G5"/>
    <mergeCell ref="H5:Q5"/>
    <mergeCell ref="E6:G6"/>
    <mergeCell ref="H6:K6"/>
    <mergeCell ref="L6:O6"/>
    <mergeCell ref="P6:P7"/>
    <mergeCell ref="Q6:Q7"/>
  </mergeCells>
  <conditionalFormatting sqref="P8:P9">
    <cfRule type="cellIs" dxfId="14" priority="1" operator="equal">
      <formula>""</formula>
    </cfRule>
    <cfRule type="cellIs" dxfId="13" priority="2" operator="between">
      <formula>0.33</formula>
      <formula>0.67</formula>
    </cfRule>
    <cfRule type="cellIs" dxfId="12" priority="3" operator="lessThan">
      <formula>0.33</formula>
    </cfRule>
    <cfRule type="cellIs" dxfId="11" priority="4" operator="greaterThan">
      <formula>0.67</formula>
    </cfRule>
  </conditionalFormatting>
  <conditionalFormatting sqref="N8:N9">
    <cfRule type="cellIs" dxfId="10" priority="5" operator="equal">
      <formula>""</formula>
    </cfRule>
    <cfRule type="cellIs" dxfId="9" priority="6" operator="between">
      <formula>0.33</formula>
      <formula>0.67</formula>
    </cfRule>
    <cfRule type="cellIs" dxfId="8" priority="7" operator="lessThan">
      <formula>0.33</formula>
    </cfRule>
    <cfRule type="cellIs" dxfId="7" priority="8" operator="greaterThan">
      <formula>0.67</formula>
    </cfRule>
  </conditionalFormatting>
  <conditionalFormatting sqref="J8:J9">
    <cfRule type="cellIs" dxfId="6" priority="9" operator="equal">
      <formula>""</formula>
    </cfRule>
    <cfRule type="cellIs" dxfId="5" priority="10" operator="between">
      <formula>0.33</formula>
      <formula>0.67</formula>
    </cfRule>
    <cfRule type="cellIs" dxfId="4" priority="11" operator="lessThan">
      <formula>0.33</formula>
    </cfRule>
    <cfRule type="cellIs" dxfId="3" priority="12" operator="greaterThan">
      <formula>0.67</formula>
    </cfRule>
  </conditionalFormatting>
  <dataValidations count="10">
    <dataValidation allowBlank="1" showInputMessage="1" showErrorMessage="1" prompt="Brevemente, explique el valor del resultado" sqref="O8:O9" xr:uid="{BAA0AB73-8830-474F-B64E-C332DACDEBB9}"/>
    <dataValidation allowBlank="1" showInputMessage="1" showErrorMessage="1" prompt="Brevemente, expliqué el valor del resultado." sqref="K7:K9" xr:uid="{ECDF040A-EB8C-4545-B7DF-F1D484396FAA}"/>
    <dataValidation allowBlank="1" showInputMessage="1" showErrorMessage="1" prompt="Esta información se carga automáticamente del PLAN DE ACCIÓN " sqref="C8:D9 B8" xr:uid="{C52A7DDC-0772-4572-A34C-1C1095631215}"/>
    <dataValidation allowBlank="1" showInputMessage="1" showErrorMessage="1" prompt="Describa el denominador" sqref="F7:F9" xr:uid="{76C3EC58-D46C-4D74-A648-58FA5C285747}"/>
    <dataValidation allowBlank="1" showInputMessage="1" showErrorMessage="1" prompt="Describa el numerador" sqref="E7:E9" xr:uid="{CA0C14C1-C652-45EE-ADE6-BFC2B862124A}"/>
    <dataValidation allowBlank="1" showInputMessage="1" showErrorMessage="1" prompt="La formula se llena automáticamente con la información ingresada en la descripción del numerador y el denominador.  Se multiplica por 100 para obtener un porcentaje." sqref="G7" xr:uid="{99698994-DD14-4F34-B247-DF12BD10CBD0}"/>
    <dataValidation allowBlank="1" showInputMessage="1" showErrorMessage="1" prompt="Escriba el valor numérico del numerador" sqref="H7:H9 L7:L9" xr:uid="{318B2D4F-9D55-4BA5-AB69-9633CDA1C27A}"/>
    <dataValidation allowBlank="1" showInputMessage="1" showErrorMessage="1" prompt="Escriba el valor numérico del denominador" sqref="I7:I9 M7:M9" xr:uid="{D5D26227-59CE-4A59-9F9F-D23FCA6FD03C}"/>
    <dataValidation allowBlank="1" showInputMessage="1" showErrorMessage="1" prompt="Se calcula automáticamente el porcentaje de avance, una vez se ingresen los valores del numerado y denominador" sqref="J7:J9 O7 N7:N9" xr:uid="{D5694A09-5C3B-4CA9-BA76-A765D49AEC03}"/>
    <dataValidation allowBlank="1" showInputMessage="1" showErrorMessage="1" prompt="Se calcula automáticamente, promediando los resultados del año 1 y el año 2" sqref="Q6:Q7 P6:P9" xr:uid="{D12221C0-8A49-4C9C-9C06-E2F68F155527}"/>
  </dataValidations>
  <hyperlinks>
    <hyperlink ref="E6:G6" location="'INDICADOR DE RESULTADO'!A1" display="Ayuda" xr:uid="{029C4D54-8570-4E84-8538-D03E544A12C1}"/>
  </hyperlinks>
  <pageMargins left="0.7" right="0.7" top="0.75" bottom="0.75" header="0.3" footer="0.3"/>
  <pageSetup paperSize="124" scale="54" orientation="landscape" r:id="rId1"/>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36ED-CD1B-48C8-9066-90702F466C2A}">
  <dimension ref="B3:M8"/>
  <sheetViews>
    <sheetView view="pageBreakPreview" zoomScaleNormal="100" zoomScaleSheetLayoutView="100" workbookViewId="0">
      <selection activeCell="B8" sqref="B8"/>
    </sheetView>
  </sheetViews>
  <sheetFormatPr defaultColWidth="11.42578125" defaultRowHeight="15"/>
  <cols>
    <col min="2" max="2" width="33.7109375" customWidth="1"/>
    <col min="3" max="3" width="38.28515625" customWidth="1"/>
    <col min="4" max="4" width="26.85546875" customWidth="1"/>
    <col min="5" max="5" width="22.28515625" customWidth="1"/>
    <col min="6" max="6" width="19.85546875" customWidth="1"/>
    <col min="7" max="7" width="15.42578125" customWidth="1"/>
    <col min="8" max="8" width="19.5703125" customWidth="1"/>
    <col min="9" max="9" width="18.5703125" customWidth="1"/>
    <col min="10" max="10" width="16" customWidth="1"/>
    <col min="11" max="11" width="19.85546875" customWidth="1"/>
    <col min="12" max="12" width="18.85546875" customWidth="1"/>
    <col min="13" max="13" width="27.42578125" customWidth="1"/>
  </cols>
  <sheetData>
    <row r="3" spans="2:13" ht="23.25">
      <c r="B3" s="116" t="s">
        <v>79</v>
      </c>
      <c r="C3" s="116"/>
      <c r="D3" s="133"/>
      <c r="E3" s="24"/>
      <c r="F3" s="1"/>
      <c r="G3" s="1"/>
      <c r="H3" s="2"/>
      <c r="I3" s="2"/>
      <c r="J3" s="2"/>
      <c r="K3" s="2"/>
      <c r="L3" s="2"/>
    </row>
    <row r="4" spans="2:13" ht="19.5">
      <c r="B4" s="26"/>
      <c r="C4" s="26"/>
      <c r="D4" s="2"/>
      <c r="E4" s="34"/>
      <c r="F4" s="34"/>
      <c r="G4" s="34"/>
      <c r="H4" s="2"/>
      <c r="I4" s="2"/>
      <c r="J4" s="2"/>
      <c r="K4" s="2"/>
      <c r="L4" s="2"/>
    </row>
    <row r="5" spans="2:13" ht="16.5">
      <c r="B5" s="3" t="s">
        <v>52</v>
      </c>
      <c r="C5" s="35"/>
      <c r="D5" s="103" t="s">
        <v>54</v>
      </c>
      <c r="E5" s="134"/>
      <c r="F5" s="134"/>
      <c r="G5" s="134"/>
      <c r="H5" s="134"/>
      <c r="I5" s="134"/>
      <c r="J5" s="134"/>
      <c r="K5" s="134"/>
      <c r="L5" s="134"/>
      <c r="M5" s="135"/>
    </row>
    <row r="6" spans="2:13" ht="15.75">
      <c r="B6" s="2"/>
      <c r="C6" s="36" t="s">
        <v>38</v>
      </c>
      <c r="D6" s="126" t="s">
        <v>55</v>
      </c>
      <c r="E6" s="127"/>
      <c r="F6" s="127"/>
      <c r="G6" s="128"/>
      <c r="H6" s="129" t="s">
        <v>56</v>
      </c>
      <c r="I6" s="130"/>
      <c r="J6" s="130"/>
      <c r="K6" s="128"/>
      <c r="L6" s="112" t="s">
        <v>80</v>
      </c>
      <c r="M6" s="114" t="s">
        <v>58</v>
      </c>
    </row>
    <row r="7" spans="2:13" ht="45">
      <c r="B7" s="4" t="s">
        <v>81</v>
      </c>
      <c r="C7" s="4" t="s">
        <v>64</v>
      </c>
      <c r="D7" s="12" t="s">
        <v>82</v>
      </c>
      <c r="E7" s="12" t="s">
        <v>83</v>
      </c>
      <c r="F7" s="12" t="s">
        <v>67</v>
      </c>
      <c r="G7" s="12" t="s">
        <v>68</v>
      </c>
      <c r="H7" s="13" t="s">
        <v>84</v>
      </c>
      <c r="I7" s="13" t="s">
        <v>82</v>
      </c>
      <c r="J7" s="13" t="s">
        <v>67</v>
      </c>
      <c r="K7" s="13" t="s">
        <v>68</v>
      </c>
      <c r="L7" s="113"/>
      <c r="M7" s="115"/>
    </row>
    <row r="8" spans="2:13" ht="72" customHeight="1">
      <c r="B8" s="37" t="str">
        <f>+IF('[1]PLAN DE ACCIÓN'!C10=0,"",'[1]PLAN DE ACCIÓN'!C10)</f>
        <v>MUERTE POR FALTA DE ADOPCION DE MEDIDAS DE PROTECCION Y SEGURIDAD</v>
      </c>
      <c r="C8" s="15" t="s">
        <v>85</v>
      </c>
      <c r="D8" s="16"/>
      <c r="E8" s="16"/>
      <c r="F8" s="29" t="str">
        <f t="shared" ref="F8" si="0">+IFERROR((D8-E8)/E8,"")</f>
        <v/>
      </c>
      <c r="G8" s="38"/>
      <c r="H8" s="19"/>
      <c r="I8" s="39" t="str">
        <f>+IF(D8="","",D8)</f>
        <v/>
      </c>
      <c r="J8" s="29" t="str">
        <f>IF(H8="","",IFERROR((H8-I8)/I8,""))</f>
        <v/>
      </c>
      <c r="K8" s="21"/>
      <c r="L8" s="29" t="str">
        <f>IF(H8="",F8,IFERROR(AVERAGE(J8,F8),""))</f>
        <v/>
      </c>
      <c r="M8" s="22"/>
    </row>
  </sheetData>
  <mergeCells count="6">
    <mergeCell ref="B3:D3"/>
    <mergeCell ref="D5:M5"/>
    <mergeCell ref="D6:G6"/>
    <mergeCell ref="H6:K6"/>
    <mergeCell ref="L6:L7"/>
    <mergeCell ref="M6:M7"/>
  </mergeCells>
  <conditionalFormatting sqref="L8">
    <cfRule type="colorScale" priority="1">
      <colorScale>
        <cfvo type="num" val="-1"/>
        <cfvo type="num" val="0"/>
        <cfvo type="num" val="1"/>
        <color rgb="FF63BE7B"/>
        <color rgb="FFFFEB84"/>
        <color rgb="FFF8696B"/>
      </colorScale>
    </cfRule>
    <cfRule type="cellIs" dxfId="2" priority="5" operator="equal">
      <formula>""</formula>
    </cfRule>
  </conditionalFormatting>
  <conditionalFormatting sqref="F8">
    <cfRule type="cellIs" dxfId="1" priority="4" operator="equal">
      <formula>""</formula>
    </cfRule>
    <cfRule type="colorScale" priority="6">
      <colorScale>
        <cfvo type="num" val="-1"/>
        <cfvo type="num" val="0"/>
        <cfvo type="num" val="1"/>
        <color rgb="FF63BE7B"/>
        <color rgb="FFFFEB84"/>
        <color rgb="FFF8696B"/>
      </colorScale>
    </cfRule>
  </conditionalFormatting>
  <conditionalFormatting sqref="J8">
    <cfRule type="cellIs" dxfId="0"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Se calcula automáticamente, promediando los resultados del año 1 y el año 2" sqref="M6:M7" xr:uid="{01421A9E-2C76-47DC-9263-6079839A2952}"/>
    <dataValidation allowBlank="1" showInputMessage="1" showErrorMessage="1" prompt="Se calcula automáticamente el porcentaje de avance, una vez se ingresen los valores del numerado y denominador" sqref="K7" xr:uid="{A8758041-7B0F-40F3-A732-ED80082A7B10}"/>
    <dataValidation allowBlank="1" showInputMessage="1" showErrorMessage="1" prompt="Explique brevemente el resultado" sqref="G7:G8" xr:uid="{F8C8FC7C-01AC-4FD1-81D7-483F2A91468C}"/>
    <dataValidation allowBlank="1" showInputMessage="1" showErrorMessage="1" prompt="Escriba el número de demandas de esa causa registradas al finalizal el año 1 de implementación en eKOGUI." sqref="D7:D8" xr:uid="{B6274E8D-065C-4E4D-8612-530E9DE0FE76}"/>
    <dataValidation allowBlank="1" showInputMessage="1" showErrorMessage="1" prompt="Escriba el número de demandas de esa causa registradas al finalizar el año de formulación de la política en eKOGUI." sqref="E7:E8" xr:uid="{3C719240-6D70-420E-990D-5AC8791DF3FC}"/>
    <dataValidation allowBlank="1" showInputMessage="1" showErrorMessage="1" prompt="Se calcula automáticamente el cambio porcentual en las demandas de esa causa, una vez se ingrese los valores de las demandas para cada año." sqref="K8 F7:F8 J7:J8" xr:uid="{36E16ED7-D1F2-4384-93AA-D40CE8EAC12D}"/>
    <dataValidation allowBlank="1" showInputMessage="1" showErrorMessage="1" prompt="El campo se diligencia automáticamente con la información registrada para el año de implementación 1." sqref="I7:I8" xr:uid="{FE764C22-8A24-4DD6-A741-0C01E2C3E0C6}"/>
    <dataValidation allowBlank="1" showInputMessage="1" showErrorMessage="1" prompt="Escriba el número de demandas de esa causa registradas al finalizar el año de implementación 2 en eKOGUI." sqref="H7:H8" xr:uid="{0CD55AC1-FC4C-4111-B946-5E7AC876B071}"/>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8" xr:uid="{29AB12A5-9239-437A-9CAD-C3DEB9E4044F}"/>
    <dataValidation allowBlank="1" showInputMessage="1" showErrorMessage="1" prompt="Esta es la fórmula general para calcular los cambios en el número de demandas entre dos años" sqref="C7:C8" xr:uid="{B835E81F-025A-480A-98BE-913C4AF49928}"/>
  </dataValidations>
  <hyperlinks>
    <hyperlink ref="C6" location="'INDICADOR DE IMPACTO'!A1" display="Ayuda" xr:uid="{8BE962A3-D990-44CA-92B0-3EAADF824153}"/>
  </hyperlinks>
  <pageMargins left="0.70866141732283472" right="0.70866141732283472" top="0.74803149606299213" bottom="0.74803149606299213" header="0.31496062992125984" footer="0.31496062992125984"/>
  <pageSetup paperSize="124"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AE3665-AB26-4336-997D-22D89806093E}"/>
</file>

<file path=customXml/itemProps2.xml><?xml version="1.0" encoding="utf-8"?>
<ds:datastoreItem xmlns:ds="http://schemas.openxmlformats.org/officeDocument/2006/customXml" ds:itemID="{6D52B72E-0E83-4722-8419-37A92877FE6A}"/>
</file>

<file path=customXml/itemProps3.xml><?xml version="1.0" encoding="utf-8"?>
<ds:datastoreItem xmlns:ds="http://schemas.openxmlformats.org/officeDocument/2006/customXml" ds:itemID="{3359B0CD-63B6-499F-A3AF-7EB75F8DFE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Yulie Guachetá Giraldo</dc:creator>
  <cp:keywords/>
  <dc:description/>
  <cp:lastModifiedBy/>
  <cp:revision/>
  <dcterms:created xsi:type="dcterms:W3CDTF">2023-12-11T16:39:17Z</dcterms:created>
  <dcterms:modified xsi:type="dcterms:W3CDTF">2025-04-01T23:11:52Z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ies>
</file>