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proteccion-my.sharepoint.com/personal/andres_duque_unp_gov_co/Documents/Documentos/"/>
    </mc:Choice>
  </mc:AlternateContent>
  <xr:revisionPtr revIDLastSave="0" documentId="8_{9942B219-DC33-40C7-81C2-2DD1A6766419}" xr6:coauthVersionLast="47" xr6:coauthVersionMax="47" xr10:uidLastSave="{00000000-0000-0000-0000-000000000000}"/>
  <bookViews>
    <workbookView xWindow="-120" yWindow="-120" windowWidth="20730" windowHeight="11040" xr2:uid="{AD799DCB-EC52-489A-82A3-AE072E34DC63}"/>
  </bookViews>
  <sheets>
    <sheet name="EJECUCION A 31 DICIEMBRE 2024" sheetId="1" r:id="rId1"/>
  </sheets>
  <externalReferences>
    <externalReference r:id="rId2"/>
    <externalReference r:id="rId3"/>
  </externalReferences>
  <definedNames>
    <definedName name="_xlnm.Print_Area">#REF!</definedName>
    <definedName name="ccccc" localSheetId="0">#REF!</definedName>
    <definedName name="ccccc">#REF!</definedName>
    <definedName name="Comod_avantel08" localSheetId="0">Base [1]Avantel!$A$1:$Q$1075</definedName>
    <definedName name="Comod_avantel08">Base [1]Avantel!$A$1:$Q$1075</definedName>
    <definedName name="DYNAMICTD" localSheetId="0">OFFSET(#REF!,0,0,COUNTA(#REF!),COUNTA(#REF!))</definedName>
    <definedName name="DYNAMICTD">OFFSET(#REF!,0,0,COUNTA(#REF!),COUNTA(#REF!))</definedName>
    <definedName name="eduardo" localSheetId="0">#REF!</definedName>
    <definedName name="eduardo">#REF!</definedName>
    <definedName name="Ejecucion" localSheetId="0">#REF!</definedName>
    <definedName name="Ejecucion">#REF!</definedName>
    <definedName name="FFFF" localSheetId="0">#REF!</definedName>
    <definedName name="FFFF">#REF!</definedName>
    <definedName name="GG" localSheetId="0">#REF!</definedName>
    <definedName name="GG">#REF!</definedName>
    <definedName name="GGGG" localSheetId="0">Base [1]Avantel!$A$1:$Q$1075</definedName>
    <definedName name="GGGG">Base [1]Avantel!$A$1:$Q$1075</definedName>
    <definedName name="PROYECCIONES2013" localSheetId="0">#REF!</definedName>
    <definedName name="PROYECCIONES2013">#REF!</definedName>
    <definedName name="vigencias" localSheetId="0">#REF!</definedName>
    <definedName name="vigencias">#REF!</definedName>
    <definedName name="Vigencias_Futuras" localSheetId="0">#REF!</definedName>
    <definedName name="Vigencias_Futuras">#REF!</definedName>
    <definedName name="xxxxx" localSheetId="0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1" l="1"/>
  <c r="K24" i="1" s="1"/>
  <c r="J25" i="1"/>
  <c r="J24" i="1" s="1"/>
  <c r="I25" i="1"/>
  <c r="L25" i="1" s="1"/>
  <c r="H25" i="1"/>
  <c r="H24" i="1" s="1"/>
  <c r="G25" i="1"/>
  <c r="G24" i="1" s="1"/>
  <c r="F25" i="1"/>
  <c r="F24" i="1" s="1"/>
  <c r="K23" i="1"/>
  <c r="K22" i="1"/>
  <c r="J22" i="1"/>
  <c r="J23" i="1" s="1"/>
  <c r="I22" i="1"/>
  <c r="I23" i="1" s="1"/>
  <c r="H22" i="1"/>
  <c r="H23" i="1" s="1"/>
  <c r="G22" i="1"/>
  <c r="G23" i="1" s="1"/>
  <c r="F22" i="1"/>
  <c r="F23" i="1" s="1"/>
  <c r="K20" i="1"/>
  <c r="J20" i="1"/>
  <c r="I20" i="1"/>
  <c r="L20" i="1" s="1"/>
  <c r="H20" i="1"/>
  <c r="G20" i="1"/>
  <c r="F20" i="1"/>
  <c r="K19" i="1"/>
  <c r="N19" i="1" s="1"/>
  <c r="J19" i="1"/>
  <c r="I19" i="1"/>
  <c r="I6" i="1" s="1"/>
  <c r="L6" i="1" s="1"/>
  <c r="H19" i="1"/>
  <c r="G19" i="1"/>
  <c r="G6" i="1" s="1"/>
  <c r="F19" i="1"/>
  <c r="K18" i="1"/>
  <c r="J18" i="1"/>
  <c r="M18" i="1" s="1"/>
  <c r="I18" i="1"/>
  <c r="H18" i="1"/>
  <c r="G18" i="1"/>
  <c r="F18" i="1"/>
  <c r="K16" i="1"/>
  <c r="K17" i="1" s="1"/>
  <c r="J16" i="1"/>
  <c r="J17" i="1" s="1"/>
  <c r="I16" i="1"/>
  <c r="L16" i="1" s="1"/>
  <c r="H16" i="1"/>
  <c r="H17" i="1" s="1"/>
  <c r="G16" i="1"/>
  <c r="G17" i="1" s="1"/>
  <c r="F16" i="1"/>
  <c r="F17" i="1" s="1"/>
  <c r="K15" i="1"/>
  <c r="K14" i="1"/>
  <c r="J14" i="1"/>
  <c r="I14" i="1"/>
  <c r="H14" i="1"/>
  <c r="G14" i="1"/>
  <c r="F14" i="1"/>
  <c r="K13" i="1"/>
  <c r="J13" i="1"/>
  <c r="I13" i="1"/>
  <c r="H13" i="1"/>
  <c r="G13" i="1"/>
  <c r="F13" i="1"/>
  <c r="N13" i="1" s="1"/>
  <c r="F12" i="1"/>
  <c r="K11" i="1"/>
  <c r="K12" i="1" s="1"/>
  <c r="J11" i="1"/>
  <c r="I11" i="1"/>
  <c r="I12" i="1" s="1"/>
  <c r="L12" i="1" s="1"/>
  <c r="H11" i="1"/>
  <c r="H12" i="1" s="1"/>
  <c r="G11" i="1"/>
  <c r="G12" i="1" s="1"/>
  <c r="F11" i="1"/>
  <c r="K9" i="1"/>
  <c r="K10" i="1" s="1"/>
  <c r="J9" i="1"/>
  <c r="J10" i="1" s="1"/>
  <c r="I9" i="1"/>
  <c r="I10" i="1" s="1"/>
  <c r="H9" i="1"/>
  <c r="H5" i="1" s="1"/>
  <c r="H8" i="1" s="1"/>
  <c r="G9" i="1"/>
  <c r="G10" i="1" s="1"/>
  <c r="F9" i="1"/>
  <c r="F10" i="1" s="1"/>
  <c r="K7" i="1"/>
  <c r="J7" i="1"/>
  <c r="I7" i="1"/>
  <c r="H7" i="1"/>
  <c r="F7" i="1"/>
  <c r="J6" i="1"/>
  <c r="M6" i="1" s="1"/>
  <c r="H6" i="1"/>
  <c r="F6" i="1"/>
  <c r="G5" i="1"/>
  <c r="M24" i="1" l="1"/>
  <c r="L7" i="1"/>
  <c r="L19" i="1"/>
  <c r="K5" i="1"/>
  <c r="H10" i="1"/>
  <c r="G15" i="1"/>
  <c r="M14" i="1"/>
  <c r="G8" i="1"/>
  <c r="G26" i="1" s="1"/>
  <c r="F5" i="1"/>
  <c r="N5" i="1" s="1"/>
  <c r="I15" i="1"/>
  <c r="J5" i="1"/>
  <c r="J8" i="1" s="1"/>
  <c r="G7" i="1"/>
  <c r="H26" i="1"/>
  <c r="M7" i="1"/>
  <c r="M11" i="1"/>
  <c r="J12" i="1"/>
  <c r="M12" i="1" s="1"/>
  <c r="N14" i="1"/>
  <c r="G21" i="1"/>
  <c r="K21" i="1"/>
  <c r="N22" i="1"/>
  <c r="N24" i="1"/>
  <c r="N7" i="1"/>
  <c r="N12" i="1"/>
  <c r="M13" i="1"/>
  <c r="H15" i="1"/>
  <c r="H21" i="1"/>
  <c r="F21" i="1"/>
  <c r="J21" i="1"/>
  <c r="M21" i="1" s="1"/>
  <c r="M22" i="1"/>
  <c r="M25" i="1"/>
  <c r="I5" i="1"/>
  <c r="I8" i="1" s="1"/>
  <c r="I26" i="1" s="1"/>
  <c r="K6" i="1"/>
  <c r="N6" i="1" s="1"/>
  <c r="L11" i="1"/>
  <c r="L14" i="1"/>
  <c r="I17" i="1"/>
  <c r="L17" i="1" s="1"/>
  <c r="I21" i="1"/>
  <c r="L21" i="1" s="1"/>
  <c r="M19" i="1"/>
  <c r="N20" i="1"/>
  <c r="N25" i="1"/>
  <c r="J26" i="1"/>
  <c r="M23" i="1"/>
  <c r="N23" i="1"/>
  <c r="L10" i="1"/>
  <c r="M17" i="1"/>
  <c r="M10" i="1"/>
  <c r="N17" i="1"/>
  <c r="N10" i="1"/>
  <c r="L23" i="1"/>
  <c r="L9" i="1"/>
  <c r="N11" i="1"/>
  <c r="L13" i="1"/>
  <c r="F15" i="1"/>
  <c r="N15" i="1" s="1"/>
  <c r="J15" i="1"/>
  <c r="M15" i="1" s="1"/>
  <c r="M16" i="1"/>
  <c r="M20" i="1"/>
  <c r="I24" i="1"/>
  <c r="L24" i="1" s="1"/>
  <c r="M5" i="1"/>
  <c r="F8" i="1"/>
  <c r="F26" i="1" s="1"/>
  <c r="M9" i="1"/>
  <c r="N16" i="1"/>
  <c r="L18" i="1"/>
  <c r="L22" i="1"/>
  <c r="N9" i="1"/>
  <c r="N18" i="1"/>
  <c r="L5" i="1" l="1"/>
  <c r="L15" i="1"/>
  <c r="K8" i="1"/>
  <c r="K26" i="1" s="1"/>
  <c r="N26" i="1" s="1"/>
  <c r="N21" i="1"/>
  <c r="L26" i="1"/>
  <c r="N8" i="1"/>
  <c r="M8" i="1"/>
  <c r="L8" i="1"/>
  <c r="M26" i="1"/>
</calcChain>
</file>

<file path=xl/sharedStrings.xml><?xml version="1.0" encoding="utf-8"?>
<sst xmlns="http://schemas.openxmlformats.org/spreadsheetml/2006/main" count="90" uniqueCount="50">
  <si>
    <t>UNIDAD NACIONAL DE PROTECCION - UNP EJECUCION A DICIEMBRE 31 DE 2024</t>
  </si>
  <si>
    <t>UNIDAD EJECUTORA: 37-08-00  MES: DICIEMBRE 31 DE 2024</t>
  </si>
  <si>
    <t>DESCRIPCION</t>
  </si>
  <si>
    <t>EJECUCION VIGENCIA</t>
  </si>
  <si>
    <t>PORCENTAJES DE AVANCE</t>
  </si>
  <si>
    <t>CONCEPTO</t>
  </si>
  <si>
    <t>FUENTE</t>
  </si>
  <si>
    <t>SIT</t>
  </si>
  <si>
    <t>REC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</si>
  <si>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</si>
  <si>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</si>
  <si>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</si>
  <si>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</si>
  <si>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</si>
  <si>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</si>
  <si>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PAGOS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</si>
  <si>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</si>
  <si>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</si>
  <si>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</si>
  <si>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</si>
  <si>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Nación</t>
  </si>
  <si>
    <t>CSF</t>
  </si>
  <si>
    <t>10</t>
  </si>
  <si>
    <t>RECURSOS CORRIENTES</t>
  </si>
  <si>
    <t>SSF/CSF</t>
  </si>
  <si>
    <t>11</t>
  </si>
  <si>
    <t>OTROS RECURSOS DEL TESORO</t>
  </si>
  <si>
    <t>Propios</t>
  </si>
  <si>
    <t>20</t>
  </si>
  <si>
    <t>INGRESOS CORRIENTES</t>
  </si>
  <si>
    <t>TOTAL FUNCIONAMIENTO</t>
  </si>
  <si>
    <t>GASTOS DE PERSONAL</t>
  </si>
  <si>
    <t>TOTAL GASTOS DE PERSONAL</t>
  </si>
  <si>
    <t>ADQUISICIÓN DE BIENES  Y SERVICIOS</t>
  </si>
  <si>
    <t>TOTAL ADQUISICIÓN DE BIENES  Y SERVICIOS</t>
  </si>
  <si>
    <t>TRANSFERENCIAS CORRIENTES</t>
  </si>
  <si>
    <t>TOTAL TRANSFERENCIAS</t>
  </si>
  <si>
    <t>GASTOS DE COMERCIALIAAACIÓN Y PRODUCCIÓN</t>
  </si>
  <si>
    <t>TOTAL GASTOS DE COMERCIALIAAACIÓN Y PRODUCCIÓN</t>
  </si>
  <si>
    <t>IMPUESTOS</t>
  </si>
  <si>
    <t>CONTRIBUCIONES</t>
  </si>
  <si>
    <t>SSF</t>
  </si>
  <si>
    <t>CUOTA DE AUDITAJE CONTRANAL</t>
  </si>
  <si>
    <t>MULTAS, SANCIONES E INTERESES DE MORA</t>
  </si>
  <si>
    <t>TOTAL GASTOS POR TRIBUTOS, MULTAS, SANCIONES E INTERESES DE MORA</t>
  </si>
  <si>
    <t>OTRAS CUENTAS POR PAGAR</t>
  </si>
  <si>
    <t>TOTAL SERVICIO DE LA DEUDA PÚBLICA</t>
  </si>
  <si>
    <t>INVERSION</t>
  </si>
  <si>
    <t>5. CONVERGENCIA REGIONAL / B. ENTIDADES PÚBLICAS TERRITORIALES Y NACIONALES FORTALECIDAS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</si>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</sst>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6"/>
      <name val="Calibri"/>
      <family val="2"/>
    </font>
    <font>
      <sz val="11"/>
      <name val="Calibri"/>
      <family val="2"/>
    </font>
    <font>
      <sz val="20"/>
      <name val="Calibri"/>
      <family val="2"/>
    </font>
    <font>
      <b/>
      <sz val="8"/>
      <color theme="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1" applyFont="1"/>
    <xf numFmtId="4" fontId="6" fillId="6" borderId="2" xfId="1" applyNumberFormat="1" applyFont="1" applyFill="1" applyBorder="1" applyAlignment="1">
      <alignment horizontal="center" vertical="center" wrapText="1" readingOrder="1"/>
    </xf>
    <xf numFmtId="4" fontId="6" fillId="6" borderId="5" xfId="1" applyNumberFormat="1" applyFont="1" applyFill="1" applyBorder="1" applyAlignment="1">
      <alignment horizontal="center" vertical="center" wrapText="1" readingOrder="1"/>
    </xf>
    <xf numFmtId="4" fontId="6" fillId="7" borderId="5" xfId="1" applyNumberFormat="1" applyFont="1" applyFill="1" applyBorder="1" applyAlignment="1">
      <alignment horizontal="center" vertical="center" wrapText="1"/>
    </xf>
    <xf numFmtId="4" fontId="7" fillId="0" borderId="5" xfId="1" applyNumberFormat="1" applyFont="1" applyBorder="1" applyAlignment="1">
      <alignment vertical="center" wrapText="1" readingOrder="1"/>
    </xf>
    <xf numFmtId="4" fontId="7" fillId="0" borderId="5" xfId="1" applyNumberFormat="1" applyFont="1" applyBorder="1" applyAlignment="1">
      <alignment horizontal="center" vertical="center" wrapText="1" readingOrder="1"/>
    </xf>
    <xf numFmtId="164" fontId="7" fillId="2" borderId="5" xfId="2" applyFont="1" applyFill="1" applyBorder="1" applyAlignment="1">
      <alignment horizontal="right" vertical="center" wrapText="1" readingOrder="1"/>
    </xf>
    <xf numFmtId="10" fontId="8" fillId="0" borderId="5" xfId="3" applyNumberFormat="1" applyFont="1" applyFill="1" applyBorder="1" applyAlignment="1">
      <alignment horizontal="center" vertical="center" wrapText="1"/>
    </xf>
    <xf numFmtId="4" fontId="9" fillId="0" borderId="5" xfId="1" applyNumberFormat="1" applyFont="1" applyBorder="1" applyAlignment="1">
      <alignment horizontal="center" vertical="center" wrapText="1" readingOrder="1"/>
    </xf>
    <xf numFmtId="4" fontId="10" fillId="8" borderId="5" xfId="1" applyNumberFormat="1" applyFont="1" applyFill="1" applyBorder="1" applyAlignment="1">
      <alignment vertical="center" wrapText="1" readingOrder="1"/>
    </xf>
    <xf numFmtId="4" fontId="10" fillId="8" borderId="5" xfId="1" applyNumberFormat="1" applyFont="1" applyFill="1" applyBorder="1" applyAlignment="1">
      <alignment horizontal="center" vertical="center" wrapText="1" readingOrder="1"/>
    </xf>
    <xf numFmtId="10" fontId="8" fillId="8" borderId="5" xfId="3" applyNumberFormat="1" applyFont="1" applyFill="1" applyBorder="1" applyAlignment="1">
      <alignment horizontal="center" vertical="center" wrapText="1"/>
    </xf>
    <xf numFmtId="164" fontId="7" fillId="2" borderId="5" xfId="2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horizontal="center" vertical="center" wrapText="1" readingOrder="1"/>
    </xf>
    <xf numFmtId="164" fontId="7" fillId="8" borderId="5" xfId="2" applyFont="1" applyFill="1" applyBorder="1" applyAlignment="1">
      <alignment vertical="center" wrapText="1" readingOrder="1"/>
    </xf>
    <xf numFmtId="164" fontId="7" fillId="2" borderId="5" xfId="2" applyFont="1" applyFill="1" applyBorder="1" applyAlignment="1">
      <alignment vertical="center" readingOrder="1"/>
    </xf>
    <xf numFmtId="3" fontId="7" fillId="0" borderId="5" xfId="1" applyNumberFormat="1" applyFont="1" applyBorder="1" applyAlignment="1">
      <alignment horizontal="center" vertical="center" wrapText="1" readingOrder="1"/>
    </xf>
    <xf numFmtId="164" fontId="7" fillId="0" borderId="5" xfId="2" applyFont="1" applyFill="1" applyBorder="1" applyAlignment="1">
      <alignment vertical="center" wrapText="1" readingOrder="1"/>
    </xf>
    <xf numFmtId="164" fontId="10" fillId="7" borderId="5" xfId="2" applyFont="1" applyFill="1" applyBorder="1" applyAlignment="1">
      <alignment vertical="top" wrapText="1" readingOrder="1"/>
    </xf>
    <xf numFmtId="10" fontId="8" fillId="7" borderId="5" xfId="3" applyNumberFormat="1" applyFont="1" applyFill="1" applyBorder="1" applyAlignment="1">
      <alignment horizontal="center" vertical="center" wrapText="1"/>
    </xf>
    <xf numFmtId="164" fontId="4" fillId="0" borderId="0" xfId="2" applyFont="1" applyFill="1" applyBorder="1"/>
    <xf numFmtId="164" fontId="4" fillId="0" borderId="0" xfId="1" applyNumberFormat="1" applyFont="1"/>
    <xf numFmtId="4" fontId="4" fillId="0" borderId="0" xfId="1" applyNumberFormat="1" applyFont="1"/>
    <xf numFmtId="9" fontId="4" fillId="0" borderId="0" xfId="1" applyNumberFormat="1" applyFont="1"/>
    <xf numFmtId="10" fontId="4" fillId="0" borderId="0" xfId="4" applyNumberFormat="1" applyFont="1" applyFill="1" applyBorder="1"/>
    <xf numFmtId="10" fontId="4" fillId="0" borderId="0" xfId="4" applyNumberFormat="1" applyFont="1"/>
    <xf numFmtId="4" fontId="10" fillId="7" borderId="2" xfId="1" applyNumberFormat="1" applyFont="1" applyFill="1" applyBorder="1" applyAlignment="1">
      <alignment horizontal="center" vertical="top" wrapText="1" readingOrder="1"/>
    </xf>
    <xf numFmtId="4" fontId="10" fillId="7" borderId="3" xfId="1" applyNumberFormat="1" applyFont="1" applyFill="1" applyBorder="1" applyAlignment="1">
      <alignment horizontal="center" vertical="top" wrapText="1" readingOrder="1"/>
    </xf>
    <xf numFmtId="4" fontId="10" fillId="7" borderId="4" xfId="1" applyNumberFormat="1" applyFont="1" applyFill="1" applyBorder="1" applyAlignment="1">
      <alignment horizontal="center" vertical="top" wrapText="1" readingOrder="1"/>
    </xf>
    <xf numFmtId="4" fontId="3" fillId="2" borderId="0" xfId="1" applyNumberFormat="1" applyFont="1" applyFill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top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4" fontId="6" fillId="3" borderId="4" xfId="1" applyNumberFormat="1" applyFont="1" applyFill="1" applyBorder="1" applyAlignment="1">
      <alignment horizontal="center" vertical="center" wrapText="1"/>
    </xf>
    <xf numFmtId="4" fontId="6" fillId="4" borderId="2" xfId="1" applyNumberFormat="1" applyFont="1" applyFill="1" applyBorder="1" applyAlignment="1">
      <alignment horizontal="center" vertical="center" wrapText="1" readingOrder="1"/>
    </xf>
    <xf numFmtId="4" fontId="6" fillId="4" borderId="3" xfId="1" applyNumberFormat="1" applyFont="1" applyFill="1" applyBorder="1" applyAlignment="1">
      <alignment horizontal="center" vertical="center" wrapText="1" readingOrder="1"/>
    </xf>
    <xf numFmtId="4" fontId="6" fillId="4" borderId="4" xfId="1" applyNumberFormat="1" applyFont="1" applyFill="1" applyBorder="1" applyAlignment="1">
      <alignment horizontal="center" vertical="center" wrapText="1" readingOrder="1"/>
    </xf>
    <xf numFmtId="4" fontId="6" fillId="5" borderId="2" xfId="1" applyNumberFormat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center" vertical="center" wrapText="1"/>
    </xf>
    <xf numFmtId="4" fontId="6" fillId="5" borderId="4" xfId="1" applyNumberFormat="1" applyFont="1" applyFill="1" applyBorder="1" applyAlignment="1">
      <alignment horizontal="center" vertical="center" wrapText="1"/>
    </xf>
  </cellXfs>
  <cellStyles count="5">
    <cellStyle name="Millares 4 7 2 7 5 2 2 2" xfId="2" xr:uid="{0EB31600-38DD-4412-8D57-1A1F69D74583}"/>
    <cellStyle name="Normal" xfId="0" builtinId="0"/>
    <cellStyle name="Normal 2 4" xfId="1" xr:uid="{CB4016A3-86D8-4BF0-BB58-37631F9AC6A1}"/>
    <cellStyle name="Porcentaje" xfId="4" builtinId="5"/>
    <cellStyle name="Porcentaje 2" xfId="3" xr:uid="{0E649C74-0DFB-4D72-A48B-4278D9B72E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proteccion-my.sharepoint.com/personal/vanessa_pinzon_unp_gov_co/Documents/VANESSA%20ANDREA%20PINZON%20AREDONDO/TRABAJO%20VIRTUAL%20VANESSA/INFORMES/CONTRALORIA/AUDITORIA%202025/EJECUCI&#211;N%20A%2031%20DE%20DICIEMBRE%20DE%202024.xlsx" TargetMode="External"/><Relationship Id="rId1" Type="http://schemas.openxmlformats.org/officeDocument/2006/relationships/externalLinkPath" Target="/personal/vanessa_pinzon_unp_gov_co/Documents/VANESSA%20ANDREA%20PINZON%20AREDONDO/TRABAJO%20VIRTUAL%20VANESSA/INFORMES/CONTRALORIA/AUDITORIA%202025/EJECUCI&#211;N%20A%2031%20DE%20DICIEMBRE%20D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_EPG034_EjecucionPresupuesta"/>
      <sheetName val="EJECUCION A 31 DICIEMBRE 2024"/>
    </sheetNames>
    <sheetDataSet>
      <sheetData sheetId="0">
        <row r="5">
          <cell r="K5">
            <v>82607800000</v>
          </cell>
          <cell r="M5">
            <v>82110483371.179993</v>
          </cell>
          <cell r="N5">
            <v>497316628.81999999</v>
          </cell>
          <cell r="O5">
            <v>82074348567.179993</v>
          </cell>
          <cell r="P5">
            <v>82027682367.179993</v>
          </cell>
          <cell r="Q5">
            <v>82027682367.179993</v>
          </cell>
        </row>
        <row r="6">
          <cell r="K6">
            <v>34738600000</v>
          </cell>
          <cell r="M6">
            <v>34367230446.839996</v>
          </cell>
          <cell r="N6">
            <v>371369553.16000003</v>
          </cell>
          <cell r="O6">
            <v>34367230446.839996</v>
          </cell>
          <cell r="P6">
            <v>34357731046.84</v>
          </cell>
          <cell r="Q6">
            <v>34357731046.84</v>
          </cell>
        </row>
        <row r="7">
          <cell r="K7">
            <v>7903500000</v>
          </cell>
          <cell r="M7">
            <v>7606507837.3100004</v>
          </cell>
          <cell r="N7">
            <v>296992162.69</v>
          </cell>
          <cell r="O7">
            <v>7603905992.3100004</v>
          </cell>
          <cell r="P7">
            <v>7566763092.3100004</v>
          </cell>
          <cell r="Q7">
            <v>7566763092.3100004</v>
          </cell>
        </row>
        <row r="8">
          <cell r="K8">
            <v>2275285055488</v>
          </cell>
          <cell r="M8">
            <v>2205140112788.9302</v>
          </cell>
          <cell r="N8">
            <v>70144942699.070007</v>
          </cell>
          <cell r="O8">
            <v>2203963947804.71</v>
          </cell>
          <cell r="P8">
            <v>1901313927898.53</v>
          </cell>
          <cell r="Q8">
            <v>1900410920795.74</v>
          </cell>
        </row>
        <row r="9">
          <cell r="K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K10">
            <v>358300000</v>
          </cell>
          <cell r="M10">
            <v>188471951</v>
          </cell>
          <cell r="N10">
            <v>169828049</v>
          </cell>
          <cell r="O10">
            <v>110044136</v>
          </cell>
          <cell r="P10">
            <v>110044136</v>
          </cell>
          <cell r="Q10">
            <v>110044136</v>
          </cell>
        </row>
        <row r="11">
          <cell r="K11">
            <v>44365200000</v>
          </cell>
          <cell r="M11">
            <v>43658259774.290001</v>
          </cell>
          <cell r="N11">
            <v>706940225.71000004</v>
          </cell>
          <cell r="O11">
            <v>43511457891.290001</v>
          </cell>
          <cell r="P11">
            <v>40857673608.379997</v>
          </cell>
          <cell r="Q11">
            <v>40857673608.379997</v>
          </cell>
        </row>
        <row r="12">
          <cell r="K12">
            <v>8470300000</v>
          </cell>
          <cell r="M12">
            <v>8470300000</v>
          </cell>
          <cell r="N12">
            <v>0</v>
          </cell>
          <cell r="O12">
            <v>8470300000</v>
          </cell>
          <cell r="P12">
            <v>7589789332.8699999</v>
          </cell>
          <cell r="Q12">
            <v>7589789332.8699999</v>
          </cell>
        </row>
        <row r="13">
          <cell r="K13">
            <v>28322300000</v>
          </cell>
          <cell r="M13">
            <v>27961811500</v>
          </cell>
          <cell r="N13">
            <v>360488500</v>
          </cell>
          <cell r="O13">
            <v>27950111500</v>
          </cell>
          <cell r="P13">
            <v>27900111500</v>
          </cell>
          <cell r="Q13">
            <v>27900111500</v>
          </cell>
        </row>
        <row r="14">
          <cell r="K14">
            <v>228981787028.5</v>
          </cell>
          <cell r="M14">
            <v>204099110035</v>
          </cell>
          <cell r="N14">
            <v>24882676993.5</v>
          </cell>
          <cell r="O14">
            <v>203592628587</v>
          </cell>
          <cell r="P14">
            <v>182975253153.66</v>
          </cell>
          <cell r="Q14">
            <v>182969253153.66</v>
          </cell>
        </row>
        <row r="15">
          <cell r="K15">
            <v>2485000000</v>
          </cell>
          <cell r="M15">
            <v>2407942000</v>
          </cell>
          <cell r="N15">
            <v>77058000</v>
          </cell>
          <cell r="O15">
            <v>2407942000</v>
          </cell>
          <cell r="P15">
            <v>2150562000</v>
          </cell>
          <cell r="Q15">
            <v>2150562000</v>
          </cell>
        </row>
        <row r="16">
          <cell r="K16">
            <v>42100000</v>
          </cell>
          <cell r="M16">
            <v>4502071</v>
          </cell>
          <cell r="N16">
            <v>37597929</v>
          </cell>
          <cell r="O16">
            <v>2870203</v>
          </cell>
          <cell r="P16">
            <v>2870203</v>
          </cell>
          <cell r="Q16">
            <v>2870203</v>
          </cell>
        </row>
        <row r="18">
          <cell r="K18">
            <v>1080644512</v>
          </cell>
          <cell r="M18">
            <v>1080644512</v>
          </cell>
          <cell r="N18">
            <v>0</v>
          </cell>
          <cell r="O18">
            <v>1080644512</v>
          </cell>
          <cell r="P18">
            <v>1080644512</v>
          </cell>
          <cell r="Q18">
            <v>0</v>
          </cell>
        </row>
        <row r="19">
          <cell r="K19">
            <v>3380100000</v>
          </cell>
          <cell r="M19">
            <v>3380100000</v>
          </cell>
          <cell r="N19">
            <v>0</v>
          </cell>
          <cell r="O19">
            <v>3380100000</v>
          </cell>
          <cell r="P19">
            <v>3380100000</v>
          </cell>
          <cell r="Q19">
            <v>3380100000</v>
          </cell>
        </row>
        <row r="20">
          <cell r="K20">
            <v>27400000</v>
          </cell>
          <cell r="M20">
            <v>17649000</v>
          </cell>
          <cell r="N20">
            <v>9751000</v>
          </cell>
          <cell r="O20">
            <v>17649000</v>
          </cell>
          <cell r="P20">
            <v>17649000</v>
          </cell>
          <cell r="Q20">
            <v>17649000</v>
          </cell>
        </row>
        <row r="21">
          <cell r="K21">
            <v>3610711702</v>
          </cell>
          <cell r="M21">
            <v>3610711702</v>
          </cell>
          <cell r="N21">
            <v>0</v>
          </cell>
          <cell r="O21">
            <v>3610711702</v>
          </cell>
          <cell r="P21">
            <v>3610711702</v>
          </cell>
          <cell r="Q21">
            <v>3610711702</v>
          </cell>
        </row>
        <row r="23">
          <cell r="K23">
            <v>4403313940</v>
          </cell>
          <cell r="M23">
            <v>2715000000</v>
          </cell>
          <cell r="N23">
            <v>1688313940</v>
          </cell>
          <cell r="O23">
            <v>2715000000</v>
          </cell>
          <cell r="P23">
            <v>0</v>
          </cell>
          <cell r="Q23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61317-B85F-41D1-9EB8-6F9193AB016D}">
  <sheetPr>
    <pageSetUpPr fitToPage="1"/>
  </sheetPr>
  <dimension ref="A1:N28"/>
  <sheetViews>
    <sheetView tabSelected="1" topLeftCell="B1" zoomScaleNormal="100" workbookViewId="0">
      <selection activeCell="J27" sqref="J27"/>
    </sheetView>
  </sheetViews>
  <sheetFormatPr baseColWidth="10" defaultRowHeight="15" x14ac:dyDescent="0.25"/>
  <cols>
    <col min="1" max="1" width="37.28515625" style="1" customWidth="1"/>
    <col min="2" max="2" width="6.140625" style="1" bestFit="1" customWidth="1"/>
    <col min="3" max="3" width="5.5703125" style="1" customWidth="1"/>
    <col min="4" max="4" width="4.85546875" style="1" bestFit="1" customWidth="1"/>
    <col min="5" max="5" width="20.5703125" style="1" bestFit="1" customWidth="1"/>
    <col min="6" max="6" width="17.28515625" style="1" bestFit="1" customWidth="1"/>
    <col min="7" max="7" width="16.7109375" style="1" bestFit="1" customWidth="1"/>
    <col min="8" max="8" width="17.5703125" style="1" bestFit="1" customWidth="1"/>
    <col min="9" max="9" width="18.85546875" style="1" bestFit="1" customWidth="1"/>
    <col min="10" max="10" width="17.85546875" style="1" bestFit="1" customWidth="1"/>
    <col min="11" max="11" width="16.7109375" style="1" bestFit="1" customWidth="1"/>
    <col min="12" max="13" width="10.5703125" style="1" bestFit="1" customWidth="1"/>
    <col min="14" max="14" width="10.42578125" style="1" bestFit="1" customWidth="1"/>
    <col min="15" max="15" width="13.140625" style="1" bestFit="1" customWidth="1"/>
    <col min="16" max="16384" width="11.42578125" style="1"/>
  </cols>
  <sheetData>
    <row r="1" spans="1:14" ht="33.75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26.25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ht="15" customHeight="1" x14ac:dyDescent="0.25">
      <c r="A3" s="33" t="s">
        <v>2</v>
      </c>
      <c r="B3" s="34"/>
      <c r="C3" s="34"/>
      <c r="D3" s="34"/>
      <c r="E3" s="35"/>
      <c r="F3" s="36" t="s">
        <v>3</v>
      </c>
      <c r="G3" s="37"/>
      <c r="H3" s="37"/>
      <c r="I3" s="37"/>
      <c r="J3" s="37"/>
      <c r="K3" s="38"/>
      <c r="L3" s="39" t="s">
        <v>4</v>
      </c>
      <c r="M3" s="40"/>
      <c r="N3" s="41"/>
    </row>
    <row r="4" spans="1:14" ht="56.25" x14ac:dyDescent="0.25">
      <c r="A4" s="2" t="s">
        <v>5</v>
      </c>
      <c r="B4" s="2" t="s">
        <v>6</v>
      </c>
      <c r="C4" s="2" t="s">
        <v>7</v>
      </c>
      <c r="D4" s="3" t="s">
        <v>8</v>
      </c>
      <c r="E4" s="2" t="s">
        <v>9</v>
      </c>
      <c r="F4" s="3" t="s">
        <v>10</v>
      </c>
      <c r="G4" s="3" t="s">
        <v>11</v>
      </c>
      <c r="H4" s="3" t="s">
        <v>12</v>
      </c>
      <c r="I4" s="2" t="s">
        <v>13</v>
      </c>
      <c r="J4" s="2" t="s">
        <v>14</v>
      </c>
      <c r="K4" s="3" t="s">
        <v>15</v>
      </c>
      <c r="L4" s="4" t="s">
        <v>16</v>
      </c>
      <c r="M4" s="4" t="s">
        <v>17</v>
      </c>
      <c r="N4" s="4" t="s">
        <v>18</v>
      </c>
    </row>
    <row r="5" spans="1:14" x14ac:dyDescent="0.25">
      <c r="A5" s="5" t="s">
        <v>19</v>
      </c>
      <c r="B5" s="6" t="s">
        <v>20</v>
      </c>
      <c r="C5" s="6" t="s">
        <v>21</v>
      </c>
      <c r="D5" s="6" t="s">
        <v>22</v>
      </c>
      <c r="E5" s="5" t="s">
        <v>23</v>
      </c>
      <c r="F5" s="7">
        <f t="shared" ref="F5:K5" si="0">F9+F11+F13+F14+F18+F20</f>
        <v>2484605555488</v>
      </c>
      <c r="G5" s="7">
        <f t="shared" si="0"/>
        <v>2411933270740.5503</v>
      </c>
      <c r="H5" s="7">
        <f t="shared" si="0"/>
        <v>72672284747.450012</v>
      </c>
      <c r="I5" s="7">
        <f t="shared" si="0"/>
        <v>2410479807541.3301</v>
      </c>
      <c r="J5" s="7">
        <f t="shared" si="0"/>
        <v>2103894804185.1104</v>
      </c>
      <c r="K5" s="7">
        <f t="shared" si="0"/>
        <v>2102991797082.3203</v>
      </c>
      <c r="L5" s="8">
        <f t="shared" ref="L5:L26" si="1">+I5/F5</f>
        <v>0.97016598961435108</v>
      </c>
      <c r="M5" s="8">
        <f t="shared" ref="M5:M26" si="2">+J5/F5</f>
        <v>0.84677215646484605</v>
      </c>
      <c r="N5" s="8">
        <f t="shared" ref="N5:N26" si="3">+K5/F5</f>
        <v>0.84640871563585984</v>
      </c>
    </row>
    <row r="6" spans="1:14" ht="18" x14ac:dyDescent="0.25">
      <c r="A6" s="5" t="s">
        <v>19</v>
      </c>
      <c r="B6" s="6" t="s">
        <v>20</v>
      </c>
      <c r="C6" s="9" t="s">
        <v>24</v>
      </c>
      <c r="D6" s="6" t="s">
        <v>25</v>
      </c>
      <c r="E6" s="5" t="s">
        <v>26</v>
      </c>
      <c r="F6" s="7">
        <f t="shared" ref="F6:K6" si="4">F19</f>
        <v>4460744512</v>
      </c>
      <c r="G6" s="7">
        <f t="shared" si="4"/>
        <v>4460744512</v>
      </c>
      <c r="H6" s="7">
        <f t="shared" si="4"/>
        <v>0</v>
      </c>
      <c r="I6" s="7">
        <f t="shared" si="4"/>
        <v>4460744512</v>
      </c>
      <c r="J6" s="7">
        <f t="shared" si="4"/>
        <v>4460744512</v>
      </c>
      <c r="K6" s="7">
        <f t="shared" si="4"/>
        <v>3380100000</v>
      </c>
      <c r="L6" s="8">
        <f t="shared" si="1"/>
        <v>1</v>
      </c>
      <c r="M6" s="8">
        <f t="shared" si="2"/>
        <v>1</v>
      </c>
      <c r="N6" s="8">
        <f t="shared" si="3"/>
        <v>0.75774346432688056</v>
      </c>
    </row>
    <row r="7" spans="1:14" x14ac:dyDescent="0.25">
      <c r="A7" s="5" t="s">
        <v>19</v>
      </c>
      <c r="B7" s="6" t="s">
        <v>27</v>
      </c>
      <c r="C7" s="6" t="s">
        <v>21</v>
      </c>
      <c r="D7" s="6" t="s">
        <v>28</v>
      </c>
      <c r="E7" s="5" t="s">
        <v>29</v>
      </c>
      <c r="F7" s="7">
        <f t="shared" ref="F7:K7" si="5">+F16</f>
        <v>228981787028.5</v>
      </c>
      <c r="G7" s="7">
        <f t="shared" si="5"/>
        <v>204099110035</v>
      </c>
      <c r="H7" s="7">
        <f t="shared" si="5"/>
        <v>24882676993.5</v>
      </c>
      <c r="I7" s="7">
        <f t="shared" si="5"/>
        <v>203592628587</v>
      </c>
      <c r="J7" s="7">
        <f t="shared" si="5"/>
        <v>182975253153.66</v>
      </c>
      <c r="K7" s="7">
        <f t="shared" si="5"/>
        <v>182969253153.66</v>
      </c>
      <c r="L7" s="8">
        <f t="shared" si="1"/>
        <v>0.88912149402371476</v>
      </c>
      <c r="M7" s="8">
        <f t="shared" si="2"/>
        <v>0.79908212582377203</v>
      </c>
      <c r="N7" s="8">
        <f t="shared" si="3"/>
        <v>0.79905592286641958</v>
      </c>
    </row>
    <row r="8" spans="1:14" x14ac:dyDescent="0.25">
      <c r="A8" s="10" t="s">
        <v>30</v>
      </c>
      <c r="B8" s="11"/>
      <c r="C8" s="11"/>
      <c r="D8" s="11"/>
      <c r="E8" s="10"/>
      <c r="F8" s="10">
        <f t="shared" ref="F8:K8" si="6">SUM(F5:F7)</f>
        <v>2718048087028.5</v>
      </c>
      <c r="G8" s="10">
        <f t="shared" si="6"/>
        <v>2620493125287.5503</v>
      </c>
      <c r="H8" s="10">
        <f t="shared" si="6"/>
        <v>97554961740.950012</v>
      </c>
      <c r="I8" s="10">
        <f t="shared" si="6"/>
        <v>2618533180640.3301</v>
      </c>
      <c r="J8" s="10">
        <f t="shared" si="6"/>
        <v>2291330801850.7705</v>
      </c>
      <c r="K8" s="10">
        <f t="shared" si="6"/>
        <v>2289341150235.9805</v>
      </c>
      <c r="L8" s="12">
        <f t="shared" si="1"/>
        <v>0.96338736357789589</v>
      </c>
      <c r="M8" s="12">
        <f t="shared" si="2"/>
        <v>0.84300598388447301</v>
      </c>
      <c r="N8" s="12">
        <f t="shared" si="3"/>
        <v>0.84227396901531548</v>
      </c>
    </row>
    <row r="9" spans="1:14" x14ac:dyDescent="0.25">
      <c r="A9" s="5" t="s">
        <v>31</v>
      </c>
      <c r="B9" s="6" t="s">
        <v>20</v>
      </c>
      <c r="C9" s="6" t="s">
        <v>21</v>
      </c>
      <c r="D9" s="6" t="s">
        <v>22</v>
      </c>
      <c r="E9" s="5" t="s">
        <v>23</v>
      </c>
      <c r="F9" s="13">
        <f>SUM([2]REP_EPG034_EjecucionPresupuesta!K5:K7)</f>
        <v>125249900000</v>
      </c>
      <c r="G9" s="13">
        <f>SUM([2]REP_EPG034_EjecucionPresupuesta!M5:M7)</f>
        <v>124084221655.32999</v>
      </c>
      <c r="H9" s="13">
        <f>SUM([2]REP_EPG034_EjecucionPresupuesta!N5:N7)</f>
        <v>1165678344.6700001</v>
      </c>
      <c r="I9" s="13">
        <f>SUM([2]REP_EPG034_EjecucionPresupuesta!O5:O7)</f>
        <v>124045485006.32999</v>
      </c>
      <c r="J9" s="13">
        <f>SUM([2]REP_EPG034_EjecucionPresupuesta!P5:P7)</f>
        <v>123952176506.32999</v>
      </c>
      <c r="K9" s="13">
        <f>SUM([2]REP_EPG034_EjecucionPresupuesta!Q5:Q7)</f>
        <v>123952176506.32999</v>
      </c>
      <c r="L9" s="8">
        <f t="shared" si="1"/>
        <v>0.99038390454866621</v>
      </c>
      <c r="M9" s="8">
        <f t="shared" si="2"/>
        <v>0.98963892590996072</v>
      </c>
      <c r="N9" s="8">
        <f t="shared" si="3"/>
        <v>0.98963892590996072</v>
      </c>
    </row>
    <row r="10" spans="1:14" x14ac:dyDescent="0.25">
      <c r="A10" s="14" t="s">
        <v>32</v>
      </c>
      <c r="B10" s="15"/>
      <c r="C10" s="15"/>
      <c r="D10" s="15"/>
      <c r="E10" s="14"/>
      <c r="F10" s="14">
        <f t="shared" ref="F10:K10" si="7">SUM(F9)</f>
        <v>125249900000</v>
      </c>
      <c r="G10" s="14">
        <f t="shared" si="7"/>
        <v>124084221655.32999</v>
      </c>
      <c r="H10" s="14">
        <f t="shared" si="7"/>
        <v>1165678344.6700001</v>
      </c>
      <c r="I10" s="14">
        <f t="shared" si="7"/>
        <v>124045485006.32999</v>
      </c>
      <c r="J10" s="14">
        <f t="shared" si="7"/>
        <v>123952176506.32999</v>
      </c>
      <c r="K10" s="14">
        <f t="shared" si="7"/>
        <v>123952176506.32999</v>
      </c>
      <c r="L10" s="12">
        <f t="shared" si="1"/>
        <v>0.99038390454866621</v>
      </c>
      <c r="M10" s="12">
        <f t="shared" si="2"/>
        <v>0.98963892590996072</v>
      </c>
      <c r="N10" s="12">
        <f t="shared" si="3"/>
        <v>0.98963892590996072</v>
      </c>
    </row>
    <row r="11" spans="1:14" x14ac:dyDescent="0.25">
      <c r="A11" s="5" t="s">
        <v>33</v>
      </c>
      <c r="B11" s="6" t="s">
        <v>20</v>
      </c>
      <c r="C11" s="6" t="s">
        <v>21</v>
      </c>
      <c r="D11" s="6" t="s">
        <v>22</v>
      </c>
      <c r="E11" s="5" t="s">
        <v>23</v>
      </c>
      <c r="F11" s="13">
        <f>SUM([2]REP_EPG034_EjecucionPresupuesta!K8)</f>
        <v>2275285055488</v>
      </c>
      <c r="G11" s="13">
        <f>SUM([2]REP_EPG034_EjecucionPresupuesta!M8)</f>
        <v>2205140112788.9302</v>
      </c>
      <c r="H11" s="13">
        <f>SUM([2]REP_EPG034_EjecucionPresupuesta!N8)</f>
        <v>70144942699.070007</v>
      </c>
      <c r="I11" s="13">
        <f>SUM([2]REP_EPG034_EjecucionPresupuesta!O8)</f>
        <v>2203963947804.71</v>
      </c>
      <c r="J11" s="13">
        <f>SUM([2]REP_EPG034_EjecucionPresupuesta!P8)</f>
        <v>1901313927898.53</v>
      </c>
      <c r="K11" s="13">
        <f>SUM([2]REP_EPG034_EjecucionPresupuesta!Q8)</f>
        <v>1900410920795.74</v>
      </c>
      <c r="L11" s="8">
        <f t="shared" si="1"/>
        <v>0.96865399018410325</v>
      </c>
      <c r="M11" s="8">
        <f t="shared" si="2"/>
        <v>0.8356376812270403</v>
      </c>
      <c r="N11" s="8">
        <f t="shared" si="3"/>
        <v>0.83524080475628248</v>
      </c>
    </row>
    <row r="12" spans="1:14" x14ac:dyDescent="0.25">
      <c r="A12" s="14" t="s">
        <v>34</v>
      </c>
      <c r="B12" s="15"/>
      <c r="C12" s="15"/>
      <c r="D12" s="15"/>
      <c r="E12" s="14"/>
      <c r="F12" s="14">
        <f t="shared" ref="F12:K12" si="8">SUM(F11:F11)</f>
        <v>2275285055488</v>
      </c>
      <c r="G12" s="14">
        <f t="shared" si="8"/>
        <v>2205140112788.9302</v>
      </c>
      <c r="H12" s="14">
        <f t="shared" si="8"/>
        <v>70144942699.070007</v>
      </c>
      <c r="I12" s="14">
        <f t="shared" si="8"/>
        <v>2203963947804.71</v>
      </c>
      <c r="J12" s="14">
        <f t="shared" si="8"/>
        <v>1901313927898.53</v>
      </c>
      <c r="K12" s="14">
        <f t="shared" si="8"/>
        <v>1900410920795.74</v>
      </c>
      <c r="L12" s="12">
        <f t="shared" si="1"/>
        <v>0.96865399018410325</v>
      </c>
      <c r="M12" s="12">
        <f t="shared" si="2"/>
        <v>0.8356376812270403</v>
      </c>
      <c r="N12" s="12">
        <f t="shared" si="3"/>
        <v>0.83524080475628248</v>
      </c>
    </row>
    <row r="13" spans="1:14" x14ac:dyDescent="0.25">
      <c r="A13" s="5" t="s">
        <v>35</v>
      </c>
      <c r="B13" s="6" t="s">
        <v>20</v>
      </c>
      <c r="C13" s="6" t="s">
        <v>21</v>
      </c>
      <c r="D13" s="6" t="s">
        <v>22</v>
      </c>
      <c r="E13" s="5" t="s">
        <v>23</v>
      </c>
      <c r="F13" s="13">
        <f>SUM([2]REP_EPG034_EjecucionPresupuesta!K12)</f>
        <v>8470300000</v>
      </c>
      <c r="G13" s="13">
        <f>SUM([2]REP_EPG034_EjecucionPresupuesta!M12)</f>
        <v>8470300000</v>
      </c>
      <c r="H13" s="13">
        <f>SUM([2]REP_EPG034_EjecucionPresupuesta!N12)</f>
        <v>0</v>
      </c>
      <c r="I13" s="13">
        <f>SUM([2]REP_EPG034_EjecucionPresupuesta!O12)</f>
        <v>8470300000</v>
      </c>
      <c r="J13" s="13">
        <f>SUM([2]REP_EPG034_EjecucionPresupuesta!P12)</f>
        <v>7589789332.8699999</v>
      </c>
      <c r="K13" s="13">
        <f>SUM([2]REP_EPG034_EjecucionPresupuesta!Q12)</f>
        <v>7589789332.8699999</v>
      </c>
      <c r="L13" s="8">
        <f t="shared" si="1"/>
        <v>1</v>
      </c>
      <c r="M13" s="8">
        <f t="shared" si="2"/>
        <v>0.89604728673954881</v>
      </c>
      <c r="N13" s="8">
        <f t="shared" si="3"/>
        <v>0.89604728673954881</v>
      </c>
    </row>
    <row r="14" spans="1:14" x14ac:dyDescent="0.25">
      <c r="A14" s="5" t="s">
        <v>35</v>
      </c>
      <c r="B14" s="6" t="s">
        <v>20</v>
      </c>
      <c r="C14" s="6" t="s">
        <v>21</v>
      </c>
      <c r="D14" s="6" t="s">
        <v>22</v>
      </c>
      <c r="E14" s="5" t="s">
        <v>23</v>
      </c>
      <c r="F14" s="13">
        <f>[2]REP_EPG034_EjecucionPresupuesta!K9+[2]REP_EPG034_EjecucionPresupuesta!K10+[2]REP_EPG034_EjecucionPresupuesta!K11+[2]REP_EPG034_EjecucionPresupuesta!K13</f>
        <v>73045800000</v>
      </c>
      <c r="G14" s="13">
        <f>[2]REP_EPG034_EjecucionPresupuesta!M9+[2]REP_EPG034_EjecucionPresupuesta!M10+[2]REP_EPG034_EjecucionPresupuesta!M11+[2]REP_EPG034_EjecucionPresupuesta!M13</f>
        <v>71808543225.290009</v>
      </c>
      <c r="H14" s="13">
        <f>[2]REP_EPG034_EjecucionPresupuesta!N9+[2]REP_EPG034_EjecucionPresupuesta!N10+[2]REP_EPG034_EjecucionPresupuesta!N11+[2]REP_EPG034_EjecucionPresupuesta!N13</f>
        <v>1237256774.71</v>
      </c>
      <c r="I14" s="13">
        <f>[2]REP_EPG034_EjecucionPresupuesta!O9+[2]REP_EPG034_EjecucionPresupuesta!O10+[2]REP_EPG034_EjecucionPresupuesta!O11+[2]REP_EPG034_EjecucionPresupuesta!O13</f>
        <v>71571613527.290009</v>
      </c>
      <c r="J14" s="13">
        <f>[2]REP_EPG034_EjecucionPresupuesta!P9+[2]REP_EPG034_EjecucionPresupuesta!P10+[2]REP_EPG034_EjecucionPresupuesta!P11+[2]REP_EPG034_EjecucionPresupuesta!P13</f>
        <v>68867829244.380005</v>
      </c>
      <c r="K14" s="13">
        <f>[2]REP_EPG034_EjecucionPresupuesta!Q9+[2]REP_EPG034_EjecucionPresupuesta!Q10+[2]REP_EPG034_EjecucionPresupuesta!Q11+[2]REP_EPG034_EjecucionPresupuesta!Q13</f>
        <v>68867829244.380005</v>
      </c>
      <c r="L14" s="8">
        <f t="shared" si="1"/>
        <v>0.97981832668394364</v>
      </c>
      <c r="M14" s="8">
        <f t="shared" si="2"/>
        <v>0.9428034088801821</v>
      </c>
      <c r="N14" s="8">
        <f t="shared" si="3"/>
        <v>0.9428034088801821</v>
      </c>
    </row>
    <row r="15" spans="1:14" x14ac:dyDescent="0.25">
      <c r="A15" s="14" t="s">
        <v>36</v>
      </c>
      <c r="B15" s="15"/>
      <c r="C15" s="15"/>
      <c r="D15" s="15"/>
      <c r="E15" s="14"/>
      <c r="F15" s="16">
        <f t="shared" ref="F15:K15" si="9">SUM(F13:F14)</f>
        <v>81516100000</v>
      </c>
      <c r="G15" s="16">
        <f t="shared" si="9"/>
        <v>80278843225.290009</v>
      </c>
      <c r="H15" s="16">
        <f t="shared" si="9"/>
        <v>1237256774.71</v>
      </c>
      <c r="I15" s="16">
        <f t="shared" si="9"/>
        <v>80041913527.290009</v>
      </c>
      <c r="J15" s="16">
        <f t="shared" si="9"/>
        <v>76457618577.25</v>
      </c>
      <c r="K15" s="16">
        <f t="shared" si="9"/>
        <v>76457618577.25</v>
      </c>
      <c r="L15" s="12">
        <f t="shared" si="1"/>
        <v>0.98191539496234492</v>
      </c>
      <c r="M15" s="12">
        <f t="shared" si="2"/>
        <v>0.93794500199653807</v>
      </c>
      <c r="N15" s="12">
        <f t="shared" si="3"/>
        <v>0.93794500199653807</v>
      </c>
    </row>
    <row r="16" spans="1:14" x14ac:dyDescent="0.25">
      <c r="A16" s="5" t="s">
        <v>37</v>
      </c>
      <c r="B16" s="6" t="s">
        <v>27</v>
      </c>
      <c r="C16" s="6" t="s">
        <v>21</v>
      </c>
      <c r="D16" s="6" t="s">
        <v>28</v>
      </c>
      <c r="E16" s="5" t="s">
        <v>29</v>
      </c>
      <c r="F16" s="17">
        <f>SUM([2]REP_EPG034_EjecucionPresupuesta!K14)</f>
        <v>228981787028.5</v>
      </c>
      <c r="G16" s="17">
        <f>SUM([2]REP_EPG034_EjecucionPresupuesta!M14)</f>
        <v>204099110035</v>
      </c>
      <c r="H16" s="17">
        <f>SUM([2]REP_EPG034_EjecucionPresupuesta!N14)</f>
        <v>24882676993.5</v>
      </c>
      <c r="I16" s="17">
        <f>SUM([2]REP_EPG034_EjecucionPresupuesta!O14)</f>
        <v>203592628587</v>
      </c>
      <c r="J16" s="17">
        <f>SUM([2]REP_EPG034_EjecucionPresupuesta!P14)</f>
        <v>182975253153.66</v>
      </c>
      <c r="K16" s="17">
        <f>SUM([2]REP_EPG034_EjecucionPresupuesta!Q14)</f>
        <v>182969253153.66</v>
      </c>
      <c r="L16" s="8">
        <f t="shared" si="1"/>
        <v>0.88912149402371476</v>
      </c>
      <c r="M16" s="8">
        <f t="shared" si="2"/>
        <v>0.79908212582377203</v>
      </c>
      <c r="N16" s="8">
        <f t="shared" si="3"/>
        <v>0.79905592286641958</v>
      </c>
    </row>
    <row r="17" spans="1:14" x14ac:dyDescent="0.25">
      <c r="A17" s="14" t="s">
        <v>38</v>
      </c>
      <c r="B17" s="15"/>
      <c r="C17" s="15"/>
      <c r="D17" s="15"/>
      <c r="E17" s="14"/>
      <c r="F17" s="16">
        <f t="shared" ref="F17:K17" si="10">SUM(F16)</f>
        <v>228981787028.5</v>
      </c>
      <c r="G17" s="16">
        <f t="shared" si="10"/>
        <v>204099110035</v>
      </c>
      <c r="H17" s="16">
        <f t="shared" si="10"/>
        <v>24882676993.5</v>
      </c>
      <c r="I17" s="16">
        <f t="shared" si="10"/>
        <v>203592628587</v>
      </c>
      <c r="J17" s="16">
        <f t="shared" si="10"/>
        <v>182975253153.66</v>
      </c>
      <c r="K17" s="16">
        <f t="shared" si="10"/>
        <v>182969253153.66</v>
      </c>
      <c r="L17" s="12">
        <f t="shared" si="1"/>
        <v>0.88912149402371476</v>
      </c>
      <c r="M17" s="12">
        <f t="shared" si="2"/>
        <v>0.79908212582377203</v>
      </c>
      <c r="N17" s="12">
        <f t="shared" si="3"/>
        <v>0.79905592286641958</v>
      </c>
    </row>
    <row r="18" spans="1:14" x14ac:dyDescent="0.25">
      <c r="A18" s="5" t="s">
        <v>39</v>
      </c>
      <c r="B18" s="6" t="s">
        <v>20</v>
      </c>
      <c r="C18" s="6" t="s">
        <v>21</v>
      </c>
      <c r="D18" s="18">
        <v>10</v>
      </c>
      <c r="E18" s="5" t="s">
        <v>23</v>
      </c>
      <c r="F18" s="17">
        <f>SUM([2]REP_EPG034_EjecucionPresupuesta!K15)</f>
        <v>2485000000</v>
      </c>
      <c r="G18" s="17">
        <f>SUM([2]REP_EPG034_EjecucionPresupuesta!M15)</f>
        <v>2407942000</v>
      </c>
      <c r="H18" s="17">
        <f>SUM([2]REP_EPG034_EjecucionPresupuesta!N15)</f>
        <v>77058000</v>
      </c>
      <c r="I18" s="17">
        <f>SUM([2]REP_EPG034_EjecucionPresupuesta!O15)</f>
        <v>2407942000</v>
      </c>
      <c r="J18" s="17">
        <f>SUM([2]REP_EPG034_EjecucionPresupuesta!P15)</f>
        <v>2150562000</v>
      </c>
      <c r="K18" s="17">
        <f>SUM([2]REP_EPG034_EjecucionPresupuesta!Q15)</f>
        <v>2150562000</v>
      </c>
      <c r="L18" s="8">
        <f t="shared" si="1"/>
        <v>0.96899074446680078</v>
      </c>
      <c r="M18" s="8">
        <f t="shared" si="2"/>
        <v>0.86541730382293758</v>
      </c>
      <c r="N18" s="8">
        <f t="shared" si="3"/>
        <v>0.86541730382293758</v>
      </c>
    </row>
    <row r="19" spans="1:14" ht="22.5" x14ac:dyDescent="0.25">
      <c r="A19" s="5" t="s">
        <v>40</v>
      </c>
      <c r="B19" s="6" t="s">
        <v>20</v>
      </c>
      <c r="C19" s="6" t="s">
        <v>41</v>
      </c>
      <c r="D19" s="18">
        <v>11</v>
      </c>
      <c r="E19" s="5" t="s">
        <v>42</v>
      </c>
      <c r="F19" s="17">
        <f>SUM([2]REP_EPG034_EjecucionPresupuesta!K18:K19)</f>
        <v>4460744512</v>
      </c>
      <c r="G19" s="17">
        <f>SUM([2]REP_EPG034_EjecucionPresupuesta!M18:M19)</f>
        <v>4460744512</v>
      </c>
      <c r="H19" s="17">
        <f>SUM([2]REP_EPG034_EjecucionPresupuesta!N18:N19)</f>
        <v>0</v>
      </c>
      <c r="I19" s="17">
        <f>SUM([2]REP_EPG034_EjecucionPresupuesta!O18:O19)</f>
        <v>4460744512</v>
      </c>
      <c r="J19" s="17">
        <f>SUM([2]REP_EPG034_EjecucionPresupuesta!P18:P19)</f>
        <v>4460744512</v>
      </c>
      <c r="K19" s="17">
        <f>SUM([2]REP_EPG034_EjecucionPresupuesta!Q18:Q19)</f>
        <v>3380100000</v>
      </c>
      <c r="L19" s="8">
        <f t="shared" si="1"/>
        <v>1</v>
      </c>
      <c r="M19" s="8">
        <f t="shared" si="2"/>
        <v>1</v>
      </c>
      <c r="N19" s="8">
        <f t="shared" si="3"/>
        <v>0.75774346432688056</v>
      </c>
    </row>
    <row r="20" spans="1:14" x14ac:dyDescent="0.25">
      <c r="A20" s="5" t="s">
        <v>43</v>
      </c>
      <c r="B20" s="6" t="s">
        <v>20</v>
      </c>
      <c r="C20" s="6" t="s">
        <v>21</v>
      </c>
      <c r="D20" s="18">
        <v>10</v>
      </c>
      <c r="E20" s="5" t="s">
        <v>23</v>
      </c>
      <c r="F20" s="17">
        <f>[2]REP_EPG034_EjecucionPresupuesta!K16+[2]REP_EPG034_EjecucionPresupuesta!K20</f>
        <v>69500000</v>
      </c>
      <c r="G20" s="17">
        <f>[2]REP_EPG034_EjecucionPresupuesta!M16+[2]REP_EPG034_EjecucionPresupuesta!M20</f>
        <v>22151071</v>
      </c>
      <c r="H20" s="17">
        <f>[2]REP_EPG034_EjecucionPresupuesta!N16+[2]REP_EPG034_EjecucionPresupuesta!N20</f>
        <v>47348929</v>
      </c>
      <c r="I20" s="17">
        <f>[2]REP_EPG034_EjecucionPresupuesta!O16+[2]REP_EPG034_EjecucionPresupuesta!O20</f>
        <v>20519203</v>
      </c>
      <c r="J20" s="17">
        <f>[2]REP_EPG034_EjecucionPresupuesta!P16+[2]REP_EPG034_EjecucionPresupuesta!P20</f>
        <v>20519203</v>
      </c>
      <c r="K20" s="17">
        <f>[2]REP_EPG034_EjecucionPresupuesta!Q16+[2]REP_EPG034_EjecucionPresupuesta!Q20</f>
        <v>20519203</v>
      </c>
      <c r="L20" s="8">
        <f t="shared" si="1"/>
        <v>0.29524033093525182</v>
      </c>
      <c r="M20" s="8">
        <f t="shared" si="2"/>
        <v>0.29524033093525182</v>
      </c>
      <c r="N20" s="8">
        <f t="shared" si="3"/>
        <v>0.29524033093525182</v>
      </c>
    </row>
    <row r="21" spans="1:14" ht="22.5" x14ac:dyDescent="0.25">
      <c r="A21" s="14" t="s">
        <v>44</v>
      </c>
      <c r="B21" s="15"/>
      <c r="C21" s="15"/>
      <c r="D21" s="15"/>
      <c r="E21" s="14"/>
      <c r="F21" s="16">
        <f t="shared" ref="F21:K21" si="11">SUM(F18:F20)</f>
        <v>7015244512</v>
      </c>
      <c r="G21" s="16">
        <f t="shared" si="11"/>
        <v>6890837583</v>
      </c>
      <c r="H21" s="16">
        <f t="shared" si="11"/>
        <v>124406929</v>
      </c>
      <c r="I21" s="16">
        <f t="shared" si="11"/>
        <v>6889205715</v>
      </c>
      <c r="J21" s="16">
        <f t="shared" si="11"/>
        <v>6631825715</v>
      </c>
      <c r="K21" s="16">
        <f t="shared" si="11"/>
        <v>5551181203</v>
      </c>
      <c r="L21" s="12">
        <f t="shared" si="1"/>
        <v>0.98203358460501222</v>
      </c>
      <c r="M21" s="12">
        <f t="shared" si="2"/>
        <v>0.94534491330357207</v>
      </c>
      <c r="N21" s="12">
        <f t="shared" si="3"/>
        <v>0.79130259729427377</v>
      </c>
    </row>
    <row r="22" spans="1:14" x14ac:dyDescent="0.25">
      <c r="A22" s="5" t="s">
        <v>45</v>
      </c>
      <c r="B22" s="6" t="s">
        <v>20</v>
      </c>
      <c r="C22" s="6" t="s">
        <v>25</v>
      </c>
      <c r="D22" s="6" t="s">
        <v>41</v>
      </c>
      <c r="E22" s="5" t="s">
        <v>26</v>
      </c>
      <c r="F22" s="19">
        <f>SUM([2]REP_EPG034_EjecucionPresupuesta!K21)</f>
        <v>3610711702</v>
      </c>
      <c r="G22" s="19">
        <f>SUM([2]REP_EPG034_EjecucionPresupuesta!M21)</f>
        <v>3610711702</v>
      </c>
      <c r="H22" s="19">
        <f>SUM([2]REP_EPG034_EjecucionPresupuesta!N21)</f>
        <v>0</v>
      </c>
      <c r="I22" s="19">
        <f>SUM([2]REP_EPG034_EjecucionPresupuesta!O21)</f>
        <v>3610711702</v>
      </c>
      <c r="J22" s="19">
        <f>SUM([2]REP_EPG034_EjecucionPresupuesta!P21)</f>
        <v>3610711702</v>
      </c>
      <c r="K22" s="19">
        <f>SUM([2]REP_EPG034_EjecucionPresupuesta!Q21)</f>
        <v>3610711702</v>
      </c>
      <c r="L22" s="8">
        <f t="shared" si="1"/>
        <v>1</v>
      </c>
      <c r="M22" s="8">
        <f t="shared" si="2"/>
        <v>1</v>
      </c>
      <c r="N22" s="8">
        <f t="shared" si="3"/>
        <v>1</v>
      </c>
    </row>
    <row r="23" spans="1:14" x14ac:dyDescent="0.25">
      <c r="A23" s="14" t="s">
        <v>46</v>
      </c>
      <c r="B23" s="15"/>
      <c r="C23" s="15"/>
      <c r="D23" s="15"/>
      <c r="E23" s="14"/>
      <c r="F23" s="16">
        <f t="shared" ref="F23:K23" si="12">SUM(F22:F22)</f>
        <v>3610711702</v>
      </c>
      <c r="G23" s="16">
        <f t="shared" si="12"/>
        <v>3610711702</v>
      </c>
      <c r="H23" s="16">
        <f t="shared" si="12"/>
        <v>0</v>
      </c>
      <c r="I23" s="16">
        <f t="shared" si="12"/>
        <v>3610711702</v>
      </c>
      <c r="J23" s="16">
        <f t="shared" si="12"/>
        <v>3610711702</v>
      </c>
      <c r="K23" s="16">
        <f t="shared" si="12"/>
        <v>3610711702</v>
      </c>
      <c r="L23" s="12">
        <f t="shared" si="1"/>
        <v>1</v>
      </c>
      <c r="M23" s="12">
        <f t="shared" si="2"/>
        <v>1</v>
      </c>
      <c r="N23" s="12">
        <f t="shared" si="3"/>
        <v>1</v>
      </c>
    </row>
    <row r="24" spans="1:14" x14ac:dyDescent="0.25">
      <c r="A24" s="14" t="s">
        <v>47</v>
      </c>
      <c r="B24" s="15"/>
      <c r="C24" s="15"/>
      <c r="D24" s="15"/>
      <c r="E24" s="14"/>
      <c r="F24" s="16">
        <f t="shared" ref="F24:K24" si="13">SUM(F25:F25)</f>
        <v>4403313940</v>
      </c>
      <c r="G24" s="16">
        <f t="shared" si="13"/>
        <v>2715000000</v>
      </c>
      <c r="H24" s="16">
        <f t="shared" si="13"/>
        <v>1688313940</v>
      </c>
      <c r="I24" s="16">
        <f t="shared" si="13"/>
        <v>2715000000</v>
      </c>
      <c r="J24" s="16">
        <f t="shared" si="13"/>
        <v>0</v>
      </c>
      <c r="K24" s="16">
        <f t="shared" si="13"/>
        <v>0</v>
      </c>
      <c r="L24" s="12">
        <f t="shared" si="1"/>
        <v>0.6165810653055549</v>
      </c>
      <c r="M24" s="12">
        <f t="shared" si="2"/>
        <v>0</v>
      </c>
      <c r="N24" s="12">
        <f t="shared" si="3"/>
        <v>0</v>
      </c>
    </row>
    <row r="25" spans="1:14" ht="22.5" x14ac:dyDescent="0.25">
      <c r="A25" s="5" t="s">
        <v>48</v>
      </c>
      <c r="B25" s="6" t="s">
        <v>20</v>
      </c>
      <c r="C25" s="6" t="s">
        <v>25</v>
      </c>
      <c r="D25" s="18" t="s">
        <v>21</v>
      </c>
      <c r="E25" s="5" t="s">
        <v>26</v>
      </c>
      <c r="F25" s="13">
        <f>SUM([2]REP_EPG034_EjecucionPresupuesta!K23)</f>
        <v>4403313940</v>
      </c>
      <c r="G25" s="13">
        <f>SUM([2]REP_EPG034_EjecucionPresupuesta!M23)</f>
        <v>2715000000</v>
      </c>
      <c r="H25" s="13">
        <f>SUM([2]REP_EPG034_EjecucionPresupuesta!N23)</f>
        <v>1688313940</v>
      </c>
      <c r="I25" s="13">
        <f>SUM([2]REP_EPG034_EjecucionPresupuesta!O23)</f>
        <v>2715000000</v>
      </c>
      <c r="J25" s="13">
        <f>SUM([2]REP_EPG034_EjecucionPresupuesta!P23)</f>
        <v>0</v>
      </c>
      <c r="K25" s="13">
        <f>SUM([2]REP_EPG034_EjecucionPresupuesta!Q23)</f>
        <v>0</v>
      </c>
      <c r="L25" s="8">
        <f t="shared" si="1"/>
        <v>0.6165810653055549</v>
      </c>
      <c r="M25" s="8">
        <f t="shared" si="2"/>
        <v>0</v>
      </c>
      <c r="N25" s="8">
        <f t="shared" si="3"/>
        <v>0</v>
      </c>
    </row>
    <row r="26" spans="1:14" x14ac:dyDescent="0.25">
      <c r="A26" s="28" t="s">
        <v>49</v>
      </c>
      <c r="B26" s="29"/>
      <c r="C26" s="29"/>
      <c r="D26" s="29"/>
      <c r="E26" s="30"/>
      <c r="F26" s="20">
        <f t="shared" ref="F26:K26" si="14">F8+F23+F24</f>
        <v>2726062112670.5</v>
      </c>
      <c r="G26" s="20">
        <f t="shared" si="14"/>
        <v>2626818836989.5503</v>
      </c>
      <c r="H26" s="20">
        <f t="shared" si="14"/>
        <v>99243275680.950012</v>
      </c>
      <c r="I26" s="20">
        <f t="shared" si="14"/>
        <v>2624858892342.3301</v>
      </c>
      <c r="J26" s="20">
        <f t="shared" si="14"/>
        <v>2294941513552.7705</v>
      </c>
      <c r="K26" s="20">
        <f t="shared" si="14"/>
        <v>2292951861937.9805</v>
      </c>
      <c r="L26" s="21">
        <f t="shared" si="1"/>
        <v>0.96287567335396129</v>
      </c>
      <c r="M26" s="21">
        <f t="shared" si="2"/>
        <v>0.84185224646426127</v>
      </c>
      <c r="N26" s="21">
        <f t="shared" si="3"/>
        <v>0.84112238355851809</v>
      </c>
    </row>
    <row r="27" spans="1:14" x14ac:dyDescent="0.25">
      <c r="F27" s="22"/>
      <c r="G27" s="23"/>
      <c r="H27" s="24"/>
      <c r="I27" s="23"/>
      <c r="J27" s="27"/>
      <c r="K27" s="26"/>
      <c r="L27" s="25"/>
    </row>
    <row r="28" spans="1:14" x14ac:dyDescent="0.25">
      <c r="I28" s="23"/>
      <c r="K28" s="22"/>
    </row>
  </sheetData>
  <mergeCells count="6">
    <mergeCell ref="A26:E26"/>
    <mergeCell ref="A1:N1"/>
    <mergeCell ref="A2:N2"/>
    <mergeCell ref="A3:E3"/>
    <mergeCell ref="F3:K3"/>
    <mergeCell ref="L3:N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BCAB1538BCB24D872BFF6C025C7C91" ma:contentTypeVersion="17" ma:contentTypeDescription="Crear nuevo documento." ma:contentTypeScope="" ma:versionID="26493cb4f6ea159ebd6878512499a8fe">
  <xsd:schema xmlns:xsd="http://www.w3.org/2001/XMLSchema" xmlns:xs="http://www.w3.org/2001/XMLSchema" xmlns:p="http://schemas.microsoft.com/office/2006/metadata/properties" xmlns:ns1="http://schemas.microsoft.com/sharepoint/v3" xmlns:ns2="b61d6a7d-9cff-4fa8-ac7e-c8e11781a326" xmlns:ns3="435a11ef-c2bf-4d1e-b58b-639ade20a33f" targetNamespace="http://schemas.microsoft.com/office/2006/metadata/properties" ma:root="true" ma:fieldsID="f833bdda316ee9d93aecb423397f5215" ns1:_="" ns2:_="" ns3:_="">
    <xsd:import namespace="http://schemas.microsoft.com/sharepoint/v3"/>
    <xsd:import namespace="b61d6a7d-9cff-4fa8-ac7e-c8e11781a326"/>
    <xsd:import namespace="435a11ef-c2bf-4d1e-b58b-639ade20a3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d6a7d-9cff-4fa8-ac7e-c8e11781a3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7d64430-ea87-422f-8994-68a2babe36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a11ef-c2bf-4d1e-b58b-639ade20a33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a0a844e-30ed-483a-bf2b-182cd547dc13}" ma:internalName="TaxCatchAll" ma:showField="CatchAllData" ma:web="435a11ef-c2bf-4d1e-b58b-639ade20a3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61d6a7d-9cff-4fa8-ac7e-c8e11781a326">
      <Terms xmlns="http://schemas.microsoft.com/office/infopath/2007/PartnerControls"/>
    </lcf76f155ced4ddcb4097134ff3c332f>
    <_ip_UnifiedCompliancePolicyUIAction xmlns="http://schemas.microsoft.com/sharepoint/v3" xsi:nil="true"/>
    <TaxCatchAll xmlns="435a11ef-c2bf-4d1e-b58b-639ade20a33f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3D192BE-7E9E-4725-BB89-9199D86FDC25}"/>
</file>

<file path=customXml/itemProps2.xml><?xml version="1.0" encoding="utf-8"?>
<ds:datastoreItem xmlns:ds="http://schemas.openxmlformats.org/officeDocument/2006/customXml" ds:itemID="{D00A0404-202F-46C4-BE87-DB70058CD946}"/>
</file>

<file path=customXml/itemProps3.xml><?xml version="1.0" encoding="utf-8"?>
<ds:datastoreItem xmlns:ds="http://schemas.openxmlformats.org/officeDocument/2006/customXml" ds:itemID="{C6B96F47-3710-4871-9B88-6F4F436E55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A 31 DICIEMBRE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Andrea Pinzon Arredondo</dc:creator>
  <cp:lastModifiedBy>Andres David Duque Franco</cp:lastModifiedBy>
  <dcterms:created xsi:type="dcterms:W3CDTF">2025-02-11T13:51:00Z</dcterms:created>
  <dcterms:modified xsi:type="dcterms:W3CDTF">2025-04-02T20:46:48Z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0x01010094BCAB1538BCB24D872BFF6C025C7C91</vt:lpwstr>
  </property>
</Properties>
</file>