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03"/>
  <workbookPr codeName="ThisWorkbook"/>
  <mc:AlternateContent xmlns:mc="http://schemas.openxmlformats.org/markup-compatibility/2006">
    <mc:Choice Requires="x15">
      <x15ac:absPath xmlns:x15ac="http://schemas.microsoft.com/office/spreadsheetml/2010/11/ac" url="C:\Users\yulie.guacheta\Desktop\Comité de Conciliacion UNP\Politicas de Prevencion del Daño Antijurídico -PPDA\2020 -2021\"/>
    </mc:Choice>
  </mc:AlternateContent>
  <xr:revisionPtr revIDLastSave="0" documentId="13_ncr:1_{86EB87AE-B51B-421B-92DC-4BEAF567B31C}" xr6:coauthVersionLast="47" xr6:coauthVersionMax="47" xr10:uidLastSave="{00000000-0000-0000-0000-000000000000}"/>
  <bookViews>
    <workbookView xWindow="-120" yWindow="-120" windowWidth="29040" windowHeight="15840" tabRatio="753" firstSheet="14" activeTab="14"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externalReferences>
    <externalReference r:id="rId35"/>
  </externalReference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79" l="1"/>
  <c r="D9" i="79"/>
  <c r="D10" i="79"/>
  <c r="D11" i="79"/>
  <c r="D12" i="79"/>
  <c r="D13" i="79"/>
  <c r="D14" i="79"/>
  <c r="D15" i="79"/>
  <c r="D16" i="79"/>
  <c r="D17" i="79"/>
  <c r="D9" i="78"/>
  <c r="D10" i="78"/>
  <c r="D11" i="78"/>
  <c r="D12" i="78"/>
  <c r="D13" i="78"/>
  <c r="D14" i="78"/>
  <c r="D15" i="78"/>
  <c r="D16" i="78"/>
  <c r="D17" i="78"/>
  <c r="D8" i="78"/>
  <c r="F8" i="82" l="1"/>
  <c r="F9" i="82"/>
  <c r="B17" i="82" l="1"/>
  <c r="B16" i="82"/>
  <c r="B15" i="82"/>
  <c r="B14" i="82"/>
  <c r="B13" i="82"/>
  <c r="B12" i="82"/>
  <c r="B11" i="82"/>
  <c r="B10" i="82"/>
  <c r="B9" i="82"/>
  <c r="B8" i="82"/>
  <c r="C17" i="79"/>
  <c r="C16" i="79"/>
  <c r="C15" i="79"/>
  <c r="C14" i="79"/>
  <c r="C13" i="79"/>
  <c r="C12" i="79"/>
  <c r="C11" i="79"/>
  <c r="C10" i="79"/>
  <c r="C9" i="79"/>
  <c r="C8" i="79"/>
  <c r="B17" i="79"/>
  <c r="B16" i="79"/>
  <c r="B15" i="79"/>
  <c r="B14" i="79"/>
  <c r="B13" i="79"/>
  <c r="B12" i="79"/>
  <c r="B11" i="79"/>
  <c r="B10" i="79"/>
  <c r="B9" i="79"/>
  <c r="B8" i="79"/>
  <c r="B8" i="78"/>
  <c r="C17" i="78"/>
  <c r="C16" i="78"/>
  <c r="C15" i="78"/>
  <c r="C14" i="78"/>
  <c r="C13" i="78"/>
  <c r="C12" i="78"/>
  <c r="C11" i="78"/>
  <c r="C10" i="78"/>
  <c r="C9" i="78"/>
  <c r="C8" i="78"/>
  <c r="B17" i="78"/>
  <c r="B16" i="78"/>
  <c r="B15" i="78"/>
  <c r="B14" i="78"/>
  <c r="B13" i="78"/>
  <c r="B12" i="78"/>
  <c r="B11" i="78"/>
  <c r="B10" i="78"/>
  <c r="B9" i="78"/>
  <c r="I17" i="82" l="1"/>
  <c r="J17" i="82" s="1"/>
  <c r="F17" i="82"/>
  <c r="I16" i="82"/>
  <c r="J16" i="82" s="1"/>
  <c r="F16" i="82"/>
  <c r="I15" i="82"/>
  <c r="J15" i="82" s="1"/>
  <c r="F15" i="82"/>
  <c r="I14" i="82"/>
  <c r="J14" i="82" s="1"/>
  <c r="F14" i="82"/>
  <c r="I13" i="82"/>
  <c r="J13" i="82" s="1"/>
  <c r="F13" i="82"/>
  <c r="I12" i="82"/>
  <c r="J12" i="82" s="1"/>
  <c r="F12" i="82"/>
  <c r="I11" i="82"/>
  <c r="J11" i="82" s="1"/>
  <c r="F11" i="82"/>
  <c r="I10" i="82"/>
  <c r="J10" i="82" s="1"/>
  <c r="F10" i="82"/>
  <c r="I9" i="82"/>
  <c r="J9" i="82" s="1"/>
  <c r="L9" i="82" s="1"/>
  <c r="I8" i="82"/>
  <c r="J8"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J9" i="78"/>
  <c r="G9" i="78"/>
  <c r="N8" i="78"/>
  <c r="J8" i="78"/>
  <c r="G8" i="78"/>
  <c r="L12" i="82" l="1"/>
  <c r="L13" i="82"/>
  <c r="L16" i="82"/>
  <c r="L17" i="82"/>
  <c r="P17" i="78"/>
  <c r="P9" i="78"/>
  <c r="L15" i="82"/>
  <c r="L14" i="82"/>
  <c r="L11" i="82"/>
  <c r="L10" i="82"/>
  <c r="F46" i="82"/>
  <c r="C8" i="81" s="1"/>
  <c r="P10" i="79"/>
  <c r="P14" i="79"/>
  <c r="N46" i="79"/>
  <c r="D7" i="81" s="1"/>
  <c r="P12" i="79"/>
  <c r="P17" i="79"/>
  <c r="P15" i="79"/>
  <c r="P11" i="79"/>
  <c r="P8" i="79"/>
  <c r="N43" i="78"/>
  <c r="D6" i="81" s="1"/>
  <c r="P15" i="78"/>
  <c r="P8" i="78"/>
  <c r="P11" i="78"/>
  <c r="P14" i="78"/>
  <c r="P13" i="78"/>
  <c r="P16" i="78"/>
  <c r="P10" i="78"/>
  <c r="J43" i="78"/>
  <c r="C6" i="81" s="1"/>
  <c r="P12" i="78"/>
  <c r="L8" i="82"/>
  <c r="J46" i="82"/>
  <c r="D8" i="81" s="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l="1"/>
  <c r="A185" i="11" s="1"/>
  <c r="F186" i="1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sharedStrings.xml><?xml version="1.0" encoding="utf-8"?>
<sst xmlns="http://schemas.openxmlformats.org/spreadsheetml/2006/main" count="4595" uniqueCount="2500">
  <si>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</si>
  <si>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</si>
  <si>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</si>
  <si>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</si>
  <si>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</si>
  <si>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</si>
  <si>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</si>
  <si>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</si>
  <si>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</si>
  <si>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</si>
  <si>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</si>
  <si>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</si>
  <si>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</si>
  <si>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</si>
  <si>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</si>
  <si>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</si>
  <si>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</si>
  <si>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</si>
  <si>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</si>
  <si>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</si>
  <si>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</si>
  <si>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</si>
  <si>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</si>
  <si>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</si>
  <si>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</si>
  <si>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</si>
  <si>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</si>
  <si>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</si>
  <si>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</si>
  <si>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</si>
  <si>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</si>
  <si>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</si>
  <si>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</si>
  <si>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</si>
  <si>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</si>
  <si>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</si>
  <si>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</si>
  <si>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</si>
  <si>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</si>
  <si>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</si>
  <si>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405</t>
  </si>
  <si>
    <t>ADMINISTRADORA COLOMBIANA DE PENSIONES-COLPENSIONES</t>
  </si>
  <si>
    <t>COLPENSIONES</t>
  </si>
  <si>
    <t>1783</t>
  </si>
  <si>
    <t>ADMINISTRADORA DE LOS RECURSOS DEL SISTEMA GENERAL DE SEGURIDAD SOCIAL EN SALUD</t>
  </si>
  <si>
    <t>ADRES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</si>
  <si>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</si>
  <si>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</si>
  <si>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</si>
  <si>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</si>
  <si>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</si>
  <si>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</si>
  <si>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</si>
  <si>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</si>
  <si>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</si>
  <si>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</si>
  <si>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</si>
  <si>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</si>
  <si>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</si>
  <si>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</si>
  <si>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</si>
  <si>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</si>
  <si>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</si>
  <si>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</si>
  <si>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</si>
  <si>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</si>
  <si>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</si>
  <si>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</si>
  <si>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</si>
  <si>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</si>
  <si>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1770</t>
  </si>
  <si>
    <t>AGENCIA NACIONAL DE SEGURIDAD VIAL</t>
  </si>
  <si>
    <t>ANSV</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</si>
  <si>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</si>
  <si>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</si>
  <si>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</si>
  <si>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</si>
  <si>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</si>
  <si>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</si>
  <si>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</si>
  <si>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</si>
  <si>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</si>
  <si>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</si>
  <si>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</si>
  <si>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</si>
  <si>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</si>
  <si>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</si>
  <si>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</si>
  <si>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</si>
  <si>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</si>
  <si>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</si>
  <si>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</si>
  <si>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</si>
  <si>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</si>
  <si>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</si>
  <si>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</si>
  <si>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</si>
  <si>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</si>
  <si>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</si>
  <si>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</si>
  <si>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</si>
  <si>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</si>
  <si>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</si>
  <si>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</si>
  <si>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</si>
  <si>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</si>
  <si>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</si>
  <si>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</si>
  <si>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</si>
  <si>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</si>
  <si>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</si>
  <si>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</si>
  <si>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</si>
  <si>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</si>
  <si>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</si>
  <si>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</si>
  <si>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</si>
  <si>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</si>
  <si>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</si>
  <si>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</si>
  <si>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</si>
  <si>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</si>
  <si>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</si>
  <si>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</si>
  <si>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</si>
  <si>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</si>
  <si>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</si>
  <si>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</si>
  <si>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</si>
  <si>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</si>
  <si>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</si>
  <si>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</si>
  <si>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</si>
  <si>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</si>
  <si>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</si>
  <si>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</si>
  <si>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</si>
  <si>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</si>
  <si>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</si>
  <si>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1521</t>
  </si>
  <si>
    <t>CENTRAL DE ABASTOS DE BUCARAMANGA</t>
  </si>
  <si>
    <t>Abastos Bucaramanga</t>
  </si>
  <si>
    <t>152</t>
  </si>
  <si>
    <t>CENTRAL DE INVERSIONES CISA</t>
  </si>
  <si>
    <t>CISA</t>
  </si>
  <si>
    <t>1522</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</si>
  <si>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</si>
  <si>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</si>
  <si>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</si>
  <si>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</si>
  <si>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</si>
  <si>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</si>
  <si>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</si>
  <si>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</si>
  <si>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</si>
  <si>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</si>
  <si>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</si>
  <si>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</si>
  <si>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</si>
  <si>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</si>
  <si>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</si>
  <si>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</si>
  <si>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</si>
  <si>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</si>
  <si>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</si>
  <si>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</si>
  <si>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</si>
  <si>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</si>
  <si>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</si>
  <si>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</si>
  <si>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</si>
  <si>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</si>
  <si>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</si>
  <si>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</si>
  <si>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</si>
  <si>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</si>
  <si>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</si>
  <si>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</si>
  <si>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2989</t>
  </si>
  <si>
    <t>COMPOUNDING AND MASTERBATCHING INDUSTRY LTDA</t>
  </si>
  <si>
    <t>COMAI</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</si>
  <si>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</si>
  <si>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</si>
  <si>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</si>
  <si>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</si>
  <si>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</si>
  <si>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</si>
  <si>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</si>
  <si>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</si>
  <si>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</si>
  <si>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</si>
  <si>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</si>
  <si>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</si>
  <si>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</si>
  <si>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</si>
  <si>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</si>
  <si>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</si>
  <si>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</si>
  <si>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</si>
  <si>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</si>
  <si>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</si>
  <si>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</si>
  <si>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</si>
  <si>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</si>
  <si>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</si>
  <si>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</si>
  <si>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</si>
  <si>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</si>
  <si>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</si>
  <si>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</si>
  <si>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</si>
  <si>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</si>
  <si>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</si>
  <si>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</si>
  <si>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</si>
  <si>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</si>
  <si>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</si>
  <si>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</si>
  <si>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</si>
  <si>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</si>
  <si>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</si>
  <si>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</si>
  <si>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</si>
  <si>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</si>
  <si>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</si>
  <si>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</si>
  <si>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</si>
  <si>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</si>
  <si>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</si>
  <si>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</si>
  <si>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</si>
  <si>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</si>
  <si>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</si>
  <si>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</si>
  <si>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</si>
  <si>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</si>
  <si>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</si>
  <si>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</si>
  <si>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</si>
  <si>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</si>
  <si>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</si>
  <si>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</si>
  <si>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</si>
  <si>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</si>
  <si>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</si>
  <si>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</si>
  <si>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</si>
  <si>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</si>
  <si>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</si>
  <si>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</si>
  <si>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</si>
  <si>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</si>
  <si>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</si>
  <si>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</si>
  <si>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</si>
  <si>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</si>
  <si>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</si>
  <si>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</si>
  <si>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</si>
  <si>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</si>
  <si>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</si>
  <si>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</si>
  <si>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</si>
  <si>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</si>
  <si>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</si>
  <si>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</si>
  <si>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</si>
  <si>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</si>
  <si>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</si>
  <si>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</si>
  <si>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</si>
  <si>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</si>
  <si>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</si>
  <si>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</si>
  <si>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</si>
  <si>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</si>
  <si>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</si>
  <si>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</si>
  <si>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</si>
  <si>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</si>
  <si>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</si>
  <si>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</si>
  <si>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</si>
  <si>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</si>
  <si>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</si>
  <si>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</si>
  <si>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1523</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</si>
  <si>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</si>
  <si>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</si>
  <si>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</si>
  <si>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</si>
  <si>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</si>
  <si>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</si>
  <si>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</si>
  <si>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</si>
  <si>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</si>
  <si>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</si>
  <si>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</si>
  <si>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</si>
  <si>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</si>
  <si>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</si>
  <si>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</si>
  <si>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</si>
  <si>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</si>
  <si>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</si>
  <si>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</si>
  <si>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</si>
  <si>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</si>
  <si>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</si>
  <si>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</si>
  <si>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</si>
  <si>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</si>
  <si>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</si>
  <si>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</si>
  <si>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</si>
  <si>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</si>
  <si>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</si>
  <si>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</si>
  <si>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</si>
  <si>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</si>
  <si>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</si>
  <si>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</si>
  <si>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</si>
  <si>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</si>
  <si>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</si>
  <si>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</si>
  <si>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</si>
  <si>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</si>
  <si>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</si>
  <si>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</si>
  <si>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</si>
  <si>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</si>
  <si>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</si>
  <si>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</si>
  <si>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</si>
  <si>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</si>
  <si>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</si>
  <si>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</si>
  <si>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</si>
  <si>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</si>
  <si>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</si>
  <si>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</si>
  <si>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</si>
  <si>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</si>
  <si>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</si>
  <si>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</si>
  <si>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9000</t>
  </si>
  <si>
    <t>DIRECCION GENERAL MARITIMA</t>
  </si>
  <si>
    <t>DIMAR</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</si>
  <si>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</si>
  <si>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</si>
  <si>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</si>
  <si>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</si>
  <si>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</si>
  <si>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</si>
  <si>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</si>
  <si>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</si>
  <si>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</si>
  <si>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</si>
  <si>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</si>
  <si>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</si>
  <si>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</si>
  <si>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</si>
  <si>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</si>
  <si>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</si>
  <si>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</si>
  <si>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</si>
  <si>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</si>
  <si>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</si>
  <si>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</si>
  <si>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</si>
  <si>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</si>
  <si>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</si>
  <si>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</si>
  <si>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</si>
  <si>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</si>
  <si>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</si>
  <si>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</si>
  <si>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</si>
  <si>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</si>
  <si>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</si>
  <si>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</si>
  <si>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</si>
  <si>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</si>
  <si>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</si>
  <si>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</si>
  <si>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</si>
  <si>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</si>
  <si>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</si>
  <si>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</si>
  <si>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</si>
  <si>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</si>
  <si>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</si>
  <si>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</si>
  <si>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</si>
  <si>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</si>
  <si>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</si>
  <si>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</si>
  <si>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</si>
  <si>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</si>
  <si>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</si>
  <si>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</si>
  <si>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</si>
  <si>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</si>
  <si>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</si>
  <si>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</si>
  <si>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</si>
  <si>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</si>
  <si>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</si>
  <si>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</si>
  <si>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</si>
  <si>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</si>
  <si>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</si>
  <si>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</si>
  <si>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</si>
  <si>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</si>
  <si>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</si>
  <si>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</si>
  <si>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</si>
  <si>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</si>
  <si>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</si>
  <si>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</si>
  <si>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</si>
  <si>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</si>
  <si>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</si>
  <si>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</si>
  <si>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</si>
  <si>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</si>
  <si>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</si>
  <si>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</si>
  <si>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</si>
  <si>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</si>
  <si>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</si>
  <si>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</si>
  <si>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</si>
  <si>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</si>
  <si>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</si>
  <si>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</si>
  <si>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</si>
  <si>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</si>
  <si>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</si>
  <si>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</si>
  <si>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</si>
  <si>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</si>
  <si>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</si>
  <si>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</si>
  <si>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</si>
  <si>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</si>
  <si>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</si>
  <si>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</si>
  <si>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</si>
  <si>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</si>
  <si>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</si>
  <si>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</si>
  <si>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</si>
  <si>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</si>
  <si>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</si>
  <si>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</si>
  <si>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</si>
  <si>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</si>
  <si>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</si>
  <si>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</si>
  <si>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</si>
  <si>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</si>
  <si>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</si>
  <si>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</si>
  <si>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</si>
  <si>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</si>
  <si>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</si>
  <si>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1524</t>
  </si>
  <si>
    <t>FONDO ROTATORIO DEL MINISTERIO DE RELACIONES EXTERIORES</t>
  </si>
  <si>
    <t>FONRELEXT</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</si>
  <si>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</si>
  <si>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</si>
  <si>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</si>
  <si>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</si>
  <si>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</si>
  <si>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</si>
  <si>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</si>
  <si>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</si>
  <si>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</si>
  <si>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</si>
  <si>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</si>
  <si>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</si>
  <si>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</si>
  <si>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</si>
  <si>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</si>
  <si>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</si>
  <si>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</si>
  <si>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</si>
  <si>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</si>
  <si>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</si>
  <si>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</si>
  <si>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</si>
  <si>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</si>
  <si>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</si>
  <si>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</si>
  <si>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</si>
  <si>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</si>
  <si>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</si>
  <si>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</si>
  <si>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</si>
  <si>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</si>
  <si>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</si>
  <si>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</si>
  <si>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</si>
  <si>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</si>
  <si>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</si>
  <si>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</si>
  <si>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</si>
  <si>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</si>
  <si>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</si>
  <si>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</si>
  <si>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</si>
  <si>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</si>
  <si>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</si>
  <si>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</si>
  <si>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</si>
  <si>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</si>
  <si>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</si>
  <si>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</si>
  <si>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</si>
  <si>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</si>
  <si>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</si>
  <si>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</si>
  <si>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</si>
  <si>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</si>
  <si>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</si>
  <si>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</si>
  <si>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</si>
  <si>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</si>
  <si>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</si>
  <si>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</si>
  <si>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</si>
  <si>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</si>
  <si>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</si>
  <si>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</si>
  <si>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</si>
  <si>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</si>
  <si>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</si>
  <si>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</si>
  <si>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</si>
  <si>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</si>
  <si>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</si>
  <si>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222</t>
  </si>
  <si>
    <t>INSTITUTO NACIONAL DE SALUD</t>
  </si>
  <si>
    <t>INS</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</si>
  <si>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</si>
  <si>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</si>
  <si>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</si>
  <si>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</si>
  <si>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</si>
  <si>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</si>
  <si>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</si>
  <si>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</si>
  <si>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</si>
  <si>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</si>
  <si>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</si>
  <si>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</si>
  <si>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</si>
  <si>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</si>
  <si>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</si>
  <si>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</si>
  <si>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</si>
  <si>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</si>
  <si>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</si>
  <si>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</si>
  <si>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</si>
  <si>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</si>
  <si>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</si>
  <si>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</si>
  <si>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</si>
  <si>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</si>
  <si>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</si>
  <si>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</si>
  <si>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</si>
  <si>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</si>
  <si>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</si>
  <si>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</si>
  <si>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</si>
  <si>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</si>
  <si>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</si>
  <si>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</si>
  <si>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</si>
  <si>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</si>
  <si>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</si>
  <si>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</si>
  <si>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</si>
  <si>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</si>
  <si>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</si>
  <si>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</si>
  <si>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</si>
  <si>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</si>
  <si>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</si>
  <si>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</si>
  <si>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</si>
  <si>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</si>
  <si>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</si>
  <si>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</si>
  <si>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</si>
  <si>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</si>
  <si>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</si>
  <si>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</si>
  <si>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</si>
  <si>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</si>
  <si>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</si>
  <si>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</si>
  <si>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</si>
  <si>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</si>
  <si>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</si>
  <si>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</si>
  <si>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</si>
  <si>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</si>
  <si>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</si>
  <si>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</si>
  <si>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</si>
  <si>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</si>
  <si>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</si>
  <si>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</si>
  <si>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</si>
  <si>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</si>
  <si>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</si>
  <si>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</si>
  <si>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</si>
  <si>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</si>
  <si>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</si>
  <si>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</si>
  <si>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</si>
  <si>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</si>
  <si>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</si>
  <si>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</si>
  <si>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</si>
  <si>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</si>
  <si>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</si>
  <si>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</si>
  <si>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</si>
  <si>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</si>
  <si>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</si>
  <si>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</si>
  <si>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</si>
  <si>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</si>
  <si>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</si>
  <si>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</si>
  <si>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</si>
  <si>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</si>
  <si>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</si>
  <si>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</si>
  <si>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</si>
  <si>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</si>
  <si>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</si>
  <si>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</si>
  <si>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</si>
  <si>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</si>
  <si>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</si>
  <si>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</si>
  <si>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</si>
  <si>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</si>
  <si>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</si>
  <si>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</si>
  <si>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</si>
  <si>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</si>
  <si>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</si>
  <si>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</si>
  <si>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</si>
  <si>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</si>
  <si>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</si>
  <si>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</si>
  <si>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</si>
  <si>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</si>
  <si>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</si>
  <si>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</si>
  <si>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</si>
  <si>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</si>
  <si>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</si>
  <si>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</si>
  <si>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</si>
  <si>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</si>
  <si>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</si>
  <si>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</si>
  <si>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</si>
  <si>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</si>
  <si>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</si>
  <si>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</si>
  <si>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</si>
  <si>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</si>
  <si>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</si>
  <si>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</si>
  <si>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</si>
  <si>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</si>
  <si>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</si>
  <si>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</si>
  <si>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</si>
  <si>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</si>
  <si>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</si>
  <si>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</si>
  <si>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</si>
  <si>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</si>
  <si>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</si>
  <si>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</si>
  <si>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</si>
  <si>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</si>
  <si>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</si>
  <si>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</si>
  <si>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</si>
  <si>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</si>
  <si>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</si>
  <si>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</si>
  <si>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</si>
  <si>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</si>
  <si>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</si>
  <si>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</si>
  <si>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</si>
  <si>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</si>
  <si>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</si>
  <si>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</si>
  <si>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</si>
  <si>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</si>
  <si>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</si>
  <si>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</si>
  <si>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</si>
  <si>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</si>
  <si>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</si>
  <si>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</si>
  <si>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</si>
  <si>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</si>
  <si>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</si>
  <si>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Superservicios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</si>
  <si>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</si>
  <si>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</si>
  <si>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</si>
  <si>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</si>
  <si>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</si>
  <si>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</si>
  <si>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</si>
  <si>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</si>
  <si>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</si>
  <si>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</si>
  <si>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</si>
  <si>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</si>
  <si>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</si>
  <si>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</si>
  <si>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</si>
  <si>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</si>
  <si>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</si>
  <si>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</si>
  <si>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</si>
  <si>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</si>
  <si>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</si>
  <si>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</si>
  <si>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</si>
  <si>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</si>
  <si>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</si>
  <si>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</si>
  <si>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</si>
  <si>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</si>
  <si>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</si>
  <si>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</si>
  <si>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</si>
  <si>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</si>
  <si>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</si>
  <si>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</si>
  <si>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</si>
  <si>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</si>
  <si>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</si>
  <si>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</si>
  <si>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</si>
  <si>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</si>
  <si>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</si>
  <si>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</si>
  <si>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</si>
  <si>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</si>
  <si>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</si>
  <si>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</si>
  <si>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</si>
  <si>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</si>
  <si>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</si>
  <si>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</si>
  <si>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</si>
  <si>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</si>
  <si>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</si>
  <si>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</si>
  <si>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</si>
  <si>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</si>
  <si>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</si>
  <si>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</si>
  <si>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</si>
  <si>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</si>
  <si>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</si>
  <si>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</si>
  <si>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</si>
  <si>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</si>
  <si>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</si>
  <si>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</si>
  <si>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</si>
  <si>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</si>
  <si>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</si>
  <si>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</si>
  <si>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</si>
  <si>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</si>
  <si>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</si>
  <si>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</si>
  <si>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</si>
  <si>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</si>
  <si>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</si>
  <si>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</si>
  <si>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</si>
  <si>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</si>
  <si>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</si>
  <si>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</si>
  <si>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</si>
  <si>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</si>
  <si>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468</t>
  </si>
  <si>
    <t>UNIVERSIDAD DE CORDOBA</t>
  </si>
  <si>
    <t>Unicordoba</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</si>
  <si>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</si>
  <si>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</si>
  <si>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</si>
  <si>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</si>
  <si>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</si>
  <si>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</si>
  <si>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</si>
  <si>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</si>
  <si>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</si>
  <si>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</si>
  <si>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</si>
  <si>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</si>
  <si>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</si>
  <si>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</si>
  <si>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</si>
  <si>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</si>
  <si>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</si>
  <si>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</si>
  <si>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</si>
  <si>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</si>
  <si>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</si>
  <si>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</si>
  <si>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</si>
  <si>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</si>
  <si>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</si>
  <si>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</si>
  <si>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</si>
  <si>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</si>
  <si>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</si>
  <si>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</si>
  <si>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</si>
  <si>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</si>
  <si>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</si>
  <si>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</si>
  <si>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</si>
  <si>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</si>
  <si>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</si>
  <si>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</si>
  <si>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</si>
  <si>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</si>
  <si>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</si>
  <si>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</si>
  <si>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Aplicativo para la formulación, implementación y seguimiento de la Política de Prevención del Daño Antijurídico (PPDA)</t>
  </si>
  <si>
    <t xml:space="preserve">ENTIDAD: </t>
  </si>
  <si>
    <t>Seleccione el nombre de su entidad del listado desplegable, ubicando el cursor encima del campo gris y haciendo clic en la flecha del lado derecho.</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</si>
  <si>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</si>
  <si>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</si>
  <si>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</si>
  <si>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</si>
  <si>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</si>
  <si>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Participación de la ANDJE en el proceso de formulación, implementación y seguimiento de las PPDA</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</si>
  <si>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</si>
  <si>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</si>
  <si>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</si>
  <si>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t>LINEAMIENTOS PARA LA FORMULACIÓN, IMPLEMENTACIÓN Y SEGUIMIENTO DE LAS POLÍTICAS DE PREVENCIÓN DEL DAÑO ANTIJURÍDICO</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</si>
  <si>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</si>
  <si>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 xml:space="preserve"> FORMULACIÓN</t>
  </si>
  <si>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</si>
  <si>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El siguiente, es el ejemplo puntual para una PPDA a formular en el 2019 e implementar en 2020 y 2021</t>
  </si>
  <si>
    <t>ACTIVIDAD</t>
  </si>
  <si>
    <t>PERÍODO</t>
  </si>
  <si>
    <t>Análisis de litigiosidad y/o riesgos.</t>
  </si>
  <si>
    <t>01 de enero de 2018 a 30 de septiembre de 2019</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</si>
  <si>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</si>
  <si>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</si>
  <si>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</si>
  <si>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</si>
  <si>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</si>
  <si>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</si>
  <si>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Envío informe de cumplimiento de la implementación consolidado (2020 y 2021).</t>
  </si>
  <si>
    <t>01 de enero de 2022 a 28 de febrero de 2022</t>
  </si>
  <si>
    <t>PLAN DE ACCIÓN</t>
  </si>
  <si>
    <t>Ubique el cursor encima del nombre de cada columna, para ver unas breves instrucciones</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</si>
  <si>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</si>
  <si>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</si>
  <si>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</si>
  <si>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</si>
  <si>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</si>
  <si>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</si>
  <si>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</si>
  <si>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</si>
  <si>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</si>
  <si>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</si>
  <si>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</si>
  <si>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</si>
  <si>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</si>
  <si>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</si>
  <si>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</si>
  <si>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NO RECONOCIMIENTO DE PRESTACIONES SOCIALES</t>
  </si>
  <si>
    <t>Se pone de presente que el Comité de Conciliación de la Unidad Nacional de Protección –UNP, conforme a los criterios establecidos para llevar a cabo la identificación de las principales causas de litigiosidad y de acuerdo a la información suministrada por la Oficina Asesora Jurídica con relación a las demandas y condenas instauradas, inclusive con anterioridad a la creación de la entidad y de las cuales esta Unidad Administrativa Especial es sucesora procesal, efectuó el estudio de la información litigiosa del período comprendido entre el 1° de enero de 2018 al 30 de septiembre de 2019, evidenciando que el "NO RECONOCIMIENTO DE PRESTACIONES SOCIALES", es la causa general con mayor frecuencia (39 demandas), su carácter es prevenible, su clasificación es alta y por tanto, se priorizará.
Dichas demandas, se originan debido a que los funcionarios que desarrollan actividades discontinuas, intermitentes, de control, de vigilancia o de seguridad, solicitan les sea reconocido el pago de horas extras, dominicales, festivos, porcentaje por trabajo nocturno desde la fecha de ingreso a la Unidad Nacional de Protección.  
No obstante, es importante precisar que la jornada de trabajo de estos funcionarios corresponde a doce (12) horas diarias sin que en la semana exceda un límite de sesenta y seis (66) horas, y debido a  la naturaleza del servicio que prestan los servidores públicos de la UNP, en horas diurnas o nocturnas adicionales a la jornada ordinaria de trabajo o en días dominicales y festivos, no tienen derecho al reconocimiento y pago de horas extras, únicamente procede la compensación en tiempo de descanso del servicio prestado; esta jornada, se amplía por razones especiales del servicio hasta de dieciocho (18) horas diarias, sin que en la semana se exceda el límite de setenta y dos (72) horas.
Entonces, en el caso en concreto, los apoderados de los demandantes erradamente han concluido que la jordana máxima es de 44 horas semanales, cuando para el servidor público con funciones misionales u operativas de la -UNP- la jornada máxima es de 66 horas semanales, y en todo caso, la prestación del servicio adicional se compensa, sin que en ningún momento se genere el pago de las mismas en dinero y al no tener el carácter de horas extras, no pueden ser tenidas en cuenta como factor salarial para liquidar prestaciones, vacaciones y cotizaciones al sistema de seguridad social.
Por ello, procede únicamente la compensación en tiempo de descanso remunerado del servicio prestado, donde es un día (1) por cada ocho (8) horas que haya excedido la jornada laboral. Por eso, el manejo interno consiste en que los Subdirectores de Protección y de la Especializada de Seguridad y Protección, deben establecer los compensatorios según las necesidades del servicio, y el funcionario público coordina con el jefe inmediato, por ende, los Subdirectores en mención verifica a cuantos días tiene derecho y cuando los va a disfrutar dicho funcionario.
Adicionalmente, los servidores públicos que desarrollan funciones intermitentes y discontinuas no cumplen una jornada nocturna, porque el servicio nocturno en caso de presentarse no es ordinaria o permanente, por ello, no hay lugar a reconocer el recargo del 35% por el servicio nocturno en la jornada ordinaria -66 horas semanales-, lo cual, es plenamente aplicado por la UNP.
En consecuencia, las mencionadas peticiones han sido resueltas negativamente por parte de la Subdirección de Talento Humano de la UNP, razón por la cual, los demandantes han acudido ante la Jurisdicción Contenciosa Administrativa, con el fin de que se anule o revoque el acto administrativo contenido en los oficios que niegan el reconocimiento y pago de las horas extras, dominicales, festivos, porcentaje por trabajo nocturno desde la fecha de ingreso.</t>
  </si>
  <si>
    <t>Falta de coordinación entre las áreas involucradas, que impide conocer el cumplimiento de labores adicionales a las horas determinadas para la jornada laboral ordinaria especial.</t>
  </si>
  <si>
    <t>Realizar reuniones con las áreas involucradas que tendrán como objeto: (a) aclarar los cuestionamientos que surjan con respecto a horas laborales adicionales y compensatorios, (b) fijar pautas de organización para llevar a cabo la revisión de las horas laboradas y (c) verificar las horas laboradas por los funcionarios públicos que desempeñan labores misionales, intermitentes, discontinuas o de seguridad.</t>
  </si>
  <si>
    <t>Estas reuniones se realizarán con los funcionarios que desarrollen actividades discontinuas, intermitentes, de control, de vigilancia o de seguridad y en tal sentido, se realizará una reunión cada cuatro (4) meses.</t>
  </si>
  <si>
    <t>Subdirección de Protección</t>
  </si>
  <si>
    <t>Falta de seguimiento y control por parte de las áreas encargadas, respecto de las horas laboradas por cada funcionario, con el fin de determinar si procede o no la compensación en días de descanso.</t>
  </si>
  <si>
    <t>Envío al Subdirector de Protección, de los registros en los Formatos (GMP-FT-20/V5) y (GMP-FT-130/V2), dentro de los cuales, se incluya el número de horas adicionales a la jornada laboral ordinaria especial, efectivamente prestada por los funcionarios que desempeñan labores misionales, intermitentes o discontinuas, así como el número de días concedidos en compensatorio en razón a esas horas laboradas adicionales.</t>
  </si>
  <si>
    <t>El envío al Subdirector de Protección, de los registros en los Formatos (GMP-FT-20/V5) y (GMP-FT-130/V2), se realizará cada dos meses.</t>
  </si>
  <si>
    <t>Elaborar un reporte en el cual se incluya el número de horas adicionales a la jornada laboral ordinaria especial, efectivamente prestada por los funcionarios que desempeñan labores misionales, intermitentes o discontinuas y de días concedidos en compensatorio en razón a esas horas laboradas adicionales.</t>
  </si>
  <si>
    <t xml:space="preserve">
La elaboración del reporte se realizará cada tres meses.</t>
  </si>
  <si>
    <t>INDICADORES</t>
  </si>
  <si>
    <t xml:space="preserve">Para medir la implementación de la PPDA deben definirse indicadores. </t>
  </si>
  <si>
    <t>Un indicador es un dato que permite valorar o medir uno o varios hechos en un período de tiempo determinado.</t>
  </si>
  <si>
    <t>APROBACIÓN DE LA PPDA</t>
  </si>
  <si>
    <t>Hay 2 tipos de aprobación requeridos.</t>
  </si>
  <si>
    <t>Hay 2 opciones de procedimiento para obtenerlas.</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</si>
  <si>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</si>
  <si>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</si>
  <si>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</si>
  <si>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</si>
  <si>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</si>
  <si>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</si>
  <si>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</si>
  <si>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</si>
  <si>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</si>
  <si>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</si>
  <si>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</si>
  <si>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</si>
  <si>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</si>
  <si>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</si>
  <si>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</si>
  <si>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</si>
  <si>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</si>
  <si>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</si>
  <si>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</si>
  <si>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</si>
  <si>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Se llevaron a cabo dos reuniones anuales con el fin de coordinar el cumplimiento de las horas adicionales a las horas para la jornada laboral  ordinaria.</t>
  </si>
  <si>
    <t>Se llevaron a cabo tres reuniones durante la vigencia del año  con el fin de coordinar el cumplimiento de las horas laboradas para la jornada laboral ordinaria de la subdirección de protección. Adicional el seguimiento a los dias compensatorios de los funcionarios que por Resolución No. 362 del 01 de junio de 2016, ameritaban de este tiempo de descanso por laborar jornadas adicionales a la jornada laboral ordinaria.</t>
  </si>
  <si>
    <t>Se cumplió con la totalidad de reuniones programadas para la vigencia al igual que se cumplió con la finalidad estipulada en los acuerdos pactados en las mismas durante el año 2020-2021.</t>
  </si>
  <si>
    <t>Se entregaron  a la subdirección de Protección  los formatos (GMP-TF-20/VS) y (GMP-FT-130/V2)  de los grupos y regionales Nacionales a cargo de esta subdirección de enero a diciembre del año 2020, se aclara que no se han entregado en su  totalidad los formatos porque los funcionarios aun no han tomado su tiempo de compensatorio, principalmente por contigencia sanitaria debido a la pandemia  COVID - 19 y por necesidades del servicio.</t>
  </si>
  <si>
    <t>Se entregaron  a la subdirección de Protección  los formatos (GMP-FT-20-V6 ) y (GMP-FT-130/V3 ) de los grupos y regionales y centrales a cargo de esta subdirección de enero a diciembre del año 2021, se aclara que no se han entregado en su  totalidad los formatos porque los funcionarios aun no han tomado su tiempo de compensatorio, principalmente por contigencia sanitaria debido a la pandemia  COVID - 19 y por necesidades del servicio.</t>
  </si>
  <si>
    <t>Se aclara que en comparacion con el porcentaje del 90% del año 2020 al 81% del año 2021 ,se debe a que en la vigencia 2021 se presentó menor reporte de horas laboradas superiores a las estipuladas en la Resolución No. 0362 del 1/06/2016  para que  ameritara el disfrute de compensatorios, es decir que la cantidad de compensatotios disminuyó teniendo en cuenta que los funcionarios no alcanzaron a cumplir horas adicionales a la jornada laboral ordinaria. Lo anterior, teniendo en cuenta a las directrices que se han impartido por parte de la Subdirección de Protección, respecto a la jornada laboral de los hombres de protección.</t>
  </si>
  <si>
    <t>se eniva una comunicación con los lineamientos de presentacion y de informe de los compensatorios de los funcionarios, al igual que un correo a los coordinadores y enlaces de la subdirección con el fin de informar sobre las novedades en compensatorios del año 2020, en donde, si bien, no se recibieron los formatos en su totalidad las regionales enviaron las evidencias de porque no se han tomado compensatorios, principalmente por contigencia sanitaria debido a la pandemia COVID - 19 y por necesidades del servicio.</t>
  </si>
  <si>
    <t>se eniva una comunicación con los lineamientos de presentacion y de informe de los compensatorios de los funcionarios, al igual que un correo a los coordinadores y enlaces de la subdirección con el fin de informar sobre las novedades en compensatorios del año 2021.</t>
  </si>
  <si>
    <t>Se aclara que en comparacion con el porcentaje del 82% del año 2020,al 100% del año 2021,  se debe a que en la vigencia 2021 se presentó menor reporte de horas laboradas superiores a las estipuladas en la Resolución No. 362 del 01 de junio de 2016.  para que  ameritara el disfrute de compensatorios, es decir que la cantidad de compensatotios disminuyó teniendo en cuenta que los funcionarios no alcanzaron a cumplir horas adicionales a la jornada laboral ordinaria. Lo anterior,  en atención a las directrices que se han impartido por parte de la Subdirección de Protección, respecto a la jornada laboral de los hombres de protección.</t>
  </si>
  <si>
    <t>INDICADORES DE RESULTADO</t>
  </si>
  <si>
    <t xml:space="preserve">Número de reconocimientos de día de descanso en compensación de las horas adicionales a la jornada laboral ordinaria en el formato GMP-FT-130/V2 </t>
  </si>
  <si>
    <t>Número total de solicitudes presentadas en el Formato (GMP-FT-20/V5) “Registro y Seguimiento de horas hombre laboradas y compensatorios.</t>
  </si>
  <si>
    <t>Se acordó por medio de memorando los linemientos a tener en cuenta para tener conocimiento de las labores adicionales a las horas determinadas para la jornada laboral ordinaria especial.</t>
  </si>
  <si>
    <t>Se acordó por medio de memorando los linemientos a tener en cuenta para tener conocimiento de las labores adicionales a las horas determinadas para la jornada laboral ordinaria especial, estipulada en la Resolución No. 362 del 01 de junio de 2016.</t>
  </si>
  <si>
    <t>Se aclara que en comparacion con el porcentaje del 90% del año 2020 al 81% del año 2021, dicho resultado se debe a que en la vigencia  2021 se presentó menor reporte de horas laboradas superiores a las estipuladas en la Resolución No. 362 del 01 de junio de 2016  para que  ameritara el disfrute de compensatorios, es decir que la cantidad de compensatotios disminuyó teniendo en cuenta que los funcionarios no alcanzaron a cumplir horas adicionales a la jornada laboral ordinaria. Lo anterior,  en atención a las directrices que se han impartido por parte de la Subdirección de Protección respecto a la jornada laboral de los hombres de protección</t>
  </si>
  <si>
    <t>Mensualmente la subdirección hizo seguimento por medios eléctronicos los cuales las coordinaciones replican a los funcionarios para el debido diligenciamiento y entrega de las horas laboradas y de los compensatorios si así lo ameritan.</t>
  </si>
  <si>
    <t>Mensualmente la subdirección hizo seguimento por medios eléctronicos los cuales las coordinaciones replican a los funcionarios para el debido diligenciamiento y entrega de las horas laboradas y de los compensatorios, estos últimos, si así lo ameritan con horas adicionales a la jornada laboral ordinaria de la UNP, estipulada en la Resolución No. 362 del 01 de junio de 2016.</t>
  </si>
  <si>
    <t>Se aclara que en comparacion con el porcentaje del 90% del año 2020 al 81% del año 2021, dicho resultado se debe a que en la vigencia  2021 se presentó menor reporte de horas laboradas superiores a las estipuladas en la Resolución No. 362 del 01 de junio de 2016 para que  ameritara el disfrute de compensatorios, es decir que la cantidad de compensatotios disminuyó teniendo en cuenta que los funcionarios no alcanzaron a cumplir horas adicionales a la jornada laboral ordinaria. Lo anterior,  en atención a las directrices que se han impartido por parte de la Subdirección de Protección respecto a la jornada laboral de los hombres de protección</t>
  </si>
  <si>
    <t>INDICADORES DE IMPACTO</t>
  </si>
  <si>
    <t>Tasa de crecimiento prom. anual</t>
  </si>
  <si>
    <t>Causa e-kogui</t>
  </si>
  <si>
    <t># ddas año de implementación 1</t>
  </si>
  <si>
    <t># ddas año de formulación</t>
  </si>
  <si>
    <t># ddas año de implementación 2</t>
  </si>
  <si>
    <t>[(#ddas año X - #ddas año Y) / #ddas año Y]*100</t>
  </si>
  <si>
    <t xml:space="preserve">Este resultado teniendo en cuenta la política de prevención del daño antijuridico y al tema de la suspensión de términos que se decretó por parte del Consejo Superior de la Judicatura por el tema de la pandemia COVID-19. </t>
  </si>
  <si>
    <t>Este resultado teniendo en cuenta la política de prevención del daño antijuridico y las directrices emitidas por parte de la Subdireccion de Protección.</t>
  </si>
  <si>
    <t xml:space="preserve">Este resultado teniendo en cuenta la política de prevención del daño antijuridico , y las directrices emitidas por parte de la Subdireccion de Protección, las cuales han permitido que exista mayor organización en relacion al control y seguimiento de registro de la jornada laboral establecida para el personal que cumple funciones operativas y adscrita a la precitada subdirección. </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</si>
  <si>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</si>
  <si>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</si>
  <si>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</si>
  <si>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</si>
  <si>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</si>
  <si>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</si>
  <si>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</si>
  <si>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</si>
  <si>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</si>
  <si>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</si>
  <si>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</si>
  <si>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</si>
  <si>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</si>
  <si>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</si>
  <si>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</si>
  <si>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</si>
  <si>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</si>
  <si>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</si>
  <si>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</si>
  <si>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</si>
  <si>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</si>
  <si>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</si>
  <si>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</si>
  <si>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</si>
  <si>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</si>
  <si>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</si>
  <si>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</si>
  <si>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h) Posibilidad de aplicación de la figura de extensión de jurisprudencia en sede administrativa.</t>
  </si>
  <si>
    <t>CAUSA e-KOGUI</t>
  </si>
  <si>
    <t>Es la causa del litigio, conforme al listado que tiene definido el eKOGUI.</t>
  </si>
  <si>
    <t>¿Y si la entidad no encuentra la causa en el listado de eKOGUI?</t>
  </si>
  <si>
    <t>JUSTIFICACIÓN</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</si>
  <si>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</si>
  <si>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</si>
  <si>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</si>
  <si>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</si>
  <si>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</si>
  <si>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</si>
  <si>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</si>
  <si>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</si>
  <si>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</si>
  <si>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</si>
  <si>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</si>
  <si>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</si>
  <si>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</si>
  <si>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</si>
  <si>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</si>
  <si>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</si>
  <si>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 xml:space="preserve">Defina el tiempo durante el que se ejecutará la medida estableciendo las fechas de inicio y de terminación.  Aunque la PPDA se formule para períodos de dos (2) años, se recomienda implementar las medidas en períodos anuales. 
</t>
  </si>
  <si>
    <t>ÁREA RESPONSABLE</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</si>
  <si>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</si>
  <si>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DIVULGACIÓN</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</si>
  <si>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el mecanismo. Esto no implica que no pueda utilizar varios canales pero deberá señalar el más importante. </t>
    </r>
  </si>
  <si>
    <t>INDICADOR DE GESTIÓN</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</si>
  <si>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</si>
  <si>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INDICADOR DE RESULTADO</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</si>
  <si>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</si>
  <si>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INDICADOR DE IMPACTO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</si>
  <si>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</si>
  <si>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REPORTE DE LITIGIOSIDAD</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</si>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</sst>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dd/mm/yyyy;@"/>
    <numFmt numFmtId="166" formatCode="_-* #,##0_-;\-* #,##0_-;_-* &quot;-&quot;??_-;_-@_-"/>
  </numFmts>
  <fonts count="56">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8"/>
      <color theme="1"/>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164"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40">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0" fillId="0" borderId="0" xfId="7" applyFont="1"/>
    <xf numFmtId="0" fontId="21" fillId="0" borderId="0" xfId="7" applyFont="1"/>
    <xf numFmtId="0" fontId="27" fillId="13" borderId="2" xfId="6" applyFont="1" applyFill="1" applyBorder="1" applyAlignment="1">
      <alignment horizontal="center" vertical="center" wrapText="1"/>
    </xf>
    <xf numFmtId="0" fontId="11"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6" fillId="0" borderId="0" xfId="6" applyFont="1" applyFill="1" applyBorder="1" applyAlignment="1">
      <alignment horizontal="center" vertical="center"/>
    </xf>
    <xf numFmtId="0" fontId="8" fillId="0" borderId="0" xfId="0" applyFont="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1" fillId="0" borderId="0" xfId="0" applyFont="1" applyAlignment="1">
      <alignment horizontal="center" vertical="center"/>
    </xf>
    <xf numFmtId="166" fontId="1" fillId="5" borderId="1" xfId="0" applyNumberFormat="1" applyFont="1" applyFill="1" applyBorder="1" applyAlignment="1">
      <alignment horizontal="left" vertical="center" wrapText="1" indent="1"/>
    </xf>
    <xf numFmtId="0" fontId="33" fillId="16" borderId="1" xfId="0" applyFont="1" applyFill="1" applyBorder="1" applyAlignment="1">
      <alignment horizontal="center" vertical="center" wrapText="1"/>
    </xf>
    <xf numFmtId="0" fontId="1" fillId="0" borderId="0" xfId="0" applyFont="1" applyAlignment="1">
      <alignment horizontal="center" vertical="center"/>
    </xf>
    <xf numFmtId="49" fontId="19" fillId="0" borderId="0" xfId="0" applyNumberFormat="1" applyFont="1" applyAlignment="1">
      <alignment horizontal="justify" vertical="center" wrapText="1"/>
    </xf>
    <xf numFmtId="0" fontId="35" fillId="0" borderId="0" xfId="0" applyFont="1" applyAlignment="1">
      <alignment vertical="center" wrapText="1"/>
    </xf>
    <xf numFmtId="0" fontId="35" fillId="0" borderId="0" xfId="0" applyFont="1" applyAlignment="1">
      <alignment wrapText="1"/>
    </xf>
    <xf numFmtId="0" fontId="0" fillId="0" borderId="0" xfId="0" applyAlignment="1">
      <alignment horizontal="center" vertical="center"/>
    </xf>
    <xf numFmtId="0" fontId="44" fillId="0" borderId="0" xfId="0" applyFont="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3" fillId="6" borderId="1" xfId="0" applyFont="1" applyFill="1" applyBorder="1"/>
    <xf numFmtId="2" fontId="0" fillId="0" borderId="0" xfId="0" applyNumberFormat="1"/>
    <xf numFmtId="0" fontId="40" fillId="0" borderId="0" xfId="0" applyFont="1"/>
    <xf numFmtId="0" fontId="12" fillId="0" borderId="13" xfId="6" applyFill="1" applyBorder="1" applyAlignment="1">
      <alignment horizontal="center" vertical="center" wrapText="1"/>
    </xf>
    <xf numFmtId="0" fontId="45" fillId="0" borderId="0" xfId="6" applyFont="1" applyFill="1" applyBorder="1" applyAlignment="1">
      <alignment horizontal="center" vertical="center"/>
    </xf>
    <xf numFmtId="0" fontId="45" fillId="0" borderId="0" xfId="6" applyFont="1" applyFill="1" applyAlignment="1">
      <alignment horizontal="center" vertical="center"/>
    </xf>
    <xf numFmtId="0" fontId="0" fillId="0" borderId="0" xfId="0" applyAlignment="1">
      <alignment vertical="center" wrapText="1"/>
    </xf>
    <xf numFmtId="0" fontId="35" fillId="0" borderId="0" xfId="0" applyFont="1" applyAlignment="1">
      <alignment horizontal="center" vertical="center"/>
    </xf>
    <xf numFmtId="0" fontId="7" fillId="0" borderId="0" xfId="0" applyFont="1" applyAlignment="1">
      <alignment horizontal="center" vertical="center"/>
    </xf>
    <xf numFmtId="0" fontId="33" fillId="0" borderId="0" xfId="0" applyFont="1"/>
    <xf numFmtId="0" fontId="1" fillId="0" borderId="0" xfId="0" applyFont="1" applyAlignment="1">
      <alignment horizontal="justify" vertical="center" wrapText="1"/>
    </xf>
    <xf numFmtId="0" fontId="5" fillId="0" borderId="0" xfId="0" applyFont="1" applyAlignment="1">
      <alignment horizontal="center" vertical="center"/>
    </xf>
    <xf numFmtId="0" fontId="5" fillId="0" borderId="0" xfId="0" applyFont="1" applyAlignment="1">
      <alignment vertical="center"/>
    </xf>
    <xf numFmtId="0" fontId="27" fillId="13" borderId="13" xfId="6" applyFont="1" applyFill="1" applyBorder="1" applyAlignment="1">
      <alignment horizontal="center" vertical="center" wrapText="1"/>
    </xf>
    <xf numFmtId="0" fontId="42" fillId="0" borderId="0" xfId="6" applyFont="1" applyFill="1" applyAlignment="1">
      <alignment horizontal="center" vertical="center"/>
    </xf>
    <xf numFmtId="0" fontId="42" fillId="0" borderId="0" xfId="6" applyFont="1" applyFill="1" applyBorder="1" applyAlignment="1">
      <alignment horizontal="center" vertical="center" wrapText="1"/>
    </xf>
    <xf numFmtId="0" fontId="47" fillId="0" borderId="0" xfId="0" applyFont="1"/>
    <xf numFmtId="1" fontId="47" fillId="0" borderId="0" xfId="0" applyNumberFormat="1" applyFont="1"/>
    <xf numFmtId="0" fontId="35" fillId="0" borderId="0" xfId="0" applyFo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5" fontId="1" fillId="6" borderId="5" xfId="0" applyNumberFormat="1" applyFont="1" applyFill="1" applyBorder="1" applyAlignment="1" applyProtection="1">
      <alignment horizontal="center" vertical="center"/>
      <protection locked="0"/>
    </xf>
    <xf numFmtId="0" fontId="1" fillId="0" borderId="0" xfId="0" applyFont="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39" fillId="0" borderId="0" xfId="0" applyFont="1" applyAlignment="1">
      <alignment horizontal="center" vertical="center"/>
    </xf>
    <xf numFmtId="0" fontId="54" fillId="0" borderId="0" xfId="0" applyFont="1" applyAlignment="1">
      <alignment vertical="center"/>
    </xf>
    <xf numFmtId="0" fontId="29" fillId="11" borderId="12" xfId="6" applyFont="1" applyFill="1" applyBorder="1" applyAlignment="1">
      <alignment horizontal="center" vertical="center"/>
    </xf>
    <xf numFmtId="0" fontId="47"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55" fillId="6" borderId="1" xfId="0" applyFont="1" applyFill="1" applyBorder="1" applyAlignment="1" applyProtection="1">
      <alignment horizontal="left" vertical="center" wrapText="1" indent="1"/>
      <protection locked="0"/>
    </xf>
    <xf numFmtId="0" fontId="55" fillId="6" borderId="1" xfId="0" applyFont="1" applyFill="1" applyBorder="1" applyAlignment="1" applyProtection="1">
      <alignment horizontal="center" vertical="center" wrapText="1"/>
      <protection locked="0"/>
    </xf>
    <xf numFmtId="165" fontId="55" fillId="6" borderId="5" xfId="0" applyNumberFormat="1" applyFont="1" applyFill="1" applyBorder="1" applyAlignment="1" applyProtection="1">
      <alignment horizontal="center" vertical="center"/>
      <protection locked="0"/>
    </xf>
    <xf numFmtId="0" fontId="55" fillId="6" borderId="5" xfId="0" applyFont="1" applyFill="1" applyBorder="1" applyAlignment="1" applyProtection="1">
      <alignment horizontal="center" vertical="center" wrapText="1"/>
      <protection locked="0"/>
    </xf>
    <xf numFmtId="0" fontId="55" fillId="6" borderId="12" xfId="0" applyFont="1" applyFill="1" applyBorder="1" applyAlignment="1" applyProtection="1">
      <alignment horizontal="left" vertical="center" wrapText="1" indent="1"/>
      <protection locked="0"/>
    </xf>
    <xf numFmtId="0" fontId="55" fillId="6" borderId="1" xfId="0" applyFont="1" applyFill="1" applyBorder="1" applyAlignment="1" applyProtection="1">
      <alignment horizontal="justify" vertical="center" wrapText="1"/>
      <protection locked="0"/>
    </xf>
    <xf numFmtId="0" fontId="55" fillId="6" borderId="2" xfId="0" applyFont="1" applyFill="1" applyBorder="1" applyAlignment="1" applyProtection="1">
      <alignment horizontal="justify" vertical="center" wrapText="1"/>
      <protection locked="0"/>
    </xf>
    <xf numFmtId="0" fontId="55" fillId="6" borderId="1" xfId="0" applyFont="1" applyFill="1" applyBorder="1" applyAlignment="1" applyProtection="1">
      <alignment horizontal="justify" vertical="top" wrapText="1"/>
      <protection locked="0"/>
    </xf>
    <xf numFmtId="0" fontId="55" fillId="6" borderId="1" xfId="0" applyFont="1" applyFill="1" applyBorder="1" applyAlignment="1" applyProtection="1">
      <alignment horizontal="left" vertical="center" indent="1"/>
      <protection locked="0"/>
    </xf>
    <xf numFmtId="0" fontId="51" fillId="11" borderId="0" xfId="6" applyFont="1" applyFill="1" applyBorder="1" applyAlignment="1">
      <alignment horizontal="center"/>
    </xf>
    <xf numFmtId="49" fontId="19" fillId="0" borderId="0" xfId="0" applyNumberFormat="1" applyFont="1" applyAlignment="1">
      <alignment horizontal="justify" vertical="center" wrapText="1"/>
    </xf>
    <xf numFmtId="0" fontId="1" fillId="0" borderId="0" xfId="0" applyFont="1" applyAlignment="1">
      <alignment horizontal="justify" vertical="center" wrapText="1"/>
    </xf>
    <xf numFmtId="0" fontId="18" fillId="10" borderId="0" xfId="7" applyFont="1" applyFill="1" applyAlignment="1">
      <alignment horizontal="center"/>
    </xf>
    <xf numFmtId="0" fontId="24" fillId="0" borderId="0" xfId="7" applyFont="1" applyAlignment="1">
      <alignment horizontal="right"/>
    </xf>
    <xf numFmtId="0" fontId="16" fillId="0" borderId="0" xfId="0" applyFont="1" applyAlignment="1">
      <alignment horizontal="right"/>
    </xf>
    <xf numFmtId="0" fontId="23"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5" fillId="11" borderId="0" xfId="6" applyFont="1" applyFill="1" applyAlignment="1" applyProtection="1">
      <alignment horizontal="center"/>
    </xf>
    <xf numFmtId="0" fontId="25" fillId="11" borderId="0" xfId="6" applyFont="1" applyFill="1" applyBorder="1" applyAlignment="1">
      <alignment horizontal="center"/>
    </xf>
    <xf numFmtId="0" fontId="52" fillId="0" borderId="0" xfId="7" applyFont="1" applyAlignment="1">
      <alignment horizontal="left" vertical="center" wrapText="1"/>
    </xf>
    <xf numFmtId="0" fontId="53" fillId="0" borderId="0" xfId="0" applyFont="1" applyAlignment="1">
      <alignment horizontal="left" vertical="center" wrapText="1"/>
    </xf>
    <xf numFmtId="0" fontId="31" fillId="3" borderId="0" xfId="0" applyFont="1" applyFill="1" applyAlignment="1">
      <alignment horizontal="center" vertical="center" wrapText="1"/>
    </xf>
    <xf numFmtId="0" fontId="22" fillId="5" borderId="10" xfId="0" applyFont="1" applyFill="1" applyBorder="1" applyAlignment="1">
      <alignment horizontal="left" vertical="center" wrapText="1"/>
    </xf>
    <xf numFmtId="0" fontId="22" fillId="5" borderId="0" xfId="0" applyFont="1" applyFill="1" applyAlignment="1">
      <alignment horizontal="left" vertical="center" wrapText="1"/>
    </xf>
    <xf numFmtId="0" fontId="15" fillId="0" borderId="0" xfId="0" applyFont="1" applyAlignment="1">
      <alignment horizontal="justify" vertical="center"/>
    </xf>
    <xf numFmtId="0" fontId="1" fillId="0" borderId="0" xfId="0" applyFont="1" applyAlignment="1">
      <alignment horizontal="justify" vertical="center"/>
    </xf>
    <xf numFmtId="0" fontId="16" fillId="0" borderId="0" xfId="0" applyFont="1" applyAlignment="1">
      <alignment horizontal="center"/>
    </xf>
    <xf numFmtId="0" fontId="0" fillId="0" borderId="0" xfId="0" applyAlignment="1">
      <alignment horizontal="center"/>
    </xf>
    <xf numFmtId="0" fontId="41" fillId="0" borderId="0" xfId="6" applyFont="1" applyFill="1" applyAlignment="1">
      <alignment horizontal="center" vertical="center"/>
    </xf>
    <xf numFmtId="0" fontId="39" fillId="3" borderId="0" xfId="0" applyFont="1" applyFill="1" applyAlignment="1">
      <alignment horizontal="center"/>
    </xf>
    <xf numFmtId="0" fontId="37" fillId="3" borderId="0" xfId="0" applyFont="1" applyFill="1" applyAlignment="1">
      <alignment horizontal="center" vertical="center" wrapText="1"/>
    </xf>
    <xf numFmtId="0" fontId="48" fillId="0" borderId="0" xfId="0" applyFont="1" applyAlignment="1">
      <alignment horizontal="center" vertical="center" wrapText="1"/>
    </xf>
    <xf numFmtId="0" fontId="22" fillId="0" borderId="0" xfId="0" applyFont="1" applyAlignment="1">
      <alignment horizontal="left" vertical="center" wrapText="1"/>
    </xf>
    <xf numFmtId="0" fontId="48" fillId="0" borderId="0" xfId="0" applyFont="1" applyAlignment="1">
      <alignment horizontal="left" vertical="center" wrapText="1"/>
    </xf>
    <xf numFmtId="0" fontId="5" fillId="3" borderId="0" xfId="0" applyFont="1" applyFill="1" applyAlignment="1">
      <alignment horizontal="center" vertical="center"/>
    </xf>
    <xf numFmtId="0" fontId="11" fillId="14" borderId="10" xfId="0" applyFont="1" applyFill="1" applyBorder="1" applyAlignment="1">
      <alignment horizontal="center"/>
    </xf>
    <xf numFmtId="0" fontId="11" fillId="14" borderId="0" xfId="0" applyFont="1" applyFill="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0" fillId="0" borderId="0" xfId="0" applyAlignment="1">
      <alignment wrapText="1"/>
    </xf>
    <xf numFmtId="0" fontId="1" fillId="0" borderId="10" xfId="0" applyFont="1" applyBorder="1" applyAlignment="1">
      <alignment horizontal="left"/>
    </xf>
    <xf numFmtId="0" fontId="1" fillId="0" borderId="0" xfId="0" applyFont="1" applyAlignment="1">
      <alignment horizontal="left"/>
    </xf>
    <xf numFmtId="0" fontId="1" fillId="13" borderId="10" xfId="0" applyFont="1" applyFill="1" applyBorder="1" applyAlignment="1">
      <alignment horizontal="left"/>
    </xf>
    <xf numFmtId="0" fontId="1" fillId="13" borderId="0" xfId="0" applyFont="1" applyFill="1" applyAlignment="1">
      <alignment horizontal="left"/>
    </xf>
    <xf numFmtId="0" fontId="1" fillId="13" borderId="10" xfId="0" applyFont="1" applyFill="1" applyBorder="1" applyAlignment="1">
      <alignment horizontal="center"/>
    </xf>
    <xf numFmtId="0" fontId="1" fillId="13" borderId="0" xfId="0" applyFont="1" applyFill="1" applyAlignment="1">
      <alignment horizontal="center"/>
    </xf>
    <xf numFmtId="0" fontId="1" fillId="6" borderId="14" xfId="0" applyFont="1" applyFill="1" applyBorder="1" applyAlignment="1" applyProtection="1">
      <alignment horizontal="center" vertical="center" wrapText="1"/>
      <protection locked="0"/>
    </xf>
    <xf numFmtId="0" fontId="1" fillId="6" borderId="23"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39"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1" fillId="6" borderId="3" xfId="0" applyFont="1" applyFill="1" applyBorder="1" applyAlignment="1" applyProtection="1">
      <alignment horizontal="center" vertical="center" wrapText="1"/>
      <protection locked="0"/>
    </xf>
    <xf numFmtId="0" fontId="1" fillId="6" borderId="11" xfId="0" applyFont="1" applyFill="1" applyBorder="1" applyAlignment="1" applyProtection="1">
      <alignment horizontal="center" vertical="center" wrapText="1"/>
      <protection locked="0"/>
    </xf>
    <xf numFmtId="0" fontId="1" fillId="6" borderId="2"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55" fillId="6" borderId="3" xfId="0" applyFont="1" applyFill="1" applyBorder="1" applyAlignment="1" applyProtection="1">
      <alignment horizontal="justify" vertical="center" wrapText="1"/>
      <protection locked="0"/>
    </xf>
    <xf numFmtId="0" fontId="55" fillId="6" borderId="2" xfId="0" applyFont="1" applyFill="1" applyBorder="1" applyAlignment="1" applyProtection="1">
      <alignment horizontal="justify" vertical="center" wrapText="1"/>
      <protection locked="0"/>
    </xf>
    <xf numFmtId="0" fontId="55" fillId="6" borderId="3" xfId="0" applyFont="1" applyFill="1" applyBorder="1" applyAlignment="1" applyProtection="1">
      <alignment horizontal="center" vertical="center" wrapText="1"/>
      <protection locked="0"/>
    </xf>
    <xf numFmtId="0" fontId="55" fillId="6" borderId="2" xfId="0" applyFont="1" applyFill="1" applyBorder="1" applyAlignment="1" applyProtection="1">
      <alignment horizontal="center" vertical="center" wrapText="1"/>
      <protection locked="0"/>
    </xf>
    <xf numFmtId="0" fontId="55" fillId="6" borderId="11" xfId="0" applyFont="1" applyFill="1" applyBorder="1" applyAlignment="1" applyProtection="1">
      <alignment horizontal="justify" vertical="center" wrapText="1"/>
      <protection locked="0"/>
    </xf>
    <xf numFmtId="0" fontId="27" fillId="13" borderId="5" xfId="6" applyFont="1" applyFill="1" applyBorder="1" applyAlignment="1">
      <alignment horizontal="center" vertical="center" wrapText="1"/>
    </xf>
    <xf numFmtId="0" fontId="27"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29" fillId="0" borderId="0" xfId="0" applyFont="1" applyAlignment="1">
      <alignment horizontal="left" vertical="center" wrapText="1"/>
    </xf>
    <xf numFmtId="0" fontId="30" fillId="0" borderId="0" xfId="0" applyFont="1" applyAlignment="1">
      <alignment horizontal="left" vertical="center" wrapText="1"/>
    </xf>
    <xf numFmtId="0" fontId="1" fillId="0" borderId="0" xfId="0" applyFont="1" applyAlignment="1">
      <alignment wrapText="1"/>
    </xf>
    <xf numFmtId="0" fontId="37"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1" fillId="3" borderId="0" xfId="0" applyFont="1" applyFill="1" applyAlignment="1">
      <alignment horizontal="center" vertical="center"/>
    </xf>
    <xf numFmtId="0" fontId="29" fillId="13" borderId="8" xfId="6" applyFont="1" applyFill="1" applyBorder="1" applyAlignment="1">
      <alignment horizontal="center" vertical="center"/>
    </xf>
    <xf numFmtId="0" fontId="29" fillId="13" borderId="9" xfId="6" applyFont="1" applyFill="1" applyBorder="1" applyAlignment="1">
      <alignment horizontal="center" vertical="center"/>
    </xf>
    <xf numFmtId="0" fontId="29"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4" fillId="0" borderId="0" xfId="0" applyFont="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7" fillId="18" borderId="5" xfId="0" applyFont="1" applyFill="1" applyBorder="1" applyAlignment="1">
      <alignment horizontal="center" vertical="center"/>
    </xf>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3" fillId="16" borderId="5" xfId="0" applyFont="1" applyFill="1" applyBorder="1" applyAlignment="1">
      <alignment horizontal="center" vertical="center"/>
    </xf>
    <xf numFmtId="0" fontId="33" fillId="16" borderId="15" xfId="0" applyFont="1" applyFill="1" applyBorder="1" applyAlignment="1">
      <alignment horizontal="center" vertical="center"/>
    </xf>
    <xf numFmtId="0" fontId="1" fillId="0" borderId="0" xfId="0" applyFont="1" applyAlignment="1">
      <alignment horizontal="center" vertical="center"/>
    </xf>
    <xf numFmtId="0" fontId="11" fillId="18" borderId="1" xfId="0" applyFont="1" applyFill="1" applyBorder="1" applyAlignment="1">
      <alignment horizontal="center" vertical="center" wrapText="1"/>
    </xf>
    <xf numFmtId="0" fontId="37" fillId="3" borderId="5" xfId="0" applyFont="1" applyFill="1" applyBorder="1" applyAlignment="1">
      <alignment horizontal="center" vertical="center"/>
    </xf>
    <xf numFmtId="0" fontId="37" fillId="3" borderId="15" xfId="0" applyFont="1" applyFill="1" applyBorder="1" applyAlignment="1">
      <alignment horizontal="center" vertical="center"/>
    </xf>
    <xf numFmtId="0" fontId="37" fillId="3" borderId="12" xfId="0" applyFont="1" applyFill="1" applyBorder="1" applyAlignment="1">
      <alignment horizontal="center" vertical="center"/>
    </xf>
    <xf numFmtId="0" fontId="49" fillId="13" borderId="8" xfId="6" applyFont="1" applyFill="1" applyBorder="1" applyAlignment="1">
      <alignment horizontal="center" vertical="center"/>
    </xf>
    <xf numFmtId="0" fontId="49" fillId="13" borderId="9" xfId="6" applyFont="1" applyFill="1" applyBorder="1" applyAlignment="1">
      <alignment horizontal="center" vertical="center"/>
    </xf>
    <xf numFmtId="0" fontId="49"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3" fillId="16" borderId="8" xfId="0" applyFont="1" applyFill="1" applyBorder="1" applyAlignment="1">
      <alignment horizontal="center" vertical="center"/>
    </xf>
    <xf numFmtId="0" fontId="33" fillId="16" borderId="9" xfId="0" applyFont="1" applyFill="1" applyBorder="1" applyAlignment="1">
      <alignment horizontal="center" vertical="center"/>
    </xf>
    <xf numFmtId="0" fontId="32" fillId="2" borderId="0" xfId="0" applyFont="1" applyFill="1" applyAlignment="1">
      <alignment horizontal="center" vertical="center"/>
    </xf>
    <xf numFmtId="9" fontId="46" fillId="0" borderId="17" xfId="0" applyNumberFormat="1" applyFont="1" applyBorder="1" applyAlignment="1">
      <alignment horizontal="center"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17" fillId="0" borderId="0" xfId="6" applyFont="1" applyAlignment="1"/>
    <xf numFmtId="0" fontId="1" fillId="2" borderId="0" xfId="0" applyFont="1" applyFill="1" applyAlignment="1">
      <alignment horizontal="justify" vertical="center" wrapText="1"/>
    </xf>
    <xf numFmtId="0" fontId="48" fillId="0" borderId="0" xfId="0" applyFont="1" applyAlignment="1"/>
    <xf numFmtId="0" fontId="34" fillId="0" borderId="0" xfId="0" applyFont="1" applyAlignment="1"/>
    <xf numFmtId="0" fontId="0" fillId="0" borderId="0" xfId="0" applyAlignment="1"/>
    <xf numFmtId="0" fontId="17" fillId="0" borderId="0" xfId="6" applyFont="1" applyFill="1" applyBorder="1" applyAlignment="1">
      <alignment horizontal="center"/>
    </xf>
    <xf numFmtId="0" fontId="38" fillId="18" borderId="15" xfId="0" applyFont="1" applyFill="1" applyBorder="1" applyAlignment="1"/>
    <xf numFmtId="0" fontId="0" fillId="0" borderId="12" xfId="0" applyBorder="1" applyAlignment="1"/>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bottom style="thin">
          <color theme="0"/>
        </bottom>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n-U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83.891969327057794</c:v>
                </c:pt>
                <c:pt idx="1">
                  <c:v>3</c:v>
                </c:pt>
                <c:pt idx="2">
                  <c:v>113.10803067294221</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n-U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90.56943195255667</c:v>
                </c:pt>
                <c:pt idx="1">
                  <c:v>3</c:v>
                </c:pt>
                <c:pt idx="2">
                  <c:v>106.43056804744333</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4.svg"/><Relationship Id="rId9" Type="http://schemas.openxmlformats.org/officeDocument/2006/relationships/image" Target="../media/image22.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4.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4.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ES!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 GESTI&#211;N - MECANISMO'!E8"/></Relationships>
</file>

<file path=xl/drawings/_rels/drawing29.xml.rels><?xml version="1.0" encoding="UTF-8" standalone="yes"?>
<Relationships xmlns="http://schemas.openxmlformats.org/package/2006/relationships"><Relationship Id="rId3" Type="http://schemas.openxmlformats.org/officeDocument/2006/relationships/hyperlink" Target="#'INDICADOR DE RESULTADO - MEDIDA'!E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microsoft.com/office/2007/relationships/diagramDrawing" Target="../diagrams/drawing1.xml"/><Relationship Id="rId3" Type="http://schemas.openxmlformats.org/officeDocument/2006/relationships/hyperlink" Target="#PORTADA!A1"/><Relationship Id="rId7" Type="http://schemas.openxmlformats.org/officeDocument/2006/relationships/diagramColors" Target="../diagrams/colors1.xml"/><Relationship Id="rId2" Type="http://schemas.openxmlformats.org/officeDocument/2006/relationships/image" Target="../media/image6.svg"/><Relationship Id="rId1" Type="http://schemas.openxmlformats.org/officeDocument/2006/relationships/image" Target="../media/image5.png"/><Relationship Id="rId6" Type="http://schemas.openxmlformats.org/officeDocument/2006/relationships/diagramQuickStyle" Target="../diagrams/quickStyle1.xml"/><Relationship Id="rId5" Type="http://schemas.openxmlformats.org/officeDocument/2006/relationships/diagramLayout" Target="../diagrams/layout1.xml"/><Relationship Id="rId4" Type="http://schemas.openxmlformats.org/officeDocument/2006/relationships/diagramData" Target="../diagrams/data1.xml"/></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7.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3.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7.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0</xdr:rowOff>
    </xdr:from>
    <xdr:to>
      <xdr:col>4</xdr:col>
      <xdr:colOff>689641</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39144</xdr:colOff>
      <xdr:row>0</xdr:row>
      <xdr:rowOff>2116</xdr:rowOff>
    </xdr:from>
    <xdr:to>
      <xdr:col>6</xdr:col>
      <xdr:colOff>717144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AC67792-8E70-48E4-9A80-34D9E50BBBE2}"/>
            </a:ext>
          </a:extLst>
        </xdr:cNvPr>
        <xdr:cNvSpPr/>
      </xdr:nvSpPr>
      <xdr:spPr>
        <a:xfrm>
          <a:off x="34681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77244</xdr:colOff>
      <xdr:row>0</xdr:row>
      <xdr:rowOff>2116</xdr:rowOff>
    </xdr:from>
    <xdr:to>
      <xdr:col>8</xdr:col>
      <xdr:colOff>755244</xdr:colOff>
      <xdr:row>0</xdr:row>
      <xdr:rowOff>180975</xdr:rowOff>
    </xdr:to>
    <xdr:sp macro="" textlink="">
      <xdr:nvSpPr>
        <xdr:cNvPr id="7" name="Rectángulo 6">
          <a:hlinkClick xmlns:r="http://schemas.openxmlformats.org/officeDocument/2006/relationships" r:id="rId4"/>
          <a:extLst>
            <a:ext uri="{FF2B5EF4-FFF2-40B4-BE49-F238E27FC236}">
              <a16:creationId xmlns:a16="http://schemas.microsoft.com/office/drawing/2014/main" id="{C09EADA4-4915-4CB1-B378-F5DD72BDCCF2}"/>
            </a:ext>
          </a:extLst>
        </xdr:cNvPr>
        <xdr:cNvSpPr/>
      </xdr:nvSpPr>
      <xdr:spPr>
        <a:xfrm>
          <a:off x="5030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FAFB5B36-9C71-4527-B515-B50DC2D381E3}"/>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85905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85905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964035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964035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9525</xdr:rowOff>
    </xdr:from>
    <xdr:to>
      <xdr:col>1</xdr:col>
      <xdr:colOff>1439999</xdr:colOff>
      <xdr:row>1</xdr:row>
      <xdr:rowOff>62442</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695324</xdr:colOff>
      <xdr:row>0</xdr:row>
      <xdr:rowOff>9525</xdr:rowOff>
    </xdr:from>
    <xdr:to>
      <xdr:col>2</xdr:col>
      <xdr:colOff>2135324</xdr:colOff>
      <xdr:row>1</xdr:row>
      <xdr:rowOff>62442</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60032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2952749</xdr:colOff>
      <xdr:row>0</xdr:row>
      <xdr:rowOff>9525</xdr:rowOff>
    </xdr:from>
    <xdr:to>
      <xdr:col>2</xdr:col>
      <xdr:colOff>4392749</xdr:colOff>
      <xdr:row>1</xdr:row>
      <xdr:rowOff>62442</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5774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5248274</xdr:colOff>
      <xdr:row>0</xdr:row>
      <xdr:rowOff>9525</xdr:rowOff>
    </xdr:from>
    <xdr:to>
      <xdr:col>2</xdr:col>
      <xdr:colOff>6688274</xdr:colOff>
      <xdr:row>1</xdr:row>
      <xdr:rowOff>62442</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715327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20Aplicativo%20PPDA%20-%20Versi&#243;n%20Aprobada%20Comit&#233;%20de%20Conciliaci&#243;n%20UN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4" totalsRowShown="0" headerRowDxfId="49" dataDxfId="48" headerRowBorderDxfId="46" tableBorderDxfId="47" totalsRowBorderDxfId="45">
  <sortState xmlns:xlrd2="http://schemas.microsoft.com/office/spreadsheetml/2017/richdata2" ref="B3:D274">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000-00000F000000}" name="Columna1" dataDxfId="12">
      <calculatedColumnFormula>+Tabla15[[#This Row],[1]]</calculatedColumnFormula>
    </tableColumn>
    <tableColumn id="8" xr3:uid="{00000000-0010-0000-0000-000008000000}" name="NOMBRE DE LA CAUSA 2017" dataDxfId="11"/>
    <tableColumn id="5" xr3:uid="{00000000-0010-0000-0000-000005000000}" name="NOMBRE DE LA CAUSA 2018" dataDxfId="10"/>
    <tableColumn id="11" xr3:uid="{00000000-0010-0000-0000-00000B000000}" name="NOMBRE DE LA CAUSA 2019" dataDxfId="9">
      <calculatedColumnFormula>+IF(Tabla15[[#This Row],[NOMBRE DE LA CAUSA 2018]]=0,0,1)</calculatedColumnFormula>
    </tableColumn>
    <tableColumn id="13" xr3:uid="{00000000-0010-0000-0000-00000D000000}" name="0" dataDxfId="8">
      <calculatedColumnFormula>+E2+Tabla15[[#This Row],[NOMBRE DE LA CAUSA 2019]]</calculatedColumnFormula>
    </tableColumn>
    <tableColumn id="14" xr3:uid="{00000000-0010-0000-0000-00000E000000}" name="1" dataDxfId="7">
      <calculatedColumnFormula>+Tabla15[[#This Row],[0]]*Tabla15[[#This Row],[NOMBRE DE LA CAUSA 2019]]</calculatedColumnFormula>
    </tableColumn>
    <tableColumn id="9" xr3:uid="{00000000-0010-0000-0000-000009000000}" name="ACCIÓN" dataDxfId="6"/>
    <tableColumn id="10" xr3:uid="{00000000-0010-0000-0000-00000A000000}" name="ANTERIOR" dataDxfId="5"/>
    <tableColumn id="12" xr3:uid="{00000000-0010-0000-0000-00000C000000}" name="COMENTARIOS" dataDxfId="4"/>
    <tableColumn id="3" xr3:uid="{00000000-0010-0000-0000-000003000000}" name="ESTADO EN EKOGUI" dataDxfId="3"/>
    <tableColumn id="4" xr3:uid="{00000000-0010-0000-0000-000004000000}" name="TIPO DE PROCESO O CASO" dataDxfId="2"/>
    <tableColumn id="6" xr3:uid="{00000000-0010-0000-0000-000006000000}" name="DEFINICIÓN" dataDxfId="1"/>
    <tableColumn id="7" xr3:uid="{00000000-0010-0000-00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B1" workbookViewId="0">
      <selection activeCell="B8" sqref="B8"/>
    </sheetView>
  </sheetViews>
  <sheetFormatPr defaultColWidth="11.42578125"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4" t="s">
        <v>0</v>
      </c>
      <c r="F1" s="24" t="s">
        <v>1</v>
      </c>
      <c r="H1" s="24" t="s">
        <v>2</v>
      </c>
      <c r="J1" s="24" t="s">
        <v>3</v>
      </c>
      <c r="K1" s="24" t="s">
        <v>4</v>
      </c>
    </row>
    <row r="2" spans="4:11">
      <c r="D2">
        <v>1</v>
      </c>
      <c r="E2" s="21" t="s">
        <v>5</v>
      </c>
      <c r="F2" s="21" t="s">
        <v>6</v>
      </c>
      <c r="G2" s="22">
        <v>43831</v>
      </c>
      <c r="H2" s="21" t="s">
        <v>7</v>
      </c>
      <c r="I2" s="21" t="s">
        <v>8</v>
      </c>
      <c r="J2" s="21" t="s">
        <v>9</v>
      </c>
      <c r="K2" s="21" t="s">
        <v>10</v>
      </c>
    </row>
    <row r="3" spans="4:11">
      <c r="D3">
        <v>2</v>
      </c>
      <c r="E3" s="21" t="s">
        <v>11</v>
      </c>
      <c r="F3" s="21" t="s">
        <v>12</v>
      </c>
      <c r="G3" s="22">
        <v>45657</v>
      </c>
      <c r="H3" s="21" t="s">
        <v>13</v>
      </c>
      <c r="I3" s="21" t="s">
        <v>14</v>
      </c>
      <c r="J3" s="21" t="s">
        <v>15</v>
      </c>
      <c r="K3" s="21" t="s">
        <v>8</v>
      </c>
    </row>
    <row r="4" spans="4:11">
      <c r="D4">
        <v>3</v>
      </c>
      <c r="E4" s="21" t="s">
        <v>16</v>
      </c>
      <c r="F4" s="21" t="s">
        <v>17</v>
      </c>
      <c r="H4" s="21" t="s">
        <v>18</v>
      </c>
      <c r="I4" s="21" t="s">
        <v>10</v>
      </c>
      <c r="J4" s="21" t="s">
        <v>19</v>
      </c>
      <c r="K4" s="21" t="s">
        <v>20</v>
      </c>
    </row>
    <row r="5" spans="4:11">
      <c r="D5">
        <v>4</v>
      </c>
      <c r="E5" s="21" t="s">
        <v>21</v>
      </c>
      <c r="F5" s="21" t="s">
        <v>22</v>
      </c>
      <c r="H5" s="21" t="s">
        <v>23</v>
      </c>
      <c r="I5" s="21" t="s">
        <v>24</v>
      </c>
      <c r="J5" s="21" t="s">
        <v>25</v>
      </c>
      <c r="K5" s="21" t="s">
        <v>14</v>
      </c>
    </row>
    <row r="6" spans="4:11">
      <c r="D6">
        <v>5</v>
      </c>
      <c r="E6" s="21" t="s">
        <v>26</v>
      </c>
      <c r="F6" s="21" t="s">
        <v>27</v>
      </c>
      <c r="I6" s="21" t="s">
        <v>28</v>
      </c>
      <c r="J6" s="21" t="s">
        <v>29</v>
      </c>
      <c r="K6" s="21" t="s">
        <v>28</v>
      </c>
    </row>
    <row r="7" spans="4:11">
      <c r="D7">
        <v>6</v>
      </c>
      <c r="E7" s="21" t="s">
        <v>30</v>
      </c>
      <c r="F7" s="21" t="s">
        <v>31</v>
      </c>
      <c r="I7" s="21" t="s">
        <v>20</v>
      </c>
      <c r="J7" t="s">
        <v>32</v>
      </c>
      <c r="K7" s="21" t="s">
        <v>24</v>
      </c>
    </row>
    <row r="8" spans="4:11">
      <c r="D8">
        <v>7</v>
      </c>
      <c r="E8" s="21" t="s">
        <v>33</v>
      </c>
      <c r="F8" s="21" t="s">
        <v>34</v>
      </c>
      <c r="J8" t="s">
        <v>35</v>
      </c>
    </row>
    <row r="9" spans="4:11">
      <c r="D9">
        <v>8</v>
      </c>
      <c r="F9" s="21"/>
      <c r="J9" t="s">
        <v>36</v>
      </c>
    </row>
    <row r="10" spans="4:11">
      <c r="D10">
        <v>9</v>
      </c>
      <c r="F10" s="21"/>
    </row>
    <row r="11" spans="4:11">
      <c r="D11">
        <v>10</v>
      </c>
      <c r="F11" s="21"/>
    </row>
    <row r="12" spans="4:11">
      <c r="D12">
        <v>11</v>
      </c>
      <c r="F12" s="21"/>
    </row>
    <row r="13" spans="4:11">
      <c r="D13">
        <v>12</v>
      </c>
      <c r="F13" s="21"/>
    </row>
    <row r="14" spans="4:11">
      <c r="D14">
        <v>13</v>
      </c>
      <c r="F14" s="21"/>
    </row>
    <row r="15" spans="4:11">
      <c r="D15">
        <v>14</v>
      </c>
      <c r="F15" s="21"/>
    </row>
    <row r="16" spans="4:11">
      <c r="D16">
        <v>15</v>
      </c>
    </row>
    <row r="17" spans="4:4">
      <c r="D17">
        <v>16</v>
      </c>
    </row>
    <row r="18" spans="4:4">
      <c r="D18">
        <v>17</v>
      </c>
    </row>
    <row r="19" spans="4:4">
      <c r="D19">
        <v>18</v>
      </c>
    </row>
    <row r="20" spans="4:4">
      <c r="D20">
        <v>19</v>
      </c>
    </row>
    <row r="21" spans="4:4">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F42"/>
  <sheetViews>
    <sheetView showGridLines="0" showRowColHeaders="0" topLeftCell="A13" zoomScaleNormal="100" workbookViewId="0"/>
  </sheetViews>
  <sheetFormatPr defaultColWidth="11.42578125" defaultRowHeight="18.75"/>
  <cols>
    <col min="1" max="1" width="5.7109375" style="34" customWidth="1"/>
    <col min="2" max="4" width="11.42578125" style="34"/>
    <col min="5" max="5" width="11.42578125" style="34" customWidth="1"/>
    <col min="6" max="12" width="11.42578125" style="34"/>
    <col min="13" max="13" width="16.85546875" style="34" bestFit="1" customWidth="1"/>
    <col min="14" max="16384" width="11.42578125" style="34"/>
  </cols>
  <sheetData>
    <row r="3" spans="2:32" ht="24">
      <c r="B3" s="136" t="s">
        <v>916</v>
      </c>
      <c r="C3" s="136"/>
      <c r="D3" s="136"/>
      <c r="E3" s="136"/>
      <c r="F3" s="136"/>
      <c r="G3" s="136"/>
      <c r="H3" s="136"/>
      <c r="I3" s="136"/>
      <c r="J3" s="136"/>
      <c r="K3" s="136"/>
      <c r="M3" s="90"/>
      <c r="N3" s="54"/>
      <c r="O3" s="54"/>
      <c r="P3" s="55"/>
      <c r="Q3" s="55"/>
      <c r="R3" s="55"/>
      <c r="S3" s="55"/>
      <c r="T3" s="55"/>
      <c r="U3" s="55"/>
      <c r="V3" s="55"/>
      <c r="W3" s="55"/>
      <c r="X3" s="51"/>
      <c r="Y3" s="51"/>
    </row>
    <row r="4" spans="2:32" ht="26.25" customHeight="1">
      <c r="B4" s="187" t="s">
        <v>917</v>
      </c>
      <c r="C4" s="188"/>
      <c r="D4" s="188"/>
      <c r="E4" s="188"/>
      <c r="F4" s="188"/>
      <c r="G4" s="188"/>
      <c r="H4" s="188"/>
      <c r="I4" s="188"/>
      <c r="J4" s="188"/>
      <c r="K4" s="188"/>
      <c r="N4" s="237"/>
      <c r="O4" s="237"/>
      <c r="P4" s="237"/>
      <c r="Q4" s="237"/>
      <c r="R4" s="237"/>
      <c r="S4" s="237"/>
      <c r="T4" s="237"/>
      <c r="U4" s="237"/>
      <c r="V4" s="237"/>
    </row>
    <row r="5" spans="2:32" ht="26.25" customHeight="1">
      <c r="B5" s="187" t="s">
        <v>918</v>
      </c>
      <c r="C5" s="188"/>
      <c r="D5" s="188"/>
      <c r="E5" s="188"/>
      <c r="F5" s="188"/>
      <c r="G5" s="188"/>
      <c r="H5" s="188"/>
      <c r="I5" s="188"/>
      <c r="J5" s="188"/>
      <c r="K5" s="188"/>
      <c r="N5" s="237"/>
      <c r="O5" s="237"/>
      <c r="P5" s="237"/>
      <c r="Q5" s="237"/>
      <c r="R5" s="237"/>
      <c r="S5" s="237"/>
      <c r="T5" s="237"/>
      <c r="U5" s="237"/>
      <c r="V5" s="237"/>
    </row>
    <row r="6" spans="2:32" ht="13.5" customHeight="1">
      <c r="B6" s="49"/>
      <c r="C6" s="49"/>
      <c r="D6" s="49"/>
      <c r="E6" s="49"/>
      <c r="F6" s="49"/>
      <c r="G6" s="49"/>
      <c r="H6" s="49"/>
      <c r="I6" s="49"/>
      <c r="J6" s="49"/>
      <c r="K6" s="49"/>
      <c r="N6" s="237"/>
      <c r="O6" s="237"/>
      <c r="P6" s="237"/>
      <c r="Q6" s="237"/>
      <c r="R6" s="237"/>
      <c r="S6" s="237"/>
      <c r="T6" s="237"/>
      <c r="U6" s="237"/>
      <c r="V6" s="237"/>
    </row>
    <row r="7" spans="2:32" ht="26.25" customHeight="1">
      <c r="B7" s="49"/>
      <c r="C7" s="49"/>
      <c r="D7" s="49"/>
      <c r="E7" s="49"/>
      <c r="F7" s="49"/>
      <c r="G7" s="49"/>
      <c r="H7" s="49"/>
      <c r="I7" s="49"/>
      <c r="J7" s="49"/>
      <c r="K7" s="49"/>
      <c r="N7" s="237"/>
      <c r="O7" s="237"/>
      <c r="P7" s="237"/>
      <c r="Q7" s="237"/>
      <c r="R7" s="237"/>
      <c r="S7" s="237"/>
      <c r="T7" s="237"/>
      <c r="U7" s="237"/>
      <c r="V7" s="237"/>
    </row>
    <row r="8" spans="2:32" ht="26.25" customHeight="1">
      <c r="B8" s="49"/>
      <c r="C8" s="49"/>
      <c r="D8" s="49"/>
      <c r="E8" s="49"/>
      <c r="F8" s="49"/>
      <c r="G8" s="49"/>
      <c r="H8" s="49"/>
      <c r="I8" s="49"/>
      <c r="J8" s="49"/>
      <c r="K8" s="49"/>
      <c r="N8" s="237"/>
      <c r="O8" s="237"/>
      <c r="P8" s="237"/>
      <c r="Q8" s="237"/>
      <c r="R8" s="237"/>
      <c r="S8" s="237"/>
      <c r="T8" s="237"/>
      <c r="U8" s="237"/>
      <c r="V8" s="237"/>
    </row>
    <row r="9" spans="2:32" ht="26.25" customHeight="1">
      <c r="B9" s="49"/>
      <c r="C9" s="49"/>
      <c r="D9" s="49"/>
      <c r="E9" s="49"/>
      <c r="F9" s="49"/>
      <c r="G9" s="49"/>
      <c r="H9" s="49"/>
      <c r="I9" s="49"/>
      <c r="J9" s="49"/>
      <c r="K9" s="49"/>
      <c r="N9" s="237"/>
      <c r="O9" s="237"/>
      <c r="P9" s="237"/>
      <c r="Q9" s="237"/>
      <c r="R9" s="237"/>
      <c r="S9" s="237"/>
      <c r="T9" s="237"/>
      <c r="U9" s="237"/>
      <c r="V9" s="237"/>
    </row>
    <row r="10" spans="2:32" ht="26.25" customHeight="1">
      <c r="B10" s="49"/>
      <c r="C10" s="49"/>
      <c r="D10" s="49"/>
      <c r="E10" s="49"/>
      <c r="F10" s="49"/>
      <c r="G10" s="49"/>
      <c r="H10" s="49"/>
      <c r="I10" s="49"/>
      <c r="J10" s="49"/>
      <c r="K10" s="49"/>
      <c r="N10" s="237"/>
      <c r="O10" s="237"/>
      <c r="P10" s="237"/>
      <c r="Q10" s="237"/>
      <c r="R10" s="237"/>
      <c r="S10" s="237"/>
      <c r="T10" s="237"/>
      <c r="U10" s="237"/>
      <c r="V10" s="237"/>
    </row>
    <row r="11" spans="2:32" ht="26.25" customHeight="1">
      <c r="B11" s="49"/>
      <c r="C11" s="49"/>
      <c r="D11" s="49"/>
      <c r="E11" s="49"/>
      <c r="F11" s="49"/>
      <c r="G11" s="49"/>
      <c r="H11" s="49"/>
      <c r="I11" s="49"/>
      <c r="J11" s="49"/>
      <c r="K11" s="49"/>
      <c r="N11" s="237"/>
      <c r="O11" s="237"/>
      <c r="P11" s="237"/>
      <c r="Q11" s="237"/>
      <c r="R11" s="237"/>
      <c r="S11" s="237"/>
      <c r="T11" s="237"/>
      <c r="U11" s="237"/>
      <c r="V11" s="237"/>
    </row>
    <row r="12" spans="2:32" ht="26.25" customHeight="1">
      <c r="B12" s="50"/>
      <c r="C12" s="49"/>
      <c r="D12" s="49"/>
      <c r="E12" s="49"/>
      <c r="F12" s="49"/>
      <c r="G12" s="49"/>
      <c r="H12" s="49"/>
      <c r="I12" s="49"/>
      <c r="J12" s="49"/>
      <c r="K12" s="49"/>
      <c r="N12" s="237"/>
      <c r="O12" s="237"/>
      <c r="P12" s="237"/>
      <c r="Q12" s="237"/>
      <c r="R12" s="237"/>
      <c r="S12" s="237"/>
      <c r="T12" s="237"/>
      <c r="U12" s="237"/>
      <c r="V12" s="237"/>
    </row>
    <row r="13" spans="2:32" ht="9.75" customHeight="1"/>
    <row r="14" spans="2:32">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row>
    <row r="15" spans="2:32">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row>
    <row r="16" spans="2:32">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row>
    <row r="17" spans="2:32">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row>
    <row r="18" spans="2:32">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row>
    <row r="19" spans="2:32">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row>
    <row r="20" spans="2:32">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row>
    <row r="21" spans="2:32">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row>
    <row r="22" spans="2:32">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row>
    <row r="23" spans="2:32">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row>
    <row r="24" spans="2:32">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row>
    <row r="25" spans="2:32">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2:32">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2:32" ht="9.75" customHeight="1"/>
    <row r="28" spans="2:32">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2:32">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2:32">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2:32">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2:32">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2:32">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heetViews>
  <sheetFormatPr defaultColWidth="11.42578125" defaultRowHeight="15"/>
  <cols>
    <col min="1" max="1" width="5.7109375" customWidth="1"/>
    <col min="12" max="12" width="6.5703125" customWidth="1"/>
  </cols>
  <sheetData>
    <row r="3" spans="2:11" ht="19.5">
      <c r="B3" s="136" t="s">
        <v>919</v>
      </c>
      <c r="C3" s="136"/>
      <c r="D3" s="136"/>
      <c r="E3" s="136"/>
      <c r="F3" s="136"/>
      <c r="G3" s="136"/>
      <c r="H3" s="136"/>
      <c r="I3" s="136"/>
      <c r="J3" s="136"/>
      <c r="K3" s="136"/>
    </row>
    <row r="5" spans="2:11">
      <c r="B5" s="185" t="s">
        <v>920</v>
      </c>
      <c r="C5" s="185"/>
      <c r="D5" s="185"/>
      <c r="E5" s="185"/>
      <c r="F5" s="185"/>
      <c r="G5" s="185"/>
      <c r="H5" s="185"/>
      <c r="I5" s="185"/>
      <c r="J5" s="185"/>
      <c r="K5" s="185"/>
    </row>
    <row r="6" spans="2:11">
      <c r="B6" s="185"/>
      <c r="C6" s="185"/>
      <c r="D6" s="185"/>
      <c r="E6" s="185"/>
      <c r="F6" s="185"/>
      <c r="G6" s="185"/>
      <c r="H6" s="185"/>
      <c r="I6" s="185"/>
      <c r="J6" s="185"/>
      <c r="K6" s="185"/>
    </row>
    <row r="7" spans="2:11">
      <c r="B7" s="185"/>
      <c r="C7" s="185"/>
      <c r="D7" s="185"/>
      <c r="E7" s="185"/>
      <c r="F7" s="185"/>
      <c r="G7" s="185"/>
      <c r="H7" s="185"/>
      <c r="I7" s="185"/>
      <c r="J7" s="185"/>
      <c r="K7" s="185"/>
    </row>
    <row r="8" spans="2:11">
      <c r="B8" s="189"/>
      <c r="C8" s="189"/>
      <c r="D8" s="189"/>
      <c r="E8" s="189"/>
      <c r="F8" s="189"/>
      <c r="G8" s="189"/>
      <c r="H8" s="189"/>
      <c r="I8" s="189"/>
      <c r="J8" s="189"/>
      <c r="K8" s="189"/>
    </row>
    <row r="9" spans="2:11">
      <c r="B9" s="189"/>
      <c r="C9" s="189"/>
      <c r="D9" s="189"/>
      <c r="E9" s="189"/>
      <c r="F9" s="189"/>
      <c r="G9" s="189"/>
      <c r="H9" s="189"/>
      <c r="I9" s="189"/>
      <c r="J9" s="189"/>
      <c r="K9" s="189"/>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defaultColWidth="11.42578125" defaultRowHeight="15"/>
  <cols>
    <col min="1" max="1" width="5.7109375" customWidth="1"/>
    <col min="12" max="12" width="6.5703125" customWidth="1"/>
  </cols>
  <sheetData>
    <row r="3" spans="2:11" ht="19.5">
      <c r="B3" s="136" t="s">
        <v>921</v>
      </c>
      <c r="C3" s="136"/>
      <c r="D3" s="136"/>
      <c r="E3" s="136"/>
      <c r="F3" s="136"/>
      <c r="G3" s="136"/>
      <c r="H3" s="136"/>
      <c r="I3" s="136"/>
      <c r="J3" s="136"/>
      <c r="K3" s="136"/>
    </row>
    <row r="4" spans="2:11">
      <c r="B4" s="185" t="s">
        <v>922</v>
      </c>
      <c r="C4" s="185"/>
      <c r="D4" s="185"/>
      <c r="E4" s="185"/>
      <c r="F4" s="185"/>
      <c r="G4" s="185"/>
      <c r="H4" s="185"/>
      <c r="I4" s="185"/>
      <c r="J4" s="185"/>
      <c r="K4" s="185"/>
    </row>
    <row r="5" spans="2:11">
      <c r="B5" s="185"/>
      <c r="C5" s="185"/>
      <c r="D5" s="185"/>
      <c r="E5" s="185"/>
      <c r="F5" s="185"/>
      <c r="G5" s="185"/>
      <c r="H5" s="185"/>
      <c r="I5" s="185"/>
      <c r="J5" s="185"/>
      <c r="K5" s="185"/>
    </row>
    <row r="6" spans="2:11">
      <c r="B6" s="185"/>
      <c r="C6" s="185"/>
      <c r="D6" s="185"/>
      <c r="E6" s="185"/>
      <c r="F6" s="185"/>
      <c r="G6" s="185"/>
      <c r="H6" s="185"/>
      <c r="I6" s="185"/>
      <c r="J6" s="185"/>
      <c r="K6" s="185"/>
    </row>
    <row r="7" spans="2:11">
      <c r="B7" s="189"/>
      <c r="C7" s="189"/>
      <c r="D7" s="189"/>
      <c r="E7" s="189"/>
      <c r="F7" s="189"/>
      <c r="G7" s="189"/>
      <c r="H7" s="189"/>
      <c r="I7" s="189"/>
      <c r="J7" s="189"/>
      <c r="K7" s="189"/>
    </row>
    <row r="8" spans="2:11">
      <c r="B8" s="189"/>
      <c r="C8" s="189"/>
      <c r="D8" s="189"/>
      <c r="E8" s="189"/>
      <c r="F8" s="189"/>
      <c r="G8" s="189"/>
      <c r="H8" s="189"/>
      <c r="I8" s="189"/>
      <c r="J8" s="189"/>
      <c r="K8" s="189"/>
    </row>
    <row r="9" spans="2:11">
      <c r="B9" s="189"/>
      <c r="C9" s="189"/>
      <c r="D9" s="189"/>
      <c r="E9" s="189"/>
      <c r="F9" s="189"/>
      <c r="G9" s="189"/>
      <c r="H9" s="189"/>
      <c r="I9" s="189"/>
      <c r="J9" s="189"/>
      <c r="K9" s="189"/>
    </row>
    <row r="10" spans="2:11">
      <c r="B10" s="189"/>
      <c r="C10" s="189"/>
      <c r="D10" s="189"/>
      <c r="E10" s="189"/>
      <c r="F10" s="189"/>
      <c r="G10" s="189"/>
      <c r="H10" s="189"/>
      <c r="I10" s="189"/>
      <c r="J10" s="189"/>
      <c r="K10" s="189"/>
    </row>
    <row r="11" spans="2:11">
      <c r="B11" s="54"/>
      <c r="C11" s="54"/>
      <c r="D11" s="54"/>
      <c r="E11" s="54"/>
      <c r="F11" s="54"/>
      <c r="G11" s="54"/>
      <c r="H11" s="54"/>
      <c r="I11" s="54"/>
      <c r="J11" s="54"/>
      <c r="K11" s="54"/>
    </row>
    <row r="12" spans="2:11">
      <c r="B12" s="54"/>
      <c r="C12" s="54"/>
      <c r="D12" s="54"/>
      <c r="E12" s="54"/>
      <c r="F12" s="54"/>
      <c r="G12" s="54"/>
      <c r="H12" s="54"/>
      <c r="I12" s="54"/>
      <c r="J12" s="54"/>
      <c r="K12" s="54"/>
    </row>
    <row r="13" spans="2:11">
      <c r="B13" s="54"/>
      <c r="C13" s="54"/>
      <c r="D13" s="54"/>
      <c r="E13" s="54"/>
      <c r="F13" s="54"/>
      <c r="G13" s="54"/>
      <c r="H13" s="54"/>
      <c r="I13" s="54"/>
      <c r="J13" s="54"/>
      <c r="K13" s="54"/>
    </row>
    <row r="14" spans="2:11">
      <c r="B14" s="54"/>
      <c r="C14" s="54"/>
      <c r="D14" s="54"/>
      <c r="E14" s="54"/>
      <c r="F14" s="54"/>
      <c r="G14" s="54"/>
      <c r="H14" s="54"/>
      <c r="I14" s="54"/>
      <c r="J14" s="54"/>
      <c r="K14" s="54"/>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pageSetup paperSize="9"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A3:Q43"/>
  <sheetViews>
    <sheetView showGridLines="0" showRowColHeaders="0" topLeftCell="H10" zoomScale="71" zoomScaleNormal="71" workbookViewId="0">
      <selection activeCell="O10" sqref="O10"/>
    </sheetView>
  </sheetViews>
  <sheetFormatPr defaultColWidth="11.42578125" defaultRowHeight="15"/>
  <cols>
    <col min="1" max="1" width="5.7109375" customWidth="1"/>
    <col min="2" max="2" width="45.5703125" customWidth="1"/>
    <col min="3" max="3" width="15.7109375" customWidth="1"/>
    <col min="4" max="4" width="41.710937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32"/>
      <c r="B3" s="193" t="s">
        <v>923</v>
      </c>
      <c r="C3" s="165"/>
      <c r="D3" s="165"/>
      <c r="E3" s="165"/>
      <c r="F3" s="165"/>
      <c r="G3" s="61"/>
      <c r="H3" s="32"/>
      <c r="I3" s="79"/>
      <c r="J3" s="80"/>
      <c r="K3" s="80"/>
      <c r="L3" s="64"/>
      <c r="M3" s="211"/>
      <c r="N3" s="211"/>
      <c r="O3" s="64"/>
      <c r="P3" s="211"/>
      <c r="Q3" s="211"/>
    </row>
    <row r="4" spans="1:17" ht="15.75">
      <c r="A4" s="32"/>
      <c r="B4" s="56"/>
      <c r="C4" s="56"/>
      <c r="D4" s="56"/>
      <c r="E4" s="56"/>
      <c r="F4" s="56"/>
      <c r="G4" s="56"/>
      <c r="H4" s="32"/>
      <c r="I4" s="32"/>
      <c r="J4" s="32"/>
      <c r="K4" s="32"/>
      <c r="L4" s="32"/>
      <c r="M4" s="32"/>
      <c r="N4" s="32"/>
      <c r="O4" s="32"/>
      <c r="P4" s="32"/>
      <c r="Q4" s="32"/>
    </row>
    <row r="5" spans="1:17" ht="16.5">
      <c r="A5" s="32"/>
      <c r="B5" s="199" t="s">
        <v>886</v>
      </c>
      <c r="C5" s="186"/>
      <c r="D5" s="200"/>
      <c r="E5" s="190" t="s">
        <v>924</v>
      </c>
      <c r="F5" s="191"/>
      <c r="G5" s="192"/>
      <c r="H5" s="205" t="s">
        <v>925</v>
      </c>
      <c r="I5" s="238"/>
      <c r="J5" s="238"/>
      <c r="K5" s="238"/>
      <c r="L5" s="238"/>
      <c r="M5" s="238"/>
      <c r="N5" s="238"/>
      <c r="O5" s="238"/>
      <c r="P5" s="238"/>
      <c r="Q5" s="239"/>
    </row>
    <row r="6" spans="1:17" ht="15.75">
      <c r="A6" s="32"/>
      <c r="B6" s="201"/>
      <c r="C6" s="201"/>
      <c r="D6" s="202"/>
      <c r="E6" s="194" t="s">
        <v>901</v>
      </c>
      <c r="F6" s="195"/>
      <c r="G6" s="196"/>
      <c r="H6" s="209" t="s">
        <v>926</v>
      </c>
      <c r="I6" s="210"/>
      <c r="J6" s="210"/>
      <c r="K6" s="208"/>
      <c r="L6" s="206" t="s">
        <v>927</v>
      </c>
      <c r="M6" s="207"/>
      <c r="N6" s="207"/>
      <c r="O6" s="208"/>
      <c r="P6" s="197" t="s">
        <v>928</v>
      </c>
      <c r="Q6" s="203" t="s">
        <v>929</v>
      </c>
    </row>
    <row r="7" spans="1:17" ht="30" customHeight="1">
      <c r="A7" s="32"/>
      <c r="B7" s="53" t="s">
        <v>930</v>
      </c>
      <c r="C7" s="59" t="s">
        <v>931</v>
      </c>
      <c r="D7" s="53" t="s">
        <v>1</v>
      </c>
      <c r="E7" s="52" t="s">
        <v>932</v>
      </c>
      <c r="F7" s="52" t="s">
        <v>933</v>
      </c>
      <c r="G7" s="52" t="s">
        <v>934</v>
      </c>
      <c r="H7" s="63" t="s">
        <v>935</v>
      </c>
      <c r="I7" s="63" t="s">
        <v>936</v>
      </c>
      <c r="J7" s="63" t="s">
        <v>937</v>
      </c>
      <c r="K7" s="63" t="s">
        <v>938</v>
      </c>
      <c r="L7" s="58" t="s">
        <v>935</v>
      </c>
      <c r="M7" s="58" t="s">
        <v>936</v>
      </c>
      <c r="N7" s="58" t="s">
        <v>937</v>
      </c>
      <c r="O7" s="58" t="s">
        <v>938</v>
      </c>
      <c r="P7" s="198"/>
      <c r="Q7" s="204"/>
    </row>
    <row r="8" spans="1:17" ht="300">
      <c r="A8" s="32"/>
      <c r="B8" s="20" t="str">
        <f>IF('PLAN DE ACCIÓN'!E10=0,"",'PLAN DE ACCIÓN'!E10)</f>
        <v>Falta de coordinación entre las áreas involucradas, que impide conocer el cumplimiento de labores adicionales a las horas determinadas para la jornada laboral ordinaria especial.</v>
      </c>
      <c r="C8" s="20">
        <f>IF('PLAN DE ACCIÓN'!K10=0,"",'PLAN DE ACCIÓN'!K10)</f>
        <v>1</v>
      </c>
      <c r="D8" s="20" t="str">
        <f>IF(IF(+'PLAN DE ACCIÓN'!M10=0,'PLAN DE ACCIÓN'!L10,'PLAN DE ACCIÓN'!M10)=0,"",IF(+'PLAN DE ACCIÓN'!M10=0,'PLAN DE ACCIÓN'!L10,'PLAN DE ACCIÓN'!M10))</f>
        <v>Realizar reuniones con las áreas involucradas que tendrán como objeto: (a) aclarar los cuestionamientos que surjan con respecto a horas laborales adicionales y compensatorios, (b) fijar pautas de organización para llevar a cabo la revisión de las horas laboradas y (c) verificar las horas laboradas por los funcionarios públicos que desempeñan labores misionales, intermitentes, discontinuas o de seguridad.</v>
      </c>
      <c r="E8" s="33">
        <v>2</v>
      </c>
      <c r="F8" s="33">
        <v>2</v>
      </c>
      <c r="G8" s="19" t="str">
        <f>+IF(AND(E8&lt;&gt;"",F8&lt;&gt;""),"( "&amp;E8&amp;" / "&amp;F8&amp;" ) * 100","(Numerador / Denominador )*100")</f>
        <v>( 2 / 2 ) * 100</v>
      </c>
      <c r="H8" s="106">
        <v>2</v>
      </c>
      <c r="I8" s="106">
        <v>2</v>
      </c>
      <c r="J8" s="57">
        <f t="shared" ref="J8:J17" si="0">IFERROR(H8/I8,"")</f>
        <v>1</v>
      </c>
      <c r="K8" s="113" t="s">
        <v>939</v>
      </c>
      <c r="L8" s="103">
        <v>3</v>
      </c>
      <c r="M8" s="103">
        <v>3</v>
      </c>
      <c r="N8" s="23">
        <f t="shared" ref="N8:N17" si="1">IFERROR(L8/M8,"")</f>
        <v>1</v>
      </c>
      <c r="O8" s="113" t="s">
        <v>940</v>
      </c>
      <c r="P8" s="23">
        <f t="shared" ref="P8:P17" si="2">+IFERROR(AVERAGE(J8,N8),"")</f>
        <v>1</v>
      </c>
      <c r="Q8" s="113" t="s">
        <v>941</v>
      </c>
    </row>
    <row r="9" spans="1:17" ht="330">
      <c r="A9" s="32"/>
      <c r="B9" s="20" t="str">
        <f>IF('PLAN DE ACCIÓN'!E11=0,"",'PLAN DE ACCIÓN'!E11)</f>
        <v>Falta de seguimiento y control por parte de las áreas encargadas, respecto de las horas laboradas por cada funcionario, con el fin de determinar si procede o no la compensación en días de descanso.</v>
      </c>
      <c r="C9" s="20">
        <f>IF('PLAN DE ACCIÓN'!K11=0,"",'PLAN DE ACCIÓN'!K11)</f>
        <v>1</v>
      </c>
      <c r="D9" s="20" t="str">
        <f>IF(IF(+'PLAN DE ACCIÓN'!M11=0,'PLAN DE ACCIÓN'!L11,'PLAN DE ACCIÓN'!M11)=0,"",IF(+'PLAN DE ACCIÓN'!M11=0,'PLAN DE ACCIÓN'!L11,'PLAN DE ACCIÓN'!M11))</f>
        <v>Envío al Subdirector de Protección, de los registros en los Formatos (GMP-FT-20/V5) y (GMP-FT-130/V2), dentro de los cuales, se incluya el número de horas adicionales a la jornada laboral ordinaria especial, efectivamente prestada por los funcionarios que desempeñan labores misionales, intermitentes o discontinuas, así como el número de días concedidos en compensatorio en razón a esas horas laboradas adicionales.</v>
      </c>
      <c r="E9" s="33">
        <v>1.3939999999999999</v>
      </c>
      <c r="F9" s="33">
        <v>1300</v>
      </c>
      <c r="G9" s="19" t="str">
        <f t="shared" ref="G9:G17" si="3">+IF(AND(E9&lt;&gt;"",F9&lt;&gt;""),"( "&amp;E9&amp;" / "&amp;F9&amp;" ) * 100","(Numerador / Denominador )*100")</f>
        <v>( 1,394 / 1300 ) * 100</v>
      </c>
      <c r="H9" s="106">
        <v>1600</v>
      </c>
      <c r="I9" s="106">
        <v>1779</v>
      </c>
      <c r="J9" s="57">
        <f t="shared" si="0"/>
        <v>0.89938167509836986</v>
      </c>
      <c r="K9" s="113" t="s">
        <v>942</v>
      </c>
      <c r="L9" s="106">
        <v>1300</v>
      </c>
      <c r="M9" s="106">
        <v>1608</v>
      </c>
      <c r="N9" s="23">
        <f t="shared" si="1"/>
        <v>0.80845771144278611</v>
      </c>
      <c r="O9" s="113" t="s">
        <v>943</v>
      </c>
      <c r="P9" s="23">
        <f t="shared" si="2"/>
        <v>0.85391969327057793</v>
      </c>
      <c r="Q9" s="110" t="s">
        <v>944</v>
      </c>
    </row>
    <row r="10" spans="1:17" ht="315">
      <c r="A10" s="32"/>
      <c r="B10" s="20" t="str">
        <f>IF('PLAN DE ACCIÓN'!E12=0,"",'PLAN DE ACCIÓN'!E12)</f>
        <v/>
      </c>
      <c r="C10" s="20">
        <f>IF('PLAN DE ACCIÓN'!K12=0,"",'PLAN DE ACCIÓN'!K12)</f>
        <v>2</v>
      </c>
      <c r="D10" s="20" t="str">
        <f>IF(IF(+'PLAN DE ACCIÓN'!M12=0,'PLAN DE ACCIÓN'!L12,'PLAN DE ACCIÓN'!M12)=0,"",IF(+'PLAN DE ACCIÓN'!M12=0,'PLAN DE ACCIÓN'!L12,'PLAN DE ACCIÓN'!M12))</f>
        <v>Elaborar un reporte en el cual se incluya el número de horas adicionales a la jornada laboral ordinaria especial, efectivamente prestada por los funcionarios que desempeñan labores misionales, intermitentes o discontinuas y de días concedidos en compensatorio en razón a esas horas laboradas adicionales.</v>
      </c>
      <c r="E10" s="33">
        <v>80</v>
      </c>
      <c r="F10" s="33">
        <v>98</v>
      </c>
      <c r="G10" s="19" t="str">
        <f t="shared" si="3"/>
        <v>( 80 / 98 ) * 100</v>
      </c>
      <c r="H10" s="106">
        <v>80</v>
      </c>
      <c r="I10" s="106">
        <v>98</v>
      </c>
      <c r="J10" s="57">
        <f t="shared" si="0"/>
        <v>0.81632653061224492</v>
      </c>
      <c r="K10" s="113" t="s">
        <v>945</v>
      </c>
      <c r="L10" s="103">
        <v>340</v>
      </c>
      <c r="M10" s="103">
        <v>340</v>
      </c>
      <c r="N10" s="23">
        <f t="shared" si="1"/>
        <v>1</v>
      </c>
      <c r="O10" s="113" t="s">
        <v>946</v>
      </c>
      <c r="P10" s="23">
        <f t="shared" si="2"/>
        <v>0.90816326530612246</v>
      </c>
      <c r="Q10" s="110" t="s">
        <v>947</v>
      </c>
    </row>
    <row r="11" spans="1:17" ht="30">
      <c r="A11" s="32"/>
      <c r="B11" s="20" t="str">
        <f>IF('PLAN DE ACCIÓN'!E13=0,"",'PLAN DE ACCIÓN'!E13)</f>
        <v/>
      </c>
      <c r="C11" s="20" t="str">
        <f>IF('PLAN DE ACCIÓN'!K13=0,"",'PLAN DE ACCIÓN'!K13)</f>
        <v/>
      </c>
      <c r="D11" s="20" t="str">
        <f>IF(IF(+'PLAN DE ACCIÓN'!M13=0,'PLAN DE ACCIÓN'!L13,'PLAN DE ACCIÓN'!M13)=0,"",IF(+'PLAN DE ACCIÓN'!M13=0,'PLAN DE ACCIÓN'!L13,'PLAN DE ACCIÓN'!M13))</f>
        <v/>
      </c>
      <c r="E11" s="33"/>
      <c r="F11" s="33"/>
      <c r="G11" s="19" t="str">
        <f t="shared" si="3"/>
        <v>(Numerador / Denominador )*100</v>
      </c>
      <c r="H11" s="106"/>
      <c r="I11" s="106"/>
      <c r="J11" s="57" t="str">
        <f t="shared" si="0"/>
        <v/>
      </c>
      <c r="K11" s="113"/>
      <c r="L11" s="103"/>
      <c r="M11" s="103"/>
      <c r="N11" s="23" t="str">
        <f t="shared" si="1"/>
        <v/>
      </c>
      <c r="O11" s="112"/>
      <c r="P11" s="23" t="str">
        <f t="shared" si="2"/>
        <v/>
      </c>
      <c r="Q11" s="110"/>
    </row>
    <row r="12" spans="1:17" ht="30">
      <c r="A12" s="32"/>
      <c r="B12" s="20" t="str">
        <f>IF('PLAN DE ACCIÓN'!E14=0,"",'PLAN DE ACCIÓN'!E14)</f>
        <v/>
      </c>
      <c r="C12" s="20" t="str">
        <f>IF('PLAN DE ACCIÓN'!K14=0,"",'PLAN DE ACCIÓN'!K14)</f>
        <v/>
      </c>
      <c r="D12" s="20" t="str">
        <f>IF(IF(+'PLAN DE ACCIÓN'!M14=0,'PLAN DE ACCIÓN'!L14,'PLAN DE ACCIÓN'!M14)=0,"",IF(+'PLAN DE ACCIÓN'!M14=0,'PLAN DE ACCIÓN'!L14,'PLAN DE ACCIÓN'!M14))</f>
        <v/>
      </c>
      <c r="E12" s="33"/>
      <c r="F12" s="33"/>
      <c r="G12" s="19" t="str">
        <f t="shared" si="3"/>
        <v>(Numerador / Denominador )*100</v>
      </c>
      <c r="H12" s="106"/>
      <c r="I12" s="106"/>
      <c r="J12" s="57" t="str">
        <f t="shared" si="0"/>
        <v/>
      </c>
      <c r="K12" s="113"/>
      <c r="L12" s="103"/>
      <c r="M12" s="103"/>
      <c r="N12" s="23" t="str">
        <f t="shared" si="1"/>
        <v/>
      </c>
      <c r="O12" s="112"/>
      <c r="P12" s="23" t="str">
        <f t="shared" si="2"/>
        <v/>
      </c>
      <c r="Q12" s="110"/>
    </row>
    <row r="13" spans="1:17" ht="30">
      <c r="A13" s="32"/>
      <c r="B13" s="20" t="str">
        <f>IF('PLAN DE ACCIÓN'!E15=0,"",'PLAN DE ACCIÓN'!E15)</f>
        <v/>
      </c>
      <c r="C13" s="20" t="str">
        <f>IF('PLAN DE ACCIÓN'!K15=0,"",'PLAN DE ACCIÓN'!K15)</f>
        <v/>
      </c>
      <c r="D13" s="20" t="str">
        <f>IF(IF(+'PLAN DE ACCIÓN'!M15=0,'PLAN DE ACCIÓN'!L15,'PLAN DE ACCIÓN'!M15)=0,"",IF(+'PLAN DE ACCIÓN'!M15=0,'PLAN DE ACCIÓN'!L15,'PLAN DE ACCIÓN'!M15))</f>
        <v/>
      </c>
      <c r="E13" s="33"/>
      <c r="F13" s="33"/>
      <c r="G13" s="19" t="str">
        <f t="shared" si="3"/>
        <v>(Numerador / Denominador )*100</v>
      </c>
      <c r="H13" s="106"/>
      <c r="I13" s="106"/>
      <c r="J13" s="57" t="str">
        <f t="shared" si="0"/>
        <v/>
      </c>
      <c r="K13" s="113"/>
      <c r="L13" s="103"/>
      <c r="M13" s="103"/>
      <c r="N13" s="23" t="str">
        <f t="shared" si="1"/>
        <v/>
      </c>
      <c r="O13" s="112"/>
      <c r="P13" s="23" t="str">
        <f t="shared" si="2"/>
        <v/>
      </c>
      <c r="Q13" s="110"/>
    </row>
    <row r="14" spans="1:17" ht="30">
      <c r="A14" s="32"/>
      <c r="B14" s="20" t="str">
        <f>IF('PLAN DE ACCIÓN'!E16=0,"",'PLAN DE ACCIÓN'!E16)</f>
        <v/>
      </c>
      <c r="C14" s="20" t="str">
        <f>IF('PLAN DE ACCIÓN'!K16=0,"",'PLAN DE ACCIÓN'!K16)</f>
        <v/>
      </c>
      <c r="D14" s="20" t="str">
        <f>IF(IF(+'PLAN DE ACCIÓN'!M16=0,'PLAN DE ACCIÓN'!L16,'PLAN DE ACCIÓN'!M16)=0,"",IF(+'PLAN DE ACCIÓN'!M16=0,'PLAN DE ACCIÓN'!L16,'PLAN DE ACCIÓN'!M16))</f>
        <v/>
      </c>
      <c r="E14" s="33"/>
      <c r="F14" s="33"/>
      <c r="G14" s="19" t="str">
        <f t="shared" si="3"/>
        <v>(Numerador / Denominador )*100</v>
      </c>
      <c r="H14" s="106"/>
      <c r="I14" s="106"/>
      <c r="J14" s="57" t="str">
        <f t="shared" si="0"/>
        <v/>
      </c>
      <c r="K14" s="113"/>
      <c r="L14" s="103"/>
      <c r="M14" s="103"/>
      <c r="N14" s="23" t="str">
        <f t="shared" si="1"/>
        <v/>
      </c>
      <c r="O14" s="112"/>
      <c r="P14" s="23" t="str">
        <f t="shared" si="2"/>
        <v/>
      </c>
      <c r="Q14" s="110"/>
    </row>
    <row r="15" spans="1:17" ht="30">
      <c r="A15" s="32"/>
      <c r="B15" s="20" t="str">
        <f>IF('PLAN DE ACCIÓN'!E17=0,"",'PLAN DE ACCIÓN'!E17)</f>
        <v/>
      </c>
      <c r="C15" s="20" t="str">
        <f>IF('PLAN DE ACCIÓN'!K17=0,"",'PLAN DE ACCIÓN'!K17)</f>
        <v/>
      </c>
      <c r="D15" s="20" t="str">
        <f>IF(IF(+'PLAN DE ACCIÓN'!M17=0,'PLAN DE ACCIÓN'!L17,'PLAN DE ACCIÓN'!M17)=0,"",IF(+'PLAN DE ACCIÓN'!M17=0,'PLAN DE ACCIÓN'!L17,'PLAN DE ACCIÓN'!M17))</f>
        <v/>
      </c>
      <c r="E15" s="33"/>
      <c r="F15" s="33"/>
      <c r="G15" s="19" t="str">
        <f t="shared" si="3"/>
        <v>(Numerador / Denominador )*100</v>
      </c>
      <c r="H15" s="106"/>
      <c r="I15" s="106"/>
      <c r="J15" s="57" t="str">
        <f t="shared" si="0"/>
        <v/>
      </c>
      <c r="K15" s="113"/>
      <c r="L15" s="103"/>
      <c r="M15" s="103"/>
      <c r="N15" s="23" t="str">
        <f t="shared" si="1"/>
        <v/>
      </c>
      <c r="O15" s="112"/>
      <c r="P15" s="23" t="str">
        <f t="shared" si="2"/>
        <v/>
      </c>
      <c r="Q15" s="110"/>
    </row>
    <row r="16" spans="1:17" ht="30">
      <c r="A16" s="32"/>
      <c r="B16" s="20" t="str">
        <f>IF('PLAN DE ACCIÓN'!E18=0,"",'PLAN DE ACCIÓN'!E18)</f>
        <v/>
      </c>
      <c r="C16" s="20" t="str">
        <f>IF('PLAN DE ACCIÓN'!K18=0,"",'PLAN DE ACCIÓN'!K18)</f>
        <v/>
      </c>
      <c r="D16" s="20" t="str">
        <f>IF(IF(+'PLAN DE ACCIÓN'!M18=0,'PLAN DE ACCIÓN'!L18,'PLAN DE ACCIÓN'!M18)=0,"",IF(+'PLAN DE ACCIÓN'!M18=0,'PLAN DE ACCIÓN'!L18,'PLAN DE ACCIÓN'!M18))</f>
        <v/>
      </c>
      <c r="E16" s="33"/>
      <c r="F16" s="33"/>
      <c r="G16" s="19" t="str">
        <f t="shared" si="3"/>
        <v>(Numerador / Denominador )*100</v>
      </c>
      <c r="H16" s="106"/>
      <c r="I16" s="106"/>
      <c r="J16" s="57" t="str">
        <f t="shared" si="0"/>
        <v/>
      </c>
      <c r="K16" s="113"/>
      <c r="L16" s="103"/>
      <c r="M16" s="103"/>
      <c r="N16" s="23" t="str">
        <f t="shared" si="1"/>
        <v/>
      </c>
      <c r="O16" s="112"/>
      <c r="P16" s="23" t="str">
        <f t="shared" si="2"/>
        <v/>
      </c>
      <c r="Q16" s="110"/>
    </row>
    <row r="17" spans="1:17" ht="30">
      <c r="A17" s="32"/>
      <c r="B17" s="20" t="str">
        <f>IF('PLAN DE ACCIÓN'!E19=0,"",'PLAN DE ACCIÓN'!E19)</f>
        <v/>
      </c>
      <c r="C17" s="20" t="str">
        <f>IF('PLAN DE ACCIÓN'!K19=0,"",'PLAN DE ACCIÓN'!K19)</f>
        <v/>
      </c>
      <c r="D17" s="20" t="str">
        <f>IF(IF(+'PLAN DE ACCIÓN'!M19=0,'PLAN DE ACCIÓN'!L19,'PLAN DE ACCIÓN'!M19)=0,"",IF(+'PLAN DE ACCIÓN'!M19=0,'PLAN DE ACCIÓN'!L19,'PLAN DE ACCIÓN'!M19))</f>
        <v/>
      </c>
      <c r="E17" s="33"/>
      <c r="F17" s="33"/>
      <c r="G17" s="19" t="str">
        <f t="shared" si="3"/>
        <v>(Numerador / Denominador )*100</v>
      </c>
      <c r="H17" s="106"/>
      <c r="I17" s="106"/>
      <c r="J17" s="57" t="str">
        <f t="shared" si="0"/>
        <v/>
      </c>
      <c r="K17" s="113"/>
      <c r="L17" s="103"/>
      <c r="M17" s="103"/>
      <c r="N17" s="23" t="str">
        <f t="shared" si="1"/>
        <v/>
      </c>
      <c r="O17" s="112"/>
      <c r="P17" s="23" t="str">
        <f t="shared" si="2"/>
        <v/>
      </c>
      <c r="Q17" s="110"/>
    </row>
    <row r="43" spans="10:16" hidden="1">
      <c r="J43" s="70">
        <f>IFERROR(AVERAGE(J8:J17),"")</f>
        <v>0.905236068570205</v>
      </c>
      <c r="K43" s="70"/>
      <c r="N43" s="70">
        <f>IFERROR(AVERAGE(N8:N17),"")</f>
        <v>0.9361525704809287</v>
      </c>
      <c r="O43" s="70"/>
      <c r="P43" s="70">
        <f>IFERROR(AVERAGE(P8:P17),"")</f>
        <v>0.92069431952556668</v>
      </c>
    </row>
  </sheetData>
  <sheetProtection algorithmName="SHA-512" hashValue="oM+0kz8J84youUoC3fJsWnAEI214ZGKmBawiDVl5v9+QAY5cCIhwwuBLLA7DavCm1wvx4REwsLK3b/N2490wCQ==" saltValue="h5iL3bZ8BoUErfq/B/v/0Q==" spinCount="100000" sheet="1" objects="1" scenarios="1"/>
  <mergeCells count="11">
    <mergeCell ref="Q6:Q7"/>
    <mergeCell ref="H5:Q5"/>
    <mergeCell ref="L6:O6"/>
    <mergeCell ref="H6:K6"/>
    <mergeCell ref="M3:N3"/>
    <mergeCell ref="P3:Q3"/>
    <mergeCell ref="E5:G5"/>
    <mergeCell ref="B3:F3"/>
    <mergeCell ref="E6:G6"/>
    <mergeCell ref="P6:P7"/>
    <mergeCell ref="B5:D6"/>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xWindow="437" yWindow="514" count="9">
    <dataValidation allowBlank="1" showInputMessage="1" showErrorMessage="1" prompt="Se calcula automáticamente el porcentaje de avance, una vez se ingresen los valores del numerador y denominador." sqref="N7:N17 J7:J17" xr:uid="{0C265818-5575-4861-9713-6E73EAD4F721}"/>
    <dataValidation allowBlank="1" showInputMessage="1" showErrorMessage="1" prompt="Esta información se carga automáticamente del PLAN DE ACCIÓN " sqref="B8:D17" xr:uid="{778AF91A-EACD-444B-8902-41C4C74392A4}"/>
    <dataValidation allowBlank="1" showInputMessage="1" showErrorMessage="1" prompt="Describa el numerador" sqref="E7:E17" xr:uid="{076C17DB-6B3C-4AA6-9BC7-4D93383D5CA7}"/>
    <dataValidation allowBlank="1" showInputMessage="1" showErrorMessage="1" prompt="Describa el denominador" sqref="F7:F17" xr:uid="{CAA25742-784E-4193-8995-0EEA3EF680C3}"/>
    <dataValidation allowBlank="1" showInputMessage="1" showErrorMessage="1" prompt="Se calcula automáticamente, promediando los resultados del año 1 y el año 2" sqref="P6:P17 Q6:Q7" xr:uid="{ED81ABA4-3D47-45E7-B862-FBA805169027}"/>
    <dataValidation allowBlank="1" showInputMessage="1" showErrorMessage="1" prompt="Escriba el valor numérico del numerador" sqref="H7:H17 L7:L17" xr:uid="{DC58246D-8F52-44CD-B0A0-D4992289B9FF}"/>
    <dataValidation allowBlank="1" showInputMessage="1" showErrorMessage="1" prompt="Escriba el valor numérico del denominador" sqref="I7:I17 M7:M1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17 O7:O1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46"/>
  <sheetViews>
    <sheetView showGridLines="0" showRowColHeaders="0" topLeftCell="L9" zoomScale="90" zoomScaleNormal="90" workbookViewId="0">
      <selection activeCell="T10" sqref="T10"/>
    </sheetView>
  </sheetViews>
  <sheetFormatPr defaultColWidth="11.42578125" defaultRowHeight="15"/>
  <cols>
    <col min="1" max="1" width="5.7109375" customWidth="1"/>
    <col min="2" max="2" width="72.140625" customWidth="1"/>
    <col min="3" max="3" width="11.42578125" customWidth="1"/>
    <col min="4" max="4" width="52.2851562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c r="B3" s="193" t="s">
        <v>948</v>
      </c>
      <c r="C3" s="193"/>
      <c r="D3" s="193"/>
      <c r="E3" s="32"/>
      <c r="F3" s="79"/>
      <c r="G3" s="80"/>
      <c r="H3" s="32"/>
      <c r="I3" s="32"/>
      <c r="J3" s="32"/>
      <c r="K3" s="32"/>
      <c r="L3" s="32"/>
      <c r="M3" s="32"/>
      <c r="N3" s="32"/>
      <c r="O3" s="32"/>
      <c r="P3" s="32"/>
    </row>
    <row r="4" spans="2:17" ht="19.5">
      <c r="B4" s="61"/>
      <c r="C4" s="61"/>
      <c r="D4" s="61"/>
      <c r="E4" s="32"/>
      <c r="F4" s="32"/>
      <c r="G4" s="32"/>
      <c r="H4" s="32"/>
      <c r="I4" s="32"/>
      <c r="J4" s="32"/>
      <c r="K4" s="32"/>
      <c r="L4" s="32"/>
      <c r="M4" s="32"/>
      <c r="N4" s="32"/>
      <c r="O4" s="32"/>
      <c r="P4" s="32"/>
    </row>
    <row r="5" spans="2:17" ht="18.75">
      <c r="B5" s="108" t="s">
        <v>886</v>
      </c>
      <c r="C5" s="83"/>
      <c r="D5" s="83"/>
      <c r="E5" s="213" t="s">
        <v>924</v>
      </c>
      <c r="F5" s="214"/>
      <c r="G5" s="215"/>
      <c r="H5" s="205" t="s">
        <v>925</v>
      </c>
      <c r="I5" s="238"/>
      <c r="J5" s="238"/>
      <c r="K5" s="238"/>
      <c r="L5" s="238"/>
      <c r="M5" s="238"/>
      <c r="N5" s="238"/>
      <c r="O5" s="238"/>
      <c r="P5" s="238"/>
      <c r="Q5" s="239"/>
    </row>
    <row r="6" spans="2:17">
      <c r="B6" s="32"/>
      <c r="C6" s="32"/>
      <c r="D6" s="32"/>
      <c r="E6" s="216" t="s">
        <v>901</v>
      </c>
      <c r="F6" s="217"/>
      <c r="G6" s="218"/>
      <c r="H6" s="209" t="s">
        <v>926</v>
      </c>
      <c r="I6" s="210"/>
      <c r="J6" s="210"/>
      <c r="K6" s="208"/>
      <c r="L6" s="206" t="s">
        <v>927</v>
      </c>
      <c r="M6" s="207"/>
      <c r="N6" s="207"/>
      <c r="O6" s="208"/>
      <c r="P6" s="219" t="s">
        <v>928</v>
      </c>
      <c r="Q6" s="212" t="s">
        <v>929</v>
      </c>
    </row>
    <row r="7" spans="2:17" ht="30">
      <c r="B7" s="53" t="s">
        <v>889</v>
      </c>
      <c r="C7" s="53" t="s">
        <v>890</v>
      </c>
      <c r="D7" s="53" t="s">
        <v>0</v>
      </c>
      <c r="E7" s="52" t="s">
        <v>932</v>
      </c>
      <c r="F7" s="52" t="s">
        <v>933</v>
      </c>
      <c r="G7" s="53" t="s">
        <v>934</v>
      </c>
      <c r="H7" s="63" t="s">
        <v>935</v>
      </c>
      <c r="I7" s="63" t="s">
        <v>936</v>
      </c>
      <c r="J7" s="63" t="s">
        <v>937</v>
      </c>
      <c r="K7" s="63" t="s">
        <v>938</v>
      </c>
      <c r="L7" s="58" t="s">
        <v>935</v>
      </c>
      <c r="M7" s="58" t="s">
        <v>936</v>
      </c>
      <c r="N7" s="58" t="s">
        <v>937</v>
      </c>
      <c r="O7" s="58" t="s">
        <v>938</v>
      </c>
      <c r="P7" s="198"/>
      <c r="Q7" s="204"/>
    </row>
    <row r="8" spans="2:17" ht="315">
      <c r="B8" s="20" t="str">
        <f>IF('PLAN DE ACCIÓN'!E10=0,"",'PLAN DE ACCIÓN'!E10)</f>
        <v>Falta de coordinación entre las áreas involucradas, que impide conocer el cumplimiento de labores adicionales a las horas determinadas para la jornada laboral ordinaria especial.</v>
      </c>
      <c r="C8" s="20">
        <f>IF('PLAN DE ACCIÓN'!F10=0,"",'PLAN DE ACCIÓN'!F10)</f>
        <v>1</v>
      </c>
      <c r="D8" s="20" t="str">
        <f>IF(IF(+'PLAN DE ACCIÓN'!H10=0,'PLAN DE ACCIÓN'!G10,'PLAN DE ACCIÓN'!H10)=0,"",IF(+'PLAN DE ACCIÓN'!H10=0,'PLAN DE ACCIÓN'!G10,'PLAN DE ACCIÓN'!H10))</f>
        <v>Fijar Lineamientos</v>
      </c>
      <c r="E8" s="33" t="s">
        <v>949</v>
      </c>
      <c r="F8" s="33" t="s">
        <v>950</v>
      </c>
      <c r="G8" s="19" t="str">
        <f>+IF(AND(E8&lt;&gt;"",F8&lt;&gt;""),"( "&amp;E8&amp;" / "&amp;F8&amp;" ) * 100","(Numerador / Denominador )*100")</f>
        <v>( Número de reconocimientos de día de descanso en compensación de las horas adicionales a la jornada laboral ordinaria en el formato GMP-FT-130/V2  / Número total de solicitudes presentadas en el Formato (GMP-FT-20/V5) “Registro y Seguimiento de horas hombre laboradas y compensatorios. ) * 100</v>
      </c>
      <c r="H8" s="106">
        <v>1600</v>
      </c>
      <c r="I8" s="106">
        <v>1779</v>
      </c>
      <c r="J8" s="23">
        <f>IFERROR(H8/I8,"")</f>
        <v>0.89938167509836986</v>
      </c>
      <c r="K8" s="113" t="s">
        <v>951</v>
      </c>
      <c r="L8" s="106">
        <v>1300</v>
      </c>
      <c r="M8" s="106">
        <v>1608</v>
      </c>
      <c r="N8" s="105">
        <f>IFERROR(L8/M8,"")</f>
        <v>0.80845771144278611</v>
      </c>
      <c r="O8" s="113" t="s">
        <v>952</v>
      </c>
      <c r="P8" s="105">
        <f>+IFERROR(AVERAGE(N8,J8),"")</f>
        <v>0.85391969327057793</v>
      </c>
      <c r="Q8" s="110" t="s">
        <v>953</v>
      </c>
    </row>
    <row r="9" spans="2:17" ht="315">
      <c r="B9" s="20" t="str">
        <f>IF('PLAN DE ACCIÓN'!E11=0,"",'PLAN DE ACCIÓN'!E11)</f>
        <v>Falta de seguimiento y control por parte de las áreas encargadas, respecto de las horas laboradas por cada funcionario, con el fin de determinar si procede o no la compensación en días de descanso.</v>
      </c>
      <c r="C9" s="20">
        <f>IF('PLAN DE ACCIÓN'!F11=0,"",'PLAN DE ACCIÓN'!F11)</f>
        <v>1</v>
      </c>
      <c r="D9" s="20" t="str">
        <f>IF(IF(+'PLAN DE ACCIÓN'!H11=0,'PLAN DE ACCIÓN'!G11,'PLAN DE ACCIÓN'!H11)=0,"",IF(+'PLAN DE ACCIÓN'!H11=0,'PLAN DE ACCIÓN'!G11,'PLAN DE ACCIÓN'!H11))</f>
        <v>Efectuar Seguimiento y control</v>
      </c>
      <c r="E9" s="33" t="s">
        <v>949</v>
      </c>
      <c r="F9" s="33" t="s">
        <v>950</v>
      </c>
      <c r="G9" s="19" t="str">
        <f t="shared" ref="G9:G17" si="0">+IF(AND(E9&lt;&gt;"",F9&lt;&gt;""),"( "&amp;E9&amp;" / "&amp;F9&amp;" ) * 100","(Numerador / Denominador )*100")</f>
        <v>( Número de reconocimientos de día de descanso en compensación de las horas adicionales a la jornada laboral ordinaria en el formato GMP-FT-130/V2  / Número total de solicitudes presentadas en el Formato (GMP-FT-20/V5) “Registro y Seguimiento de horas hombre laboradas y compensatorios. ) * 100</v>
      </c>
      <c r="H9" s="106">
        <v>1600</v>
      </c>
      <c r="I9" s="106">
        <v>1779</v>
      </c>
      <c r="J9" s="23">
        <f t="shared" ref="J9:J17" si="1">IFERROR(H9/I9,"")</f>
        <v>0.89938167509836986</v>
      </c>
      <c r="K9" s="113" t="s">
        <v>954</v>
      </c>
      <c r="L9" s="106">
        <v>1300</v>
      </c>
      <c r="M9" s="106">
        <v>1608</v>
      </c>
      <c r="N9" s="105">
        <f t="shared" ref="N9:N17" si="2">IFERROR(L9/M9,"")</f>
        <v>0.80845771144278611</v>
      </c>
      <c r="O9" s="113" t="s">
        <v>955</v>
      </c>
      <c r="P9" s="105">
        <f t="shared" ref="P9:P17" si="3">+IFERROR(AVERAGE(N9,J9),"")</f>
        <v>0.85391969327057793</v>
      </c>
      <c r="Q9" s="110" t="s">
        <v>956</v>
      </c>
    </row>
    <row r="10" spans="2:17" ht="30">
      <c r="B10" s="20" t="str">
        <f>IF('PLAN DE ACCIÓN'!E12=0,"",'PLAN DE ACCIÓN'!E12)</f>
        <v/>
      </c>
      <c r="C10" s="20" t="str">
        <f>IF('PLAN DE ACCIÓN'!F12=0,"",'PLAN DE ACCIÓN'!F12)</f>
        <v/>
      </c>
      <c r="D10" s="20" t="str">
        <f>IF(IF(+'PLAN DE ACCIÓN'!H12=0,'PLAN DE ACCIÓN'!G12,'PLAN DE ACCIÓN'!H12)=0,"",IF(+'PLAN DE ACCIÓN'!H12=0,'PLAN DE ACCIÓN'!G12,'PLAN DE ACCIÓN'!H12))</f>
        <v/>
      </c>
      <c r="E10" s="33"/>
      <c r="F10" s="33"/>
      <c r="G10" s="19" t="str">
        <f t="shared" si="0"/>
        <v>(Numerador / Denominador )*100</v>
      </c>
      <c r="H10" s="106"/>
      <c r="I10" s="106"/>
      <c r="J10" s="23" t="str">
        <f t="shared" si="1"/>
        <v/>
      </c>
      <c r="K10" s="113"/>
      <c r="L10" s="103"/>
      <c r="M10" s="103"/>
      <c r="N10" s="105" t="str">
        <f t="shared" si="2"/>
        <v/>
      </c>
      <c r="O10" s="114"/>
      <c r="P10" s="105" t="str">
        <f t="shared" si="3"/>
        <v/>
      </c>
      <c r="Q10" s="110"/>
    </row>
    <row r="11" spans="2:17" ht="30">
      <c r="B11" s="20" t="str">
        <f>IF('PLAN DE ACCIÓN'!E13=0,"",'PLAN DE ACCIÓN'!E13)</f>
        <v/>
      </c>
      <c r="C11" s="20" t="str">
        <f>IF('PLAN DE ACCIÓN'!F13=0,"",'PLAN DE ACCIÓN'!F13)</f>
        <v/>
      </c>
      <c r="D11" s="20" t="str">
        <f>IF(IF(+'PLAN DE ACCIÓN'!H13=0,'PLAN DE ACCIÓN'!G13,'PLAN DE ACCIÓN'!H13)=0,"",IF(+'PLAN DE ACCIÓN'!H13=0,'PLAN DE ACCIÓN'!G13,'PLAN DE ACCIÓN'!H13))</f>
        <v/>
      </c>
      <c r="E11" s="33"/>
      <c r="F11" s="33"/>
      <c r="G11" s="19" t="str">
        <f t="shared" si="0"/>
        <v>(Numerador / Denominador )*100</v>
      </c>
      <c r="H11" s="106"/>
      <c r="I11" s="106"/>
      <c r="J11" s="23" t="str">
        <f t="shared" si="1"/>
        <v/>
      </c>
      <c r="K11" s="113"/>
      <c r="L11" s="103"/>
      <c r="M11" s="103"/>
      <c r="N11" s="105" t="str">
        <f t="shared" si="2"/>
        <v/>
      </c>
      <c r="O11" s="114"/>
      <c r="P11" s="105" t="str">
        <f t="shared" si="3"/>
        <v/>
      </c>
      <c r="Q11" s="110"/>
    </row>
    <row r="12" spans="2:17" ht="30">
      <c r="B12" s="20" t="str">
        <f>IF('PLAN DE ACCIÓN'!E14=0,"",'PLAN DE ACCIÓN'!E14)</f>
        <v/>
      </c>
      <c r="C12" s="20" t="str">
        <f>IF('PLAN DE ACCIÓN'!F14=0,"",'PLAN DE ACCIÓN'!F14)</f>
        <v/>
      </c>
      <c r="D12" s="20" t="str">
        <f>IF(IF(+'PLAN DE ACCIÓN'!H14=0,'PLAN DE ACCIÓN'!G14,'PLAN DE ACCIÓN'!H14)=0,"",IF(+'PLAN DE ACCIÓN'!H14=0,'PLAN DE ACCIÓN'!G14,'PLAN DE ACCIÓN'!H14))</f>
        <v/>
      </c>
      <c r="E12" s="33"/>
      <c r="F12" s="33"/>
      <c r="G12" s="19" t="str">
        <f t="shared" si="0"/>
        <v>(Numerador / Denominador )*100</v>
      </c>
      <c r="H12" s="106"/>
      <c r="I12" s="106"/>
      <c r="J12" s="23" t="str">
        <f t="shared" si="1"/>
        <v/>
      </c>
      <c r="K12" s="113"/>
      <c r="L12" s="103"/>
      <c r="M12" s="103"/>
      <c r="N12" s="105" t="str">
        <f t="shared" si="2"/>
        <v/>
      </c>
      <c r="O12" s="114"/>
      <c r="P12" s="105" t="str">
        <f t="shared" si="3"/>
        <v/>
      </c>
      <c r="Q12" s="110"/>
    </row>
    <row r="13" spans="2:17" ht="30">
      <c r="B13" s="20" t="str">
        <f>IF('PLAN DE ACCIÓN'!E15=0,"",'PLAN DE ACCIÓN'!E15)</f>
        <v/>
      </c>
      <c r="C13" s="20" t="str">
        <f>IF('PLAN DE ACCIÓN'!F15=0,"",'PLAN DE ACCIÓN'!F15)</f>
        <v/>
      </c>
      <c r="D13" s="20" t="str">
        <f>IF(IF(+'PLAN DE ACCIÓN'!H15=0,'PLAN DE ACCIÓN'!G15,'PLAN DE ACCIÓN'!H15)=0,"",IF(+'PLAN DE ACCIÓN'!H15=0,'PLAN DE ACCIÓN'!G15,'PLAN DE ACCIÓN'!H15))</f>
        <v/>
      </c>
      <c r="E13" s="33"/>
      <c r="F13" s="33"/>
      <c r="G13" s="19" t="str">
        <f t="shared" si="0"/>
        <v>(Numerador / Denominador )*100</v>
      </c>
      <c r="H13" s="106"/>
      <c r="I13" s="106"/>
      <c r="J13" s="23" t="str">
        <f t="shared" si="1"/>
        <v/>
      </c>
      <c r="K13" s="113"/>
      <c r="L13" s="103"/>
      <c r="M13" s="103"/>
      <c r="N13" s="105" t="str">
        <f t="shared" si="2"/>
        <v/>
      </c>
      <c r="O13" s="114"/>
      <c r="P13" s="105" t="str">
        <f t="shared" si="3"/>
        <v/>
      </c>
      <c r="Q13" s="110"/>
    </row>
    <row r="14" spans="2:17" ht="30">
      <c r="B14" s="20" t="str">
        <f>IF('PLAN DE ACCIÓN'!E16=0,"",'PLAN DE ACCIÓN'!E16)</f>
        <v/>
      </c>
      <c r="C14" s="20" t="str">
        <f>IF('PLAN DE ACCIÓN'!F16=0,"",'PLAN DE ACCIÓN'!F16)</f>
        <v/>
      </c>
      <c r="D14" s="20" t="str">
        <f>IF(IF(+'PLAN DE ACCIÓN'!H16=0,'PLAN DE ACCIÓN'!G16,'PLAN DE ACCIÓN'!H16)=0,"",IF(+'PLAN DE ACCIÓN'!H16=0,'PLAN DE ACCIÓN'!G16,'PLAN DE ACCIÓN'!H16))</f>
        <v/>
      </c>
      <c r="E14" s="33"/>
      <c r="F14" s="33"/>
      <c r="G14" s="19" t="str">
        <f t="shared" si="0"/>
        <v>(Numerador / Denominador )*100</v>
      </c>
      <c r="H14" s="106"/>
      <c r="I14" s="106"/>
      <c r="J14" s="23" t="str">
        <f t="shared" si="1"/>
        <v/>
      </c>
      <c r="K14" s="113"/>
      <c r="L14" s="103"/>
      <c r="M14" s="103"/>
      <c r="N14" s="105" t="str">
        <f t="shared" si="2"/>
        <v/>
      </c>
      <c r="O14" s="114"/>
      <c r="P14" s="105" t="str">
        <f t="shared" si="3"/>
        <v/>
      </c>
      <c r="Q14" s="110"/>
    </row>
    <row r="15" spans="2:17" ht="30">
      <c r="B15" s="20" t="str">
        <f>IF('PLAN DE ACCIÓN'!E17=0,"",'PLAN DE ACCIÓN'!E17)</f>
        <v/>
      </c>
      <c r="C15" s="20" t="str">
        <f>IF('PLAN DE ACCIÓN'!F17=0,"",'PLAN DE ACCIÓN'!F17)</f>
        <v/>
      </c>
      <c r="D15" s="20" t="str">
        <f>IF(IF(+'PLAN DE ACCIÓN'!H17=0,'PLAN DE ACCIÓN'!G17,'PLAN DE ACCIÓN'!H17)=0,"",IF(+'PLAN DE ACCIÓN'!H17=0,'PLAN DE ACCIÓN'!G17,'PLAN DE ACCIÓN'!H17))</f>
        <v/>
      </c>
      <c r="E15" s="33"/>
      <c r="F15" s="33"/>
      <c r="G15" s="19" t="str">
        <f t="shared" si="0"/>
        <v>(Numerador / Denominador )*100</v>
      </c>
      <c r="H15" s="106"/>
      <c r="I15" s="106"/>
      <c r="J15" s="23" t="str">
        <f t="shared" si="1"/>
        <v/>
      </c>
      <c r="K15" s="113"/>
      <c r="L15" s="103"/>
      <c r="M15" s="103"/>
      <c r="N15" s="105" t="str">
        <f t="shared" si="2"/>
        <v/>
      </c>
      <c r="O15" s="114"/>
      <c r="P15" s="105" t="str">
        <f t="shared" si="3"/>
        <v/>
      </c>
      <c r="Q15" s="110"/>
    </row>
    <row r="16" spans="2:17" ht="30">
      <c r="B16" s="20" t="str">
        <f>IF('PLAN DE ACCIÓN'!E18=0,"",'PLAN DE ACCIÓN'!E18)</f>
        <v/>
      </c>
      <c r="C16" s="20" t="str">
        <f>IF('PLAN DE ACCIÓN'!F18=0,"",'PLAN DE ACCIÓN'!F18)</f>
        <v/>
      </c>
      <c r="D16" s="20" t="str">
        <f>IF(IF(+'PLAN DE ACCIÓN'!H18=0,'PLAN DE ACCIÓN'!G18,'PLAN DE ACCIÓN'!H18)=0,"",IF(+'PLAN DE ACCIÓN'!H18=0,'PLAN DE ACCIÓN'!G18,'PLAN DE ACCIÓN'!H18))</f>
        <v/>
      </c>
      <c r="E16" s="33"/>
      <c r="F16" s="33"/>
      <c r="G16" s="19" t="str">
        <f t="shared" si="0"/>
        <v>(Numerador / Denominador )*100</v>
      </c>
      <c r="H16" s="106"/>
      <c r="I16" s="106"/>
      <c r="J16" s="23" t="str">
        <f t="shared" si="1"/>
        <v/>
      </c>
      <c r="K16" s="113"/>
      <c r="L16" s="103"/>
      <c r="M16" s="103"/>
      <c r="N16" s="105" t="str">
        <f t="shared" si="2"/>
        <v/>
      </c>
      <c r="O16" s="114"/>
      <c r="P16" s="105" t="str">
        <f t="shared" si="3"/>
        <v/>
      </c>
      <c r="Q16" s="110"/>
    </row>
    <row r="17" spans="2:17" ht="30">
      <c r="B17" s="20" t="str">
        <f>IF('PLAN DE ACCIÓN'!E19=0,"",'PLAN DE ACCIÓN'!E19)</f>
        <v/>
      </c>
      <c r="C17" s="20" t="str">
        <f>IF('PLAN DE ACCIÓN'!F19=0,"",'PLAN DE ACCIÓN'!F19)</f>
        <v/>
      </c>
      <c r="D17" s="20" t="str">
        <f>IF(IF(+'PLAN DE ACCIÓN'!H19=0,'PLAN DE ACCIÓN'!G19,'PLAN DE ACCIÓN'!H19)=0,"",IF(+'PLAN DE ACCIÓN'!H19=0,'PLAN DE ACCIÓN'!G19,'PLAN DE ACCIÓN'!H19))</f>
        <v/>
      </c>
      <c r="E17" s="33"/>
      <c r="F17" s="33"/>
      <c r="G17" s="19" t="str">
        <f t="shared" si="0"/>
        <v>(Numerador / Denominador )*100</v>
      </c>
      <c r="H17" s="106"/>
      <c r="I17" s="106"/>
      <c r="J17" s="23" t="str">
        <f t="shared" si="1"/>
        <v/>
      </c>
      <c r="K17" s="113"/>
      <c r="L17" s="103"/>
      <c r="M17" s="103"/>
      <c r="N17" s="105" t="str">
        <f t="shared" si="2"/>
        <v/>
      </c>
      <c r="O17" s="114"/>
      <c r="P17" s="105" t="str">
        <f t="shared" si="3"/>
        <v/>
      </c>
      <c r="Q17" s="110"/>
    </row>
    <row r="46" spans="10:16" hidden="1">
      <c r="J46" s="70">
        <f>+IFERROR(AVERAGE(J8:J17),"")</f>
        <v>0.89938167509836986</v>
      </c>
      <c r="K46" s="70"/>
      <c r="L46" s="70"/>
      <c r="M46" s="70"/>
      <c r="N46" s="70">
        <f>+IFERROR(AVERAGE(N8:N17),"")</f>
        <v>0.80845771144278611</v>
      </c>
      <c r="O46" s="70"/>
      <c r="P46" s="70">
        <f>+IFERROR(AVERAGE(P8:P17),"")</f>
        <v>0.85391969327057793</v>
      </c>
    </row>
  </sheetData>
  <sheetProtection algorithmName="SHA-512" hashValue="GqBR9tXmta+sIxfrA4TsrdyxzfGFMRCv8LO0bTHHUGCeX8EPk8y7JWZ+kFQhJi/pfTWHQfsnPOuL5zYiH5BfXg==" saltValue="i4BKCDNcAQ/a8B+hd2d8lw==" spinCount="100000" sheet="1" objects="1" scenarios="1"/>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xWindow="892" yWindow="773" count="10">
    <dataValidation allowBlank="1" showInputMessage="1" showErrorMessage="1" prompt="Se calcula automáticamente, promediando los resultados del año 1 y el año 2" sqref="P6:P17 Q6:Q7" xr:uid="{CAAF3684-1973-4916-8E86-BB86B72BECAC}"/>
    <dataValidation allowBlank="1" showInputMessage="1" showErrorMessage="1" prompt="Se calcula automáticamente el porcentaje de avance, una vez se ingresen los valores del numerado y denominador" sqref="J7:J17 N7:N17 O7" xr:uid="{FBFF2036-C0F1-4340-9B15-10B7BA19CB9F}"/>
    <dataValidation allowBlank="1" showInputMessage="1" showErrorMessage="1" prompt="Escriba el valor numérico del denominador" sqref="I7:I17 M7:M17" xr:uid="{D4C898F5-4CB3-4AA8-94B7-C5C0B3C1A91F}"/>
    <dataValidation allowBlank="1" showInputMessage="1" showErrorMessage="1" prompt="Escriba el valor numérico del numerador" sqref="H7:H17 L7:L1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17" xr:uid="{00F62CE0-F1E3-4DC1-B01D-99D41D8B8945}"/>
    <dataValidation allowBlank="1" showInputMessage="1" showErrorMessage="1" prompt="Describa el denominador" sqref="F7:F17" xr:uid="{9E7B3D5A-DD4A-460C-8A15-3C9306448CFE}"/>
    <dataValidation allowBlank="1" showInputMessage="1" showErrorMessage="1" prompt="Esta información se carga automáticamente del PLAN DE ACCIÓN " sqref="B8:D17" xr:uid="{2F6391A6-3788-4B6B-BBCE-C527F66E3A53}"/>
    <dataValidation allowBlank="1" showInputMessage="1" showErrorMessage="1" prompt="Brevemente, expliqué el valor del resultado." sqref="K7:K17" xr:uid="{996C0E45-300C-463E-837C-BE84E3B7D5F2}"/>
    <dataValidation allowBlank="1" showInputMessage="1" showErrorMessage="1" prompt="Brevemente, explique el valor del resultado" sqref="O8:O17" xr:uid="{C1426415-BD6F-4AF2-AD43-B07EB32C76C8}"/>
  </dataValidations>
  <hyperlinks>
    <hyperlink ref="E6:G6" location="'INDICADOR DE RESULTADO'!A1" display="Ayuda" xr:uid="{1FFA210A-24A4-4A42-9054-46E36855F01D}"/>
  </hyperlinks>
  <pageMargins left="0.7" right="0.7" top="0.75" bottom="0.75" header="0.3" footer="0.3"/>
  <pageSetup paperSize="9" orientation="portrait" horizontalDpi="4294967294" verticalDpi="4294967294"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47"/>
  <sheetViews>
    <sheetView showGridLines="0" showRowColHeaders="0" tabSelected="1" topLeftCell="E1" zoomScale="90" zoomScaleNormal="90" workbookViewId="0">
      <selection activeCell="H13" sqref="H13"/>
    </sheetView>
  </sheetViews>
  <sheetFormatPr defaultColWidth="11.42578125"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19.5">
      <c r="B3" s="193" t="s">
        <v>957</v>
      </c>
      <c r="C3" s="193"/>
      <c r="D3" s="236"/>
      <c r="E3" s="79"/>
      <c r="F3" s="80"/>
      <c r="G3" s="80"/>
      <c r="H3" s="32"/>
      <c r="I3" s="32"/>
      <c r="J3" s="32"/>
      <c r="K3" s="32"/>
      <c r="L3" s="32"/>
    </row>
    <row r="4" spans="2:13" ht="15.75">
      <c r="B4" s="56"/>
      <c r="C4" s="56"/>
      <c r="D4" s="32"/>
      <c r="E4" s="69"/>
      <c r="F4" s="69"/>
      <c r="G4" s="69"/>
      <c r="H4" s="32"/>
      <c r="I4" s="32"/>
      <c r="J4" s="32"/>
      <c r="K4" s="32"/>
      <c r="L4" s="32"/>
    </row>
    <row r="5" spans="2:13" ht="16.5">
      <c r="B5" s="108" t="s">
        <v>886</v>
      </c>
      <c r="C5" s="78"/>
      <c r="D5" s="205" t="s">
        <v>925</v>
      </c>
      <c r="E5" s="238"/>
      <c r="F5" s="238"/>
      <c r="G5" s="238"/>
      <c r="H5" s="238"/>
      <c r="I5" s="238"/>
      <c r="J5" s="238"/>
      <c r="K5" s="238"/>
      <c r="L5" s="238"/>
      <c r="M5" s="239"/>
    </row>
    <row r="6" spans="2:13" ht="15.75">
      <c r="B6" s="32"/>
      <c r="C6" s="109" t="s">
        <v>901</v>
      </c>
      <c r="D6" s="223" t="s">
        <v>926</v>
      </c>
      <c r="E6" s="224"/>
      <c r="F6" s="224"/>
      <c r="G6" s="222"/>
      <c r="H6" s="220" t="s">
        <v>927</v>
      </c>
      <c r="I6" s="221"/>
      <c r="J6" s="221"/>
      <c r="K6" s="222"/>
      <c r="L6" s="197" t="s">
        <v>958</v>
      </c>
      <c r="M6" s="203" t="s">
        <v>929</v>
      </c>
    </row>
    <row r="7" spans="2:13" ht="30">
      <c r="B7" s="53" t="s">
        <v>959</v>
      </c>
      <c r="C7" s="53" t="s">
        <v>934</v>
      </c>
      <c r="D7" s="63" t="s">
        <v>960</v>
      </c>
      <c r="E7" s="63" t="s">
        <v>961</v>
      </c>
      <c r="F7" s="63" t="s">
        <v>937</v>
      </c>
      <c r="G7" s="63" t="s">
        <v>938</v>
      </c>
      <c r="H7" s="58" t="s">
        <v>962</v>
      </c>
      <c r="I7" s="58" t="s">
        <v>960</v>
      </c>
      <c r="J7" s="58" t="s">
        <v>937</v>
      </c>
      <c r="K7" s="58" t="s">
        <v>938</v>
      </c>
      <c r="L7" s="198"/>
      <c r="M7" s="204"/>
    </row>
    <row r="8" spans="2:13" ht="50.1" customHeight="1">
      <c r="B8" s="62" t="str">
        <f>+IF('PLAN DE ACCIÓN'!C10=0,"",'PLAN DE ACCIÓN'!C10)</f>
        <v>NO RECONOCIMIENTO DE PRESTACIONES SOCIALES</v>
      </c>
      <c r="C8" s="19" t="s">
        <v>963</v>
      </c>
      <c r="D8" s="106">
        <v>3</v>
      </c>
      <c r="E8" s="106">
        <v>39</v>
      </c>
      <c r="F8" s="104">
        <f t="shared" ref="F8:F17" si="0">+IFERROR((D8-E8)/E8,"")</f>
        <v>-0.92307692307692313</v>
      </c>
      <c r="G8" s="111" t="s">
        <v>964</v>
      </c>
      <c r="H8" s="103">
        <v>1</v>
      </c>
      <c r="I8" s="60">
        <f>+IF(D8="","",D8)</f>
        <v>3</v>
      </c>
      <c r="J8" s="104">
        <f>IF(H8="","",IFERROR((H8-I8)/I8,""))</f>
        <v>-0.66666666666666663</v>
      </c>
      <c r="K8" s="112" t="s">
        <v>965</v>
      </c>
      <c r="L8" s="104">
        <f>IF(H8="",F8,IFERROR(AVERAGE(J8,F8),""))</f>
        <v>-0.79487179487179493</v>
      </c>
      <c r="M8" s="110" t="s">
        <v>966</v>
      </c>
    </row>
    <row r="9" spans="2:13" ht="50.1" customHeight="1">
      <c r="B9" s="62" t="str">
        <f>+IF('PLAN DE ACCIÓN'!C11=0,"",'PLAN DE ACCIÓN'!C11)</f>
        <v/>
      </c>
      <c r="C9" s="19" t="s">
        <v>963</v>
      </c>
      <c r="D9" s="106"/>
      <c r="E9" s="106"/>
      <c r="F9" s="104" t="str">
        <f t="shared" si="0"/>
        <v/>
      </c>
      <c r="G9" s="111"/>
      <c r="H9" s="103"/>
      <c r="I9" s="60" t="str">
        <f t="shared" ref="I9:I17" si="1">+IF(D9="","",D9)</f>
        <v/>
      </c>
      <c r="J9" s="104" t="str">
        <f t="shared" ref="J9:J17" si="2">+IFERROR((H9-I9)/I9,"")</f>
        <v/>
      </c>
      <c r="K9" s="112"/>
      <c r="L9" s="104" t="str">
        <f t="shared" ref="L9:L17" si="3">+IFERROR(AVERAGE(J9,F9),"")</f>
        <v/>
      </c>
      <c r="M9" s="110"/>
    </row>
    <row r="10" spans="2:13" ht="50.1" customHeight="1">
      <c r="B10" s="62" t="str">
        <f>+IF('PLAN DE ACCIÓN'!C12=0,"",'PLAN DE ACCIÓN'!C12)</f>
        <v/>
      </c>
      <c r="C10" s="19" t="s">
        <v>963</v>
      </c>
      <c r="D10" s="106"/>
      <c r="E10" s="106"/>
      <c r="F10" s="104" t="str">
        <f t="shared" si="0"/>
        <v/>
      </c>
      <c r="G10" s="111"/>
      <c r="H10" s="103"/>
      <c r="I10" s="60" t="str">
        <f t="shared" si="1"/>
        <v/>
      </c>
      <c r="J10" s="104" t="str">
        <f t="shared" si="2"/>
        <v/>
      </c>
      <c r="K10" s="112"/>
      <c r="L10" s="104" t="str">
        <f t="shared" si="3"/>
        <v/>
      </c>
      <c r="M10" s="110"/>
    </row>
    <row r="11" spans="2:13" ht="50.1" customHeight="1">
      <c r="B11" s="62" t="str">
        <f>+IF('PLAN DE ACCIÓN'!C13=0,"",'PLAN DE ACCIÓN'!C13)</f>
        <v/>
      </c>
      <c r="C11" s="19" t="s">
        <v>963</v>
      </c>
      <c r="D11" s="106"/>
      <c r="E11" s="106"/>
      <c r="F11" s="104" t="str">
        <f t="shared" si="0"/>
        <v/>
      </c>
      <c r="G11" s="111"/>
      <c r="H11" s="103"/>
      <c r="I11" s="60" t="str">
        <f t="shared" si="1"/>
        <v/>
      </c>
      <c r="J11" s="104" t="str">
        <f t="shared" si="2"/>
        <v/>
      </c>
      <c r="K11" s="112"/>
      <c r="L11" s="104" t="str">
        <f t="shared" si="3"/>
        <v/>
      </c>
      <c r="M11" s="110"/>
    </row>
    <row r="12" spans="2:13" ht="50.1" customHeight="1">
      <c r="B12" s="62" t="str">
        <f>+IF('PLAN DE ACCIÓN'!C14=0,"",'PLAN DE ACCIÓN'!C14)</f>
        <v/>
      </c>
      <c r="C12" s="19" t="s">
        <v>963</v>
      </c>
      <c r="D12" s="106"/>
      <c r="E12" s="106"/>
      <c r="F12" s="104" t="str">
        <f t="shared" si="0"/>
        <v/>
      </c>
      <c r="G12" s="111"/>
      <c r="H12" s="103"/>
      <c r="I12" s="60" t="str">
        <f t="shared" si="1"/>
        <v/>
      </c>
      <c r="J12" s="104" t="str">
        <f t="shared" si="2"/>
        <v/>
      </c>
      <c r="K12" s="112"/>
      <c r="L12" s="104" t="str">
        <f t="shared" si="3"/>
        <v/>
      </c>
      <c r="M12" s="110"/>
    </row>
    <row r="13" spans="2:13" ht="50.1" customHeight="1">
      <c r="B13" s="62" t="str">
        <f>+IF('PLAN DE ACCIÓN'!C15=0,"",'PLAN DE ACCIÓN'!C15)</f>
        <v/>
      </c>
      <c r="C13" s="19" t="s">
        <v>963</v>
      </c>
      <c r="D13" s="106"/>
      <c r="E13" s="106"/>
      <c r="F13" s="104" t="str">
        <f t="shared" si="0"/>
        <v/>
      </c>
      <c r="G13" s="111"/>
      <c r="H13" s="103"/>
      <c r="I13" s="60" t="str">
        <f t="shared" si="1"/>
        <v/>
      </c>
      <c r="J13" s="104" t="str">
        <f t="shared" si="2"/>
        <v/>
      </c>
      <c r="K13" s="112"/>
      <c r="L13" s="104" t="str">
        <f t="shared" si="3"/>
        <v/>
      </c>
      <c r="M13" s="110"/>
    </row>
    <row r="14" spans="2:13" ht="50.1" customHeight="1">
      <c r="B14" s="62" t="str">
        <f>+IF('PLAN DE ACCIÓN'!C16=0,"",'PLAN DE ACCIÓN'!C16)</f>
        <v/>
      </c>
      <c r="C14" s="19" t="s">
        <v>963</v>
      </c>
      <c r="D14" s="106"/>
      <c r="E14" s="106"/>
      <c r="F14" s="104" t="str">
        <f t="shared" si="0"/>
        <v/>
      </c>
      <c r="G14" s="111"/>
      <c r="H14" s="103"/>
      <c r="I14" s="60" t="str">
        <f t="shared" si="1"/>
        <v/>
      </c>
      <c r="J14" s="104" t="str">
        <f t="shared" si="2"/>
        <v/>
      </c>
      <c r="K14" s="112"/>
      <c r="L14" s="104" t="str">
        <f t="shared" si="3"/>
        <v/>
      </c>
      <c r="M14" s="110"/>
    </row>
    <row r="15" spans="2:13" ht="50.1" customHeight="1">
      <c r="B15" s="62" t="str">
        <f>+IF('PLAN DE ACCIÓN'!C17=0,"",'PLAN DE ACCIÓN'!C17)</f>
        <v/>
      </c>
      <c r="C15" s="19" t="s">
        <v>963</v>
      </c>
      <c r="D15" s="106"/>
      <c r="E15" s="106"/>
      <c r="F15" s="104" t="str">
        <f t="shared" si="0"/>
        <v/>
      </c>
      <c r="G15" s="111"/>
      <c r="H15" s="103"/>
      <c r="I15" s="60" t="str">
        <f t="shared" si="1"/>
        <v/>
      </c>
      <c r="J15" s="104" t="str">
        <f t="shared" si="2"/>
        <v/>
      </c>
      <c r="K15" s="112"/>
      <c r="L15" s="104" t="str">
        <f t="shared" si="3"/>
        <v/>
      </c>
      <c r="M15" s="110"/>
    </row>
    <row r="16" spans="2:13" ht="50.1" customHeight="1">
      <c r="B16" s="62" t="str">
        <f>+IF('PLAN DE ACCIÓN'!C18=0,"",'PLAN DE ACCIÓN'!C18)</f>
        <v/>
      </c>
      <c r="C16" s="19" t="s">
        <v>963</v>
      </c>
      <c r="D16" s="106"/>
      <c r="E16" s="106"/>
      <c r="F16" s="104" t="str">
        <f t="shared" si="0"/>
        <v/>
      </c>
      <c r="G16" s="111"/>
      <c r="H16" s="103"/>
      <c r="I16" s="60" t="str">
        <f t="shared" si="1"/>
        <v/>
      </c>
      <c r="J16" s="104" t="str">
        <f t="shared" si="2"/>
        <v/>
      </c>
      <c r="K16" s="112"/>
      <c r="L16" s="104" t="str">
        <f t="shared" si="3"/>
        <v/>
      </c>
      <c r="M16" s="110"/>
    </row>
    <row r="17" spans="2:13" ht="50.1" customHeight="1">
      <c r="B17" s="62" t="str">
        <f>+IF('PLAN DE ACCIÓN'!C19=0,"",'PLAN DE ACCIÓN'!C19)</f>
        <v/>
      </c>
      <c r="C17" s="19" t="s">
        <v>963</v>
      </c>
      <c r="D17" s="106"/>
      <c r="E17" s="106"/>
      <c r="F17" s="104" t="str">
        <f t="shared" si="0"/>
        <v/>
      </c>
      <c r="G17" s="111"/>
      <c r="H17" s="103"/>
      <c r="I17" s="60" t="str">
        <f t="shared" si="1"/>
        <v/>
      </c>
      <c r="J17" s="104" t="str">
        <f t="shared" si="2"/>
        <v/>
      </c>
      <c r="K17" s="112"/>
      <c r="L17" s="104" t="str">
        <f t="shared" si="3"/>
        <v/>
      </c>
      <c r="M17" s="110"/>
    </row>
    <row r="18" spans="2:13">
      <c r="B18" s="32"/>
      <c r="C18" s="32"/>
      <c r="D18" s="32"/>
      <c r="E18" s="32"/>
      <c r="F18" s="32"/>
      <c r="G18" s="32"/>
      <c r="H18" s="32"/>
      <c r="I18" s="32"/>
      <c r="J18" s="32"/>
      <c r="K18" s="32"/>
      <c r="L18" s="32"/>
    </row>
    <row r="19" spans="2:13">
      <c r="B19" s="32"/>
      <c r="C19" s="32"/>
      <c r="D19" s="32"/>
      <c r="E19" s="32"/>
      <c r="F19" s="32"/>
      <c r="G19" s="32"/>
      <c r="H19" s="32"/>
      <c r="I19" s="32"/>
      <c r="J19" s="32"/>
      <c r="K19" s="32"/>
      <c r="L19" s="32"/>
    </row>
    <row r="20" spans="2:13">
      <c r="B20" s="32"/>
      <c r="C20" s="32"/>
      <c r="D20" s="32"/>
      <c r="E20" s="32"/>
      <c r="F20" s="32"/>
      <c r="G20" s="32"/>
      <c r="H20" s="32"/>
      <c r="I20" s="32"/>
      <c r="J20" s="32"/>
      <c r="K20" s="32"/>
      <c r="L20" s="32"/>
    </row>
    <row r="21" spans="2:13">
      <c r="B21" s="32"/>
      <c r="C21" s="32"/>
      <c r="D21" s="32"/>
      <c r="E21" s="32"/>
      <c r="F21" s="32"/>
      <c r="G21" s="32"/>
      <c r="H21" s="32"/>
      <c r="I21" s="32"/>
      <c r="J21" s="32"/>
      <c r="K21" s="32"/>
      <c r="L21" s="32"/>
    </row>
    <row r="22" spans="2:13">
      <c r="B22" s="32"/>
      <c r="C22" s="32"/>
      <c r="D22" s="32"/>
      <c r="E22" s="32"/>
      <c r="F22" s="32"/>
      <c r="G22" s="32"/>
      <c r="H22" s="32"/>
      <c r="I22" s="32"/>
      <c r="J22" s="32"/>
      <c r="K22" s="32"/>
      <c r="L22" s="32"/>
    </row>
    <row r="23" spans="2:13">
      <c r="B23" s="32"/>
      <c r="C23" s="32"/>
      <c r="D23" s="32"/>
      <c r="E23" s="32"/>
      <c r="F23" s="32"/>
      <c r="G23" s="32"/>
      <c r="H23" s="32"/>
      <c r="I23" s="32"/>
      <c r="J23" s="32"/>
      <c r="K23" s="32"/>
      <c r="L23" s="32"/>
    </row>
    <row r="24" spans="2:13">
      <c r="B24" s="32"/>
      <c r="C24" s="32"/>
      <c r="D24" s="32"/>
      <c r="E24" s="32"/>
      <c r="F24" s="32"/>
      <c r="G24" s="32"/>
      <c r="H24" s="32"/>
      <c r="I24" s="32"/>
      <c r="J24" s="32"/>
      <c r="K24" s="32"/>
      <c r="L24" s="32"/>
    </row>
    <row r="25" spans="2:13">
      <c r="B25" s="32"/>
      <c r="C25" s="32"/>
      <c r="D25" s="32"/>
      <c r="E25" s="32"/>
      <c r="F25" s="32"/>
      <c r="G25" s="32"/>
      <c r="H25" s="32"/>
      <c r="I25" s="32"/>
      <c r="J25" s="32"/>
      <c r="K25" s="32"/>
      <c r="L25" s="32"/>
    </row>
    <row r="26" spans="2:13">
      <c r="B26" s="32"/>
      <c r="C26" s="32"/>
      <c r="D26" s="32"/>
      <c r="E26" s="32"/>
      <c r="F26" s="32"/>
      <c r="G26" s="32"/>
      <c r="H26" s="32"/>
      <c r="I26" s="32"/>
      <c r="J26" s="32"/>
      <c r="K26" s="32"/>
      <c r="L26" s="32"/>
    </row>
    <row r="27" spans="2:13">
      <c r="B27" s="32"/>
      <c r="C27" s="32"/>
      <c r="D27" s="32"/>
      <c r="E27" s="32"/>
      <c r="F27" s="32"/>
      <c r="G27" s="32"/>
      <c r="H27" s="32"/>
      <c r="I27" s="32"/>
      <c r="J27" s="32"/>
      <c r="K27" s="32"/>
      <c r="L27" s="32"/>
    </row>
    <row r="28" spans="2:13">
      <c r="B28" s="32"/>
      <c r="C28" s="32"/>
      <c r="D28" s="32"/>
      <c r="E28" s="32"/>
      <c r="F28" s="32"/>
      <c r="G28" s="32"/>
      <c r="H28" s="32"/>
      <c r="I28" s="32"/>
      <c r="J28" s="32"/>
      <c r="K28" s="32"/>
      <c r="L28" s="32"/>
    </row>
    <row r="29" spans="2:13">
      <c r="B29" s="32"/>
      <c r="C29" s="32"/>
      <c r="D29" s="32"/>
      <c r="E29" s="32"/>
      <c r="F29" s="32"/>
      <c r="G29" s="32"/>
      <c r="H29" s="32"/>
      <c r="I29" s="32"/>
      <c r="J29" s="32"/>
      <c r="K29" s="32"/>
      <c r="L29" s="32"/>
    </row>
    <row r="30" spans="2:13">
      <c r="B30" s="32"/>
      <c r="C30" s="32"/>
      <c r="D30" s="32"/>
      <c r="E30" s="32"/>
      <c r="F30" s="32"/>
      <c r="G30" s="32"/>
      <c r="H30" s="32"/>
      <c r="I30" s="32"/>
      <c r="J30" s="32"/>
      <c r="K30" s="32"/>
      <c r="L30" s="32"/>
    </row>
    <row r="31" spans="2:13">
      <c r="B31" s="32"/>
      <c r="C31" s="32"/>
      <c r="D31" s="32"/>
      <c r="E31" s="32"/>
      <c r="F31" s="32"/>
      <c r="G31" s="32"/>
      <c r="H31" s="32"/>
      <c r="I31" s="32"/>
      <c r="J31" s="32"/>
      <c r="K31" s="32"/>
      <c r="L31" s="32"/>
    </row>
    <row r="32" spans="2:13">
      <c r="B32" s="32"/>
      <c r="C32" s="32"/>
      <c r="D32" s="32"/>
      <c r="E32" s="32"/>
      <c r="F32" s="32"/>
      <c r="G32" s="32"/>
      <c r="H32" s="32"/>
      <c r="I32" s="32"/>
      <c r="J32" s="32"/>
      <c r="K32" s="32"/>
      <c r="L32" s="32"/>
    </row>
    <row r="33" spans="2:12">
      <c r="B33" s="32"/>
      <c r="C33" s="32"/>
      <c r="D33" s="32"/>
      <c r="E33" s="32"/>
      <c r="F33" s="32"/>
      <c r="G33" s="32"/>
      <c r="H33" s="32"/>
      <c r="I33" s="32"/>
      <c r="J33" s="32"/>
      <c r="K33" s="32"/>
      <c r="L33" s="32"/>
    </row>
    <row r="34" spans="2:12">
      <c r="B34" s="32"/>
      <c r="C34" s="32"/>
      <c r="D34" s="32"/>
      <c r="E34" s="32"/>
      <c r="F34" s="32"/>
      <c r="G34" s="32"/>
      <c r="H34" s="32"/>
      <c r="I34" s="32"/>
      <c r="J34" s="32"/>
      <c r="K34" s="32"/>
      <c r="L34" s="32"/>
    </row>
    <row r="35" spans="2:12">
      <c r="B35" s="32"/>
      <c r="C35" s="32"/>
      <c r="D35" s="32"/>
      <c r="E35" s="32"/>
      <c r="F35" s="32"/>
      <c r="G35" s="32"/>
      <c r="H35" s="32"/>
      <c r="I35" s="32"/>
      <c r="J35" s="32"/>
      <c r="K35" s="32"/>
      <c r="L35" s="32"/>
    </row>
    <row r="36" spans="2:12">
      <c r="B36" s="32"/>
      <c r="C36" s="32"/>
      <c r="D36" s="32"/>
      <c r="E36" s="32"/>
      <c r="F36" s="32"/>
      <c r="G36" s="32"/>
      <c r="H36" s="32"/>
      <c r="I36" s="32"/>
      <c r="J36" s="32"/>
      <c r="K36" s="32"/>
      <c r="L36" s="32"/>
    </row>
    <row r="37" spans="2:12">
      <c r="B37" s="32"/>
      <c r="C37" s="32"/>
      <c r="D37" s="32"/>
      <c r="E37" s="32"/>
      <c r="F37" s="32"/>
      <c r="G37" s="32"/>
      <c r="H37" s="32"/>
      <c r="I37" s="32"/>
      <c r="J37" s="32"/>
      <c r="K37" s="32"/>
      <c r="L37" s="32"/>
    </row>
    <row r="38" spans="2:12">
      <c r="B38" s="32"/>
      <c r="C38" s="32"/>
      <c r="D38" s="32"/>
      <c r="E38" s="32"/>
      <c r="F38" s="32"/>
      <c r="G38" s="32"/>
      <c r="H38" s="32"/>
      <c r="I38" s="32"/>
      <c r="J38" s="32"/>
      <c r="K38" s="32"/>
      <c r="L38" s="32"/>
    </row>
    <row r="39" spans="2:12">
      <c r="B39" s="32"/>
      <c r="C39" s="32"/>
      <c r="D39" s="32"/>
      <c r="E39" s="32"/>
      <c r="F39" s="32"/>
      <c r="G39" s="32"/>
      <c r="H39" s="32"/>
      <c r="I39" s="32"/>
      <c r="J39" s="32"/>
      <c r="K39" s="32"/>
      <c r="L39" s="32"/>
    </row>
    <row r="40" spans="2:12">
      <c r="B40" s="32"/>
      <c r="C40" s="32"/>
      <c r="D40" s="32"/>
      <c r="E40" s="32"/>
      <c r="F40" s="32"/>
      <c r="G40" s="32"/>
      <c r="H40" s="32"/>
      <c r="I40" s="32"/>
      <c r="J40" s="32"/>
      <c r="K40" s="32"/>
      <c r="L40" s="32"/>
    </row>
    <row r="41" spans="2:12">
      <c r="B41" s="32"/>
      <c r="C41" s="32"/>
      <c r="D41" s="32"/>
      <c r="E41" s="32"/>
      <c r="F41" s="32"/>
      <c r="G41" s="32"/>
      <c r="H41" s="32"/>
      <c r="I41" s="32"/>
      <c r="J41" s="32"/>
      <c r="K41" s="32"/>
      <c r="L41" s="32"/>
    </row>
    <row r="42" spans="2:12">
      <c r="B42" s="32"/>
      <c r="C42" s="32"/>
      <c r="D42" s="32"/>
      <c r="E42" s="32"/>
      <c r="F42" s="32"/>
      <c r="G42" s="32"/>
      <c r="H42" s="32"/>
      <c r="I42" s="32"/>
      <c r="J42" s="32"/>
      <c r="K42" s="32"/>
      <c r="L42" s="32"/>
    </row>
    <row r="43" spans="2:12">
      <c r="B43" s="32"/>
      <c r="C43" s="32"/>
      <c r="D43" s="32"/>
      <c r="E43" s="32"/>
      <c r="F43" s="32"/>
      <c r="G43" s="32"/>
      <c r="H43" s="32"/>
      <c r="I43" s="32"/>
      <c r="J43" s="32"/>
      <c r="K43" s="32"/>
      <c r="L43" s="32"/>
    </row>
    <row r="44" spans="2:12">
      <c r="B44" s="32"/>
      <c r="C44" s="32"/>
      <c r="D44" s="32"/>
      <c r="E44" s="32"/>
      <c r="F44" s="32"/>
      <c r="G44" s="32"/>
      <c r="H44" s="32"/>
      <c r="I44" s="32"/>
      <c r="J44" s="32"/>
      <c r="K44" s="32"/>
      <c r="L44" s="32"/>
    </row>
    <row r="45" spans="2:12">
      <c r="B45" s="32"/>
      <c r="C45" s="32"/>
      <c r="D45" s="32"/>
      <c r="E45" s="32"/>
      <c r="F45" s="32"/>
      <c r="G45" s="32"/>
      <c r="H45" s="32"/>
      <c r="I45" s="32"/>
      <c r="J45" s="32"/>
      <c r="K45" s="32"/>
      <c r="L45" s="32"/>
    </row>
    <row r="46" spans="2:12" hidden="1">
      <c r="B46" s="32"/>
      <c r="C46" s="32"/>
      <c r="D46" s="32"/>
      <c r="E46" s="32"/>
      <c r="F46" s="84">
        <f>+IFERROR(AVERAGE(F8:F17),"")</f>
        <v>-0.92307692307692313</v>
      </c>
      <c r="G46" s="84"/>
      <c r="H46" s="84"/>
      <c r="I46" s="84"/>
      <c r="J46" s="84">
        <f>+IFERROR(AVERAGE(J8:J17),"")</f>
        <v>-0.66666666666666663</v>
      </c>
      <c r="K46" s="84"/>
      <c r="L46" s="84">
        <f>+IFERROR(AVERAGE(L8:L17),"")</f>
        <v>-0.79487179487179493</v>
      </c>
    </row>
    <row r="47" spans="2:12">
      <c r="B47" s="32"/>
      <c r="C47" s="32"/>
      <c r="D47" s="32"/>
      <c r="E47" s="32"/>
      <c r="F47" s="32"/>
      <c r="G47" s="32"/>
      <c r="H47" s="32"/>
      <c r="I47" s="32"/>
      <c r="J47" s="32"/>
      <c r="K47" s="32"/>
      <c r="L47" s="32"/>
    </row>
  </sheetData>
  <sheetProtection algorithmName="SHA-512" hashValue="e8BWsVN9GHPp0fT4s0ntcp8+zFh8z0Uo2Y2cJLV+rdvFezexI2/WvEJEVQppOYmL8I+qVKhBDzCtZGWZneb7mg==" saltValue="wM+QLbyfc0ieFtb+fzzwkw=="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xr:uid="{BDB992CB-607F-41D4-85F4-493A6E31BD0C}"/>
    <dataValidation allowBlank="1" showInputMessage="1" showErrorMessage="1" prompt="Escriba el número de demandas de esa causa registradas al finalizar el año de implementación 2 en eKOGUI." sqref="H7:H17" xr:uid="{77734B43-B8B0-42E7-BBE5-A524EFE9F1A0}"/>
    <dataValidation allowBlank="1" showInputMessage="1" showErrorMessage="1" prompt="El campo se diligencia automáticamente con la información registrada para el año de implementación 1." sqref="I7:I17" xr:uid="{0028537B-3981-4F80-9064-9D506DA58857}"/>
    <dataValidation allowBlank="1" showInputMessage="1" showErrorMessage="1" prompt="Se calcula automáticamente el cambio porcentual en las demandas de esa causa, una vez se ingrese los valores de las demandas para cada año." sqref="K8:K17 J7:J17 F7:F17" xr:uid="{DC6AB334-63F0-4A35-A395-4B3A078283C6}"/>
    <dataValidation allowBlank="1" showInputMessage="1" showErrorMessage="1" prompt="Escriba el número de demandas de esa causa registradas al finalizar el año de formulación de la política en eKOGUI." sqref="E7:E17" xr:uid="{900CE529-1ABF-42CF-8B4A-2FD75A8176E3}"/>
    <dataValidation allowBlank="1" showInputMessage="1" showErrorMessage="1" prompt="Escriba el número de demandas de esa causa registradas al finalizal el año 1 de implementación en eKOGUI." sqref="D7:D17" xr:uid="{B5731565-6539-4BA4-BDC3-E09F8C4C5EE7}"/>
    <dataValidation allowBlank="1" showInputMessage="1" showErrorMessage="1" prompt="Explique brevemente el resultado" sqref="G7:G1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heetViews>
  <sheetFormatPr defaultColWidth="11.42578125"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c r="A3" s="18"/>
      <c r="B3" s="193" t="s">
        <v>967</v>
      </c>
      <c r="C3" s="165"/>
      <c r="D3" s="165"/>
      <c r="E3" s="165"/>
      <c r="F3" s="211"/>
      <c r="G3" s="211"/>
      <c r="H3" s="211"/>
      <c r="I3" s="211"/>
      <c r="AA3" s="77"/>
      <c r="AB3" s="77"/>
      <c r="AC3" s="77"/>
      <c r="AD3" s="77"/>
      <c r="AE3" s="77"/>
      <c r="AF3" s="77"/>
      <c r="AG3" s="77"/>
      <c r="AH3" s="77"/>
    </row>
    <row r="4" spans="1:34">
      <c r="Z4" s="91" t="s">
        <v>968</v>
      </c>
      <c r="AA4" s="91">
        <v>20</v>
      </c>
      <c r="AB4" s="91"/>
      <c r="AC4" s="91"/>
      <c r="AD4" s="77"/>
      <c r="AE4" s="77"/>
      <c r="AF4" s="77"/>
      <c r="AG4" s="77"/>
      <c r="AH4" s="77"/>
    </row>
    <row r="5" spans="1:34" ht="15.75">
      <c r="B5" s="71"/>
      <c r="C5" s="72" t="s">
        <v>969</v>
      </c>
      <c r="D5" s="72" t="s">
        <v>970</v>
      </c>
      <c r="E5" s="72" t="s">
        <v>971</v>
      </c>
      <c r="Z5" s="91" t="s">
        <v>972</v>
      </c>
      <c r="AA5" s="91">
        <v>20</v>
      </c>
      <c r="AB5" s="91"/>
      <c r="AC5" s="91"/>
      <c r="AD5" s="77"/>
      <c r="AE5" s="77"/>
      <c r="AF5" s="77"/>
      <c r="AG5" s="77"/>
      <c r="AH5" s="77"/>
    </row>
    <row r="6" spans="1:34" ht="15.75">
      <c r="B6" s="75" t="s">
        <v>973</v>
      </c>
      <c r="C6" s="73">
        <f>+'INDICADOR GESTIÓN - MECANISMO'!J43</f>
        <v>0.905236068570205</v>
      </c>
      <c r="D6" s="73">
        <f>+'INDICADOR GESTIÓN - MECANISMO'!N43</f>
        <v>0.9361525704809287</v>
      </c>
      <c r="E6" s="73">
        <f>+'INDICADOR GESTIÓN - MECANISMO'!P43</f>
        <v>0.92069431952556668</v>
      </c>
      <c r="Z6" s="91" t="s">
        <v>974</v>
      </c>
      <c r="AA6" s="91">
        <v>20</v>
      </c>
      <c r="AB6" s="91"/>
      <c r="AC6" s="91"/>
      <c r="AD6" s="77"/>
      <c r="AE6" s="77"/>
      <c r="AF6" s="77"/>
      <c r="AG6" s="77"/>
      <c r="AH6" s="77"/>
    </row>
    <row r="7" spans="1:34" ht="15.75">
      <c r="B7" s="75" t="s">
        <v>975</v>
      </c>
      <c r="C7" s="73">
        <f>+'INDICADOR DE RESULTADO - MEDIDA'!J46</f>
        <v>0.89938167509836986</v>
      </c>
      <c r="D7" s="73">
        <f>+'INDICADOR DE RESULTADO - MEDIDA'!N46</f>
        <v>0.80845771144278611</v>
      </c>
      <c r="E7" s="73">
        <f>+'INDICADOR DE RESULTADO - MEDIDA'!P46</f>
        <v>0.85391969327057793</v>
      </c>
      <c r="Z7" s="91" t="s">
        <v>976</v>
      </c>
      <c r="AA7" s="91">
        <v>20</v>
      </c>
      <c r="AB7" s="91"/>
      <c r="AC7" s="91"/>
      <c r="AD7" s="77"/>
      <c r="AE7" s="77"/>
      <c r="AF7" s="77"/>
      <c r="AG7" s="77"/>
      <c r="AH7" s="77"/>
    </row>
    <row r="8" spans="1:34" ht="15.75">
      <c r="B8" s="75" t="s">
        <v>977</v>
      </c>
      <c r="C8" s="74">
        <f>+'INDICADOR IMPACTO-LITIGIO'!F46</f>
        <v>-0.92307692307692313</v>
      </c>
      <c r="D8" s="74">
        <f>+'INDICADOR IMPACTO-LITIGIO'!J46</f>
        <v>-0.66666666666666663</v>
      </c>
      <c r="E8" s="74">
        <f>+'INDICADOR IMPACTO-LITIGIO'!L46</f>
        <v>-0.79487179487179493</v>
      </c>
      <c r="Z8" s="91" t="s">
        <v>978</v>
      </c>
      <c r="AA8" s="91">
        <v>20</v>
      </c>
      <c r="AB8" s="91"/>
      <c r="AC8" s="91"/>
      <c r="AD8" s="77"/>
      <c r="AE8" s="77"/>
      <c r="AF8" s="77"/>
      <c r="AG8" s="77"/>
      <c r="AH8" s="77"/>
    </row>
    <row r="9" spans="1:34">
      <c r="Z9" s="91" t="s">
        <v>979</v>
      </c>
      <c r="AA9" s="91">
        <v>100</v>
      </c>
      <c r="AB9" s="91"/>
      <c r="AC9" s="91"/>
      <c r="AD9" s="77"/>
      <c r="AE9" s="77"/>
      <c r="AF9" s="77"/>
      <c r="AG9" s="77"/>
      <c r="AH9" s="77"/>
    </row>
    <row r="10" spans="1:34">
      <c r="C10" s="77"/>
      <c r="Z10" s="91"/>
      <c r="AA10" s="91"/>
      <c r="AB10" s="91"/>
      <c r="AC10" s="91"/>
      <c r="AD10" s="77"/>
      <c r="AE10" s="77"/>
      <c r="AF10" s="77"/>
      <c r="AG10" s="77"/>
      <c r="AH10" s="77"/>
    </row>
    <row r="11" spans="1:34">
      <c r="E11" s="76"/>
      <c r="Z11" s="91" t="s">
        <v>980</v>
      </c>
      <c r="AA11" s="92">
        <f>+E6*100</f>
        <v>92.06943195255667</v>
      </c>
      <c r="AB11" s="91"/>
      <c r="AC11" s="92">
        <f>+E7*100</f>
        <v>85.391969327057794</v>
      </c>
      <c r="AD11" s="77"/>
      <c r="AE11" s="77"/>
      <c r="AF11" s="77"/>
      <c r="AG11" s="77"/>
      <c r="AH11" s="77"/>
    </row>
    <row r="12" spans="1:34">
      <c r="Z12" s="91"/>
      <c r="AA12" s="91"/>
      <c r="AB12" s="91"/>
      <c r="AC12" s="91"/>
      <c r="AD12" s="77"/>
      <c r="AE12" s="77"/>
      <c r="AF12" s="77"/>
      <c r="AG12" s="77"/>
      <c r="AH12" s="77"/>
    </row>
    <row r="13" spans="1:34">
      <c r="Z13" s="91" t="s">
        <v>981</v>
      </c>
      <c r="AA13" s="91">
        <f>AA11-AA14/2</f>
        <v>90.56943195255667</v>
      </c>
      <c r="AB13" s="91"/>
      <c r="AC13" s="91">
        <f>AC11-AC14/2</f>
        <v>83.891969327057794</v>
      </c>
      <c r="AD13" s="77"/>
      <c r="AE13" s="77"/>
      <c r="AF13" s="77"/>
      <c r="AG13" s="77"/>
      <c r="AH13" s="77"/>
    </row>
    <row r="14" spans="1:34">
      <c r="Z14" s="91" t="s">
        <v>982</v>
      </c>
      <c r="AA14" s="91">
        <v>3</v>
      </c>
      <c r="AB14" s="91"/>
      <c r="AC14" s="91">
        <v>3</v>
      </c>
      <c r="AD14" s="77"/>
      <c r="AE14" s="77"/>
      <c r="AF14" s="77"/>
      <c r="AG14" s="77"/>
      <c r="AH14" s="77"/>
    </row>
    <row r="15" spans="1:34">
      <c r="Z15" s="91" t="s">
        <v>983</v>
      </c>
      <c r="AA15" s="91">
        <f>SUM(AA4:AA9)-AA13-AA14</f>
        <v>106.43056804744333</v>
      </c>
      <c r="AB15" s="91"/>
      <c r="AC15" s="91">
        <f>SUM(AA4:AA9)-AC13-AC14</f>
        <v>113.10803067294221</v>
      </c>
      <c r="AD15" s="77"/>
      <c r="AE15" s="77"/>
      <c r="AF15" s="77"/>
      <c r="AG15" s="77"/>
      <c r="AH15" s="77"/>
    </row>
    <row r="16" spans="1:34">
      <c r="AA16" s="77"/>
      <c r="AB16" s="77"/>
      <c r="AC16" s="77"/>
      <c r="AD16" s="77"/>
      <c r="AE16" s="77"/>
      <c r="AF16" s="77"/>
      <c r="AG16" s="77"/>
      <c r="AH16" s="77"/>
    </row>
    <row r="17" spans="3:34">
      <c r="AA17" s="77"/>
      <c r="AB17" s="77"/>
      <c r="AC17" s="77"/>
      <c r="AD17" s="77"/>
      <c r="AE17" s="77"/>
      <c r="AF17" s="77"/>
      <c r="AG17" s="77"/>
      <c r="AH17" s="77"/>
    </row>
    <row r="18" spans="3:34">
      <c r="AA18" s="77"/>
      <c r="AB18" s="77"/>
      <c r="AC18" s="77"/>
      <c r="AD18" s="77"/>
      <c r="AE18" s="77"/>
      <c r="AF18" s="77"/>
      <c r="AG18" s="77"/>
      <c r="AH18" s="77"/>
    </row>
    <row r="24" spans="3:34" ht="19.5">
      <c r="C24" s="225" t="s">
        <v>984</v>
      </c>
      <c r="D24" s="225"/>
    </row>
    <row r="26" spans="3:34">
      <c r="C26" s="226">
        <f>+E8</f>
        <v>-0.79487179487179493</v>
      </c>
      <c r="D26" s="227"/>
    </row>
    <row r="27" spans="3:34">
      <c r="C27" s="228"/>
      <c r="D27" s="229"/>
    </row>
    <row r="28" spans="3:34">
      <c r="C28" s="230"/>
      <c r="D28" s="231"/>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5"/>
  <sheetViews>
    <sheetView showGridLines="0" showRowColHeaders="0" workbookViewId="0"/>
  </sheetViews>
  <sheetFormatPr defaultColWidth="11.42578125" defaultRowHeight="15"/>
  <cols>
    <col min="1" max="1" width="5.7109375" customWidth="1"/>
  </cols>
  <sheetData>
    <row r="3" spans="2:11" ht="19.5">
      <c r="B3" s="193" t="s">
        <v>985</v>
      </c>
      <c r="C3" s="165"/>
      <c r="D3" s="165"/>
      <c r="E3" s="165"/>
      <c r="F3" s="165"/>
      <c r="G3" s="165"/>
      <c r="H3" s="165"/>
      <c r="I3" s="82"/>
      <c r="J3" s="82"/>
      <c r="K3" s="82"/>
    </row>
    <row r="5" spans="2:11">
      <c r="B5" s="185" t="s">
        <v>986</v>
      </c>
      <c r="C5" s="185"/>
      <c r="D5" s="185"/>
      <c r="E5" s="185"/>
      <c r="F5" s="185"/>
      <c r="G5" s="185"/>
      <c r="H5" s="185"/>
      <c r="I5" s="81"/>
      <c r="J5" s="81"/>
      <c r="K5" s="81"/>
    </row>
    <row r="6" spans="2:11">
      <c r="B6" s="185"/>
      <c r="C6" s="185"/>
      <c r="D6" s="185"/>
      <c r="E6" s="185"/>
      <c r="F6" s="185"/>
      <c r="G6" s="185"/>
      <c r="H6" s="185"/>
      <c r="I6" s="81"/>
      <c r="J6" s="81"/>
      <c r="K6" s="81"/>
    </row>
    <row r="7" spans="2:11">
      <c r="B7" s="32"/>
      <c r="C7" s="32"/>
      <c r="D7" s="32"/>
      <c r="E7" s="32"/>
      <c r="F7" s="32"/>
      <c r="G7" s="32"/>
      <c r="H7" s="32"/>
    </row>
    <row r="8" spans="2:11">
      <c r="B8" s="185" t="s">
        <v>987</v>
      </c>
      <c r="C8" s="185"/>
      <c r="D8" s="185"/>
      <c r="E8" s="185"/>
      <c r="F8" s="185"/>
      <c r="G8" s="185"/>
      <c r="H8" s="185"/>
      <c r="I8" s="81"/>
      <c r="J8" s="81"/>
      <c r="K8" s="81"/>
    </row>
    <row r="9" spans="2:11">
      <c r="B9" s="32"/>
      <c r="C9" s="32"/>
      <c r="D9" s="32"/>
      <c r="E9" s="32"/>
      <c r="F9" s="32"/>
      <c r="G9" s="32"/>
      <c r="H9" s="32"/>
    </row>
    <row r="10" spans="2:11">
      <c r="B10" s="185" t="s">
        <v>988</v>
      </c>
      <c r="C10" s="185"/>
      <c r="D10" s="185"/>
      <c r="E10" s="185"/>
      <c r="F10" s="185"/>
      <c r="G10" s="185"/>
      <c r="H10" s="185"/>
      <c r="I10" s="81"/>
      <c r="J10" s="81"/>
      <c r="K10" s="81"/>
    </row>
    <row r="11" spans="2:11">
      <c r="B11" s="32"/>
      <c r="C11" s="32"/>
      <c r="D11" s="32"/>
      <c r="E11" s="32"/>
      <c r="F11" s="32"/>
      <c r="G11" s="32"/>
      <c r="H11" s="32"/>
    </row>
    <row r="12" spans="2:11">
      <c r="B12" s="185" t="s">
        <v>989</v>
      </c>
      <c r="C12" s="185"/>
      <c r="D12" s="185"/>
      <c r="E12" s="185"/>
      <c r="F12" s="185"/>
      <c r="G12" s="185"/>
      <c r="H12" s="185"/>
      <c r="I12" s="81"/>
      <c r="J12" s="81"/>
      <c r="K12" s="81"/>
    </row>
    <row r="13" spans="2:11">
      <c r="B13" s="32"/>
      <c r="C13" s="32"/>
      <c r="D13" s="32"/>
      <c r="E13" s="32"/>
      <c r="F13" s="32"/>
      <c r="G13" s="32"/>
      <c r="H13" s="32"/>
    </row>
    <row r="14" spans="2:11">
      <c r="B14" s="185" t="s">
        <v>990</v>
      </c>
      <c r="C14" s="185"/>
      <c r="D14" s="185"/>
      <c r="E14" s="185"/>
      <c r="F14" s="185"/>
      <c r="G14" s="185"/>
      <c r="H14" s="185"/>
      <c r="I14" s="81"/>
      <c r="J14" s="81"/>
      <c r="K14" s="81"/>
    </row>
    <row r="15" spans="2:11">
      <c r="B15" s="32"/>
      <c r="C15" s="32"/>
      <c r="D15" s="32"/>
      <c r="E15" s="32"/>
      <c r="F15" s="32"/>
      <c r="G15" s="32"/>
      <c r="H15" s="32"/>
    </row>
    <row r="16" spans="2:11">
      <c r="B16" s="185" t="s">
        <v>991</v>
      </c>
      <c r="C16" s="185"/>
      <c r="D16" s="185"/>
      <c r="E16" s="185"/>
      <c r="F16" s="185"/>
      <c r="G16" s="185"/>
      <c r="H16" s="185"/>
      <c r="I16" s="81"/>
      <c r="J16" s="81"/>
      <c r="K16" s="81"/>
    </row>
    <row r="17" spans="2:11">
      <c r="B17" s="32"/>
      <c r="C17" s="32"/>
      <c r="D17" s="32"/>
      <c r="E17" s="32"/>
      <c r="F17" s="32"/>
      <c r="G17" s="32"/>
      <c r="H17" s="32"/>
    </row>
    <row r="18" spans="2:11">
      <c r="B18" s="185" t="s">
        <v>992</v>
      </c>
      <c r="C18" s="185"/>
      <c r="D18" s="185"/>
      <c r="E18" s="185"/>
      <c r="F18" s="185"/>
      <c r="G18" s="185"/>
      <c r="H18" s="185"/>
      <c r="I18" s="81"/>
      <c r="J18" s="81"/>
      <c r="K18" s="81"/>
    </row>
    <row r="19" spans="2:11">
      <c r="B19" s="32"/>
      <c r="C19" s="32"/>
      <c r="D19" s="32"/>
      <c r="E19" s="32"/>
      <c r="F19" s="32"/>
      <c r="G19" s="32"/>
      <c r="H19" s="32"/>
    </row>
    <row r="20" spans="2:11">
      <c r="B20" s="185" t="s">
        <v>993</v>
      </c>
      <c r="C20" s="185"/>
      <c r="D20" s="185"/>
      <c r="E20" s="185"/>
      <c r="F20" s="185"/>
      <c r="G20" s="185"/>
      <c r="H20" s="185"/>
      <c r="I20" s="81"/>
      <c r="J20" s="81"/>
      <c r="K20" s="81"/>
    </row>
    <row r="22" spans="2:11">
      <c r="B22" s="185" t="s">
        <v>994</v>
      </c>
      <c r="C22" s="186"/>
      <c r="D22" s="186"/>
      <c r="E22" s="186"/>
      <c r="F22" s="186"/>
      <c r="G22" s="186"/>
      <c r="H22" s="186"/>
    </row>
    <row r="23" spans="2:11">
      <c r="B23" s="186"/>
      <c r="C23" s="186"/>
      <c r="D23" s="186"/>
      <c r="E23" s="186"/>
      <c r="F23" s="186"/>
      <c r="G23" s="186"/>
      <c r="H23" s="186"/>
    </row>
    <row r="45" spans="5:6" ht="26.25">
      <c r="E45" s="232"/>
      <c r="F45" s="232"/>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9D75E1A5-1048-4560-BFC3-4A78390F8ECA}"/>
    <hyperlink ref="E45:F45" location="'INSTRUCCIONES II'!A5" display="Siguiente" xr:uid="{383B02B1-B0AD-4754-AA6F-218E6A4D937F}"/>
    <hyperlink ref="E45" location="'INSTRUCCIONES 2'!A1" display="Siguiente" xr:uid="{1F491900-F290-46DB-86E8-C90851392279}"/>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3:I7"/>
  <sheetViews>
    <sheetView showGridLines="0" showRowColHeaders="0" workbookViewId="0"/>
  </sheetViews>
  <sheetFormatPr defaultColWidth="11.42578125" defaultRowHeight="15"/>
  <cols>
    <col min="1" max="1" width="5.7109375" customWidth="1"/>
  </cols>
  <sheetData>
    <row r="3" spans="2:9" ht="19.5">
      <c r="B3" s="136" t="s">
        <v>995</v>
      </c>
      <c r="C3" s="136"/>
      <c r="D3" s="136"/>
      <c r="E3" s="136"/>
      <c r="F3" s="136"/>
      <c r="G3" s="154"/>
      <c r="H3" s="154"/>
      <c r="I3" s="34"/>
    </row>
    <row r="4" spans="2:9">
      <c r="B4" s="85"/>
      <c r="C4" s="85"/>
      <c r="D4" s="85"/>
      <c r="E4" s="85"/>
      <c r="F4" s="85"/>
      <c r="G4" s="32"/>
      <c r="H4" s="32"/>
      <c r="I4" s="32"/>
    </row>
    <row r="5" spans="2:9">
      <c r="B5" s="32" t="s">
        <v>996</v>
      </c>
    </row>
    <row r="6" spans="2:9">
      <c r="B6" s="32"/>
    </row>
    <row r="7" spans="2:9">
      <c r="B7" s="32" t="s">
        <v>997</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pageSetup paperSize="9" orientation="portrait" horizontalDpi="4294967294" verticalDpi="4294967294"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heetViews>
  <sheetFormatPr defaultColWidth="11.42578125" defaultRowHeight="15"/>
  <cols>
    <col min="1" max="1" width="5.7109375" customWidth="1"/>
  </cols>
  <sheetData>
    <row r="3" spans="2:8" ht="19.5">
      <c r="B3" s="136" t="s">
        <v>998</v>
      </c>
      <c r="C3" s="136"/>
      <c r="D3" s="136"/>
      <c r="E3" s="136"/>
      <c r="F3" s="136"/>
      <c r="G3" s="154"/>
      <c r="H3" s="154"/>
    </row>
    <row r="5" spans="2:8">
      <c r="B5" s="126" t="s">
        <v>999</v>
      </c>
      <c r="C5" s="126"/>
      <c r="D5" s="126"/>
      <c r="E5" s="126"/>
      <c r="F5" s="126"/>
      <c r="G5" s="154"/>
      <c r="H5" s="154"/>
    </row>
    <row r="6" spans="2:8">
      <c r="B6" s="126"/>
      <c r="C6" s="126"/>
      <c r="D6" s="126"/>
      <c r="E6" s="126"/>
      <c r="F6" s="126"/>
      <c r="G6" s="154"/>
      <c r="H6" s="154"/>
    </row>
    <row r="7" spans="2:8">
      <c r="B7" s="126"/>
      <c r="C7" s="126"/>
      <c r="D7" s="126"/>
      <c r="E7" s="126"/>
      <c r="F7" s="126"/>
      <c r="G7" s="154"/>
      <c r="H7" s="154"/>
    </row>
    <row r="8" spans="2:8">
      <c r="B8" s="126"/>
      <c r="C8" s="126"/>
      <c r="D8" s="126"/>
      <c r="E8" s="126"/>
      <c r="F8" s="126"/>
      <c r="G8" s="154"/>
      <c r="H8" s="154"/>
    </row>
    <row r="9" spans="2:8">
      <c r="B9" s="126"/>
      <c r="C9" s="126"/>
      <c r="D9" s="126"/>
      <c r="E9" s="126"/>
      <c r="F9" s="126"/>
      <c r="G9" s="154"/>
      <c r="H9" s="154"/>
    </row>
    <row r="10" spans="2:8">
      <c r="B10" s="126"/>
      <c r="C10" s="126"/>
      <c r="D10" s="126"/>
      <c r="E10" s="126"/>
      <c r="F10" s="126"/>
      <c r="G10" s="154"/>
      <c r="H10" s="154"/>
    </row>
    <row r="11" spans="2:8">
      <c r="B11" s="126"/>
      <c r="C11" s="126"/>
      <c r="D11" s="126"/>
      <c r="E11" s="126"/>
      <c r="F11" s="126"/>
      <c r="G11" s="154"/>
      <c r="H11" s="154"/>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pageSetup paperSize="9"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D274"/>
  <sheetViews>
    <sheetView showGridLines="0" topLeftCell="C1" workbookViewId="0">
      <selection activeCell="C3" sqref="C3:C274"/>
    </sheetView>
  </sheetViews>
  <sheetFormatPr defaultColWidth="11.42578125" defaultRowHeight="15"/>
  <cols>
    <col min="1" max="1" width="11.42578125" style="32"/>
    <col min="2" max="2" width="15.85546875" style="32" customWidth="1"/>
    <col min="3" max="3" width="188.85546875" style="32" bestFit="1" customWidth="1"/>
    <col min="4" max="4" width="24.28515625" style="32" bestFit="1" customWidth="1"/>
    <col min="5" max="16384" width="11.42578125" style="32"/>
  </cols>
  <sheetData>
    <row r="2" spans="2:4">
      <c r="B2" s="37" t="s">
        <v>37</v>
      </c>
      <c r="C2" s="38" t="s">
        <v>38</v>
      </c>
      <c r="D2" s="39" t="s">
        <v>39</v>
      </c>
    </row>
    <row r="3" spans="2:4">
      <c r="B3" s="40" t="s">
        <v>40</v>
      </c>
      <c r="C3" s="41" t="s">
        <v>41</v>
      </c>
      <c r="D3" s="42" t="s">
        <v>42</v>
      </c>
    </row>
    <row r="4" spans="2:4">
      <c r="B4" s="40" t="s">
        <v>43</v>
      </c>
      <c r="C4" s="41" t="s">
        <v>44</v>
      </c>
      <c r="D4" s="42" t="s">
        <v>45</v>
      </c>
    </row>
    <row r="5" spans="2:4">
      <c r="B5" s="40" t="s">
        <v>46</v>
      </c>
      <c r="C5" s="41" t="s">
        <v>47</v>
      </c>
      <c r="D5" s="42" t="s">
        <v>48</v>
      </c>
    </row>
    <row r="6" spans="2:4">
      <c r="B6" s="40" t="s">
        <v>49</v>
      </c>
      <c r="C6" s="41" t="s">
        <v>50</v>
      </c>
      <c r="D6" s="42" t="s">
        <v>51</v>
      </c>
    </row>
    <row r="7" spans="2:4">
      <c r="B7" s="40" t="s">
        <v>52</v>
      </c>
      <c r="C7" s="41" t="s">
        <v>53</v>
      </c>
      <c r="D7" s="42" t="s">
        <v>54</v>
      </c>
    </row>
    <row r="8" spans="2:4">
      <c r="B8" s="40" t="s">
        <v>55</v>
      </c>
      <c r="C8" s="41" t="s">
        <v>56</v>
      </c>
      <c r="D8" s="42" t="s">
        <v>57</v>
      </c>
    </row>
    <row r="9" spans="2:4">
      <c r="B9" s="40" t="s">
        <v>58</v>
      </c>
      <c r="C9" s="41" t="s">
        <v>59</v>
      </c>
      <c r="D9" s="42" t="s">
        <v>60</v>
      </c>
    </row>
    <row r="10" spans="2:4">
      <c r="B10" s="40" t="s">
        <v>61</v>
      </c>
      <c r="C10" s="41" t="s">
        <v>62</v>
      </c>
      <c r="D10" s="42" t="s">
        <v>63</v>
      </c>
    </row>
    <row r="11" spans="2:4">
      <c r="B11" s="40" t="s">
        <v>64</v>
      </c>
      <c r="C11" s="41" t="s">
        <v>65</v>
      </c>
      <c r="D11" s="42" t="s">
        <v>66</v>
      </c>
    </row>
    <row r="12" spans="2:4">
      <c r="B12" s="40" t="s">
        <v>67</v>
      </c>
      <c r="C12" s="41" t="s">
        <v>68</v>
      </c>
      <c r="D12" s="42" t="s">
        <v>69</v>
      </c>
    </row>
    <row r="13" spans="2:4">
      <c r="B13" s="40" t="s">
        <v>70</v>
      </c>
      <c r="C13" s="41" t="s">
        <v>71</v>
      </c>
      <c r="D13" s="42" t="s">
        <v>72</v>
      </c>
    </row>
    <row r="14" spans="2:4">
      <c r="B14" s="40" t="s">
        <v>73</v>
      </c>
      <c r="C14" s="41" t="s">
        <v>74</v>
      </c>
      <c r="D14" s="42" t="s">
        <v>75</v>
      </c>
    </row>
    <row r="15" spans="2:4">
      <c r="B15" s="40" t="s">
        <v>76</v>
      </c>
      <c r="C15" s="41" t="s">
        <v>77</v>
      </c>
      <c r="D15" s="42" t="s">
        <v>78</v>
      </c>
    </row>
    <row r="16" spans="2:4">
      <c r="B16" s="40" t="s">
        <v>79</v>
      </c>
      <c r="C16" s="41" t="s">
        <v>80</v>
      </c>
      <c r="D16" s="42" t="s">
        <v>81</v>
      </c>
    </row>
    <row r="17" spans="2:4">
      <c r="B17" s="40" t="s">
        <v>82</v>
      </c>
      <c r="C17" s="41" t="s">
        <v>83</v>
      </c>
      <c r="D17" s="42" t="s">
        <v>84</v>
      </c>
    </row>
    <row r="18" spans="2:4">
      <c r="B18" s="40" t="s">
        <v>85</v>
      </c>
      <c r="C18" s="41" t="s">
        <v>86</v>
      </c>
      <c r="D18" s="42" t="s">
        <v>87</v>
      </c>
    </row>
    <row r="19" spans="2:4">
      <c r="B19" s="40" t="s">
        <v>88</v>
      </c>
      <c r="C19" s="41" t="s">
        <v>89</v>
      </c>
      <c r="D19" s="42" t="s">
        <v>90</v>
      </c>
    </row>
    <row r="20" spans="2:4">
      <c r="B20" s="40" t="s">
        <v>91</v>
      </c>
      <c r="C20" s="41" t="s">
        <v>92</v>
      </c>
      <c r="D20" s="42" t="s">
        <v>93</v>
      </c>
    </row>
    <row r="21" spans="2:4">
      <c r="B21" s="40" t="s">
        <v>94</v>
      </c>
      <c r="C21" s="41" t="s">
        <v>95</v>
      </c>
      <c r="D21" s="42" t="s">
        <v>96</v>
      </c>
    </row>
    <row r="22" spans="2:4">
      <c r="B22" s="40" t="s">
        <v>97</v>
      </c>
      <c r="C22" s="41" t="s">
        <v>98</v>
      </c>
      <c r="D22" s="42" t="s">
        <v>99</v>
      </c>
    </row>
    <row r="23" spans="2:4">
      <c r="B23" s="40" t="s">
        <v>100</v>
      </c>
      <c r="C23" s="41" t="s">
        <v>101</v>
      </c>
      <c r="D23" s="42" t="s">
        <v>102</v>
      </c>
    </row>
    <row r="24" spans="2:4">
      <c r="B24" s="40" t="s">
        <v>103</v>
      </c>
      <c r="C24" s="41" t="s">
        <v>104</v>
      </c>
      <c r="D24" s="42" t="s">
        <v>105</v>
      </c>
    </row>
    <row r="25" spans="2:4">
      <c r="B25" s="40" t="s">
        <v>106</v>
      </c>
      <c r="C25" s="41" t="s">
        <v>107</v>
      </c>
      <c r="D25" s="42" t="s">
        <v>108</v>
      </c>
    </row>
    <row r="26" spans="2:4">
      <c r="B26" s="40" t="s">
        <v>109</v>
      </c>
      <c r="C26" s="41" t="s">
        <v>110</v>
      </c>
      <c r="D26" s="42" t="s">
        <v>111</v>
      </c>
    </row>
    <row r="27" spans="2:4">
      <c r="B27" s="40" t="s">
        <v>112</v>
      </c>
      <c r="C27" s="41" t="s">
        <v>113</v>
      </c>
      <c r="D27" s="42" t="s">
        <v>114</v>
      </c>
    </row>
    <row r="28" spans="2:4">
      <c r="B28" s="40" t="s">
        <v>115</v>
      </c>
      <c r="C28" s="41" t="s">
        <v>116</v>
      </c>
      <c r="D28" s="42" t="s">
        <v>117</v>
      </c>
    </row>
    <row r="29" spans="2:4">
      <c r="B29" s="40" t="s">
        <v>118</v>
      </c>
      <c r="C29" s="41" t="s">
        <v>119</v>
      </c>
      <c r="D29" s="42" t="s">
        <v>120</v>
      </c>
    </row>
    <row r="30" spans="2:4">
      <c r="B30" s="40" t="s">
        <v>121</v>
      </c>
      <c r="C30" s="41" t="s">
        <v>122</v>
      </c>
      <c r="D30" s="42" t="s">
        <v>123</v>
      </c>
    </row>
    <row r="31" spans="2:4">
      <c r="B31" s="40" t="s">
        <v>124</v>
      </c>
      <c r="C31" s="41" t="s">
        <v>125</v>
      </c>
      <c r="D31" s="42" t="s">
        <v>126</v>
      </c>
    </row>
    <row r="32" spans="2:4">
      <c r="B32" s="40" t="s">
        <v>127</v>
      </c>
      <c r="C32" s="41" t="s">
        <v>128</v>
      </c>
      <c r="D32" s="42" t="s">
        <v>129</v>
      </c>
    </row>
    <row r="33" spans="2:4">
      <c r="B33" s="40" t="s">
        <v>130</v>
      </c>
      <c r="C33" s="41" t="s">
        <v>131</v>
      </c>
      <c r="D33" s="42" t="s">
        <v>132</v>
      </c>
    </row>
    <row r="34" spans="2:4">
      <c r="B34" s="40" t="s">
        <v>133</v>
      </c>
      <c r="C34" s="41" t="s">
        <v>134</v>
      </c>
      <c r="D34" s="42" t="s">
        <v>135</v>
      </c>
    </row>
    <row r="35" spans="2:4">
      <c r="B35" s="40" t="s">
        <v>136</v>
      </c>
      <c r="C35" s="41" t="s">
        <v>137</v>
      </c>
      <c r="D35" s="42" t="s">
        <v>138</v>
      </c>
    </row>
    <row r="36" spans="2:4">
      <c r="B36" s="40" t="s">
        <v>139</v>
      </c>
      <c r="C36" s="41" t="s">
        <v>140</v>
      </c>
      <c r="D36" s="42" t="s">
        <v>141</v>
      </c>
    </row>
    <row r="37" spans="2:4">
      <c r="B37" s="40" t="s">
        <v>142</v>
      </c>
      <c r="C37" s="41" t="s">
        <v>143</v>
      </c>
      <c r="D37" s="42" t="s">
        <v>144</v>
      </c>
    </row>
    <row r="38" spans="2:4">
      <c r="B38" s="40" t="s">
        <v>145</v>
      </c>
      <c r="C38" s="41" t="s">
        <v>146</v>
      </c>
      <c r="D38" s="42" t="s">
        <v>147</v>
      </c>
    </row>
    <row r="39" spans="2:4">
      <c r="B39" s="40" t="s">
        <v>148</v>
      </c>
      <c r="C39" s="41" t="s">
        <v>149</v>
      </c>
      <c r="D39" s="42" t="s">
        <v>150</v>
      </c>
    </row>
    <row r="40" spans="2:4">
      <c r="B40" s="40" t="s">
        <v>151</v>
      </c>
      <c r="C40" s="41" t="s">
        <v>152</v>
      </c>
      <c r="D40" s="42" t="s">
        <v>153</v>
      </c>
    </row>
    <row r="41" spans="2:4">
      <c r="B41" s="40" t="s">
        <v>154</v>
      </c>
      <c r="C41" s="41" t="s">
        <v>155</v>
      </c>
      <c r="D41" s="42" t="s">
        <v>156</v>
      </c>
    </row>
    <row r="42" spans="2:4">
      <c r="B42" s="40" t="s">
        <v>157</v>
      </c>
      <c r="C42" s="41" t="s">
        <v>158</v>
      </c>
      <c r="D42" s="42" t="s">
        <v>159</v>
      </c>
    </row>
    <row r="43" spans="2:4">
      <c r="B43" s="40" t="s">
        <v>160</v>
      </c>
      <c r="C43" s="41" t="s">
        <v>161</v>
      </c>
      <c r="D43" s="42" t="s">
        <v>162</v>
      </c>
    </row>
    <row r="44" spans="2:4">
      <c r="B44" s="40" t="s">
        <v>163</v>
      </c>
      <c r="C44" s="41" t="s">
        <v>164</v>
      </c>
      <c r="D44" s="42" t="s">
        <v>165</v>
      </c>
    </row>
    <row r="45" spans="2:4">
      <c r="B45" s="40" t="s">
        <v>166</v>
      </c>
      <c r="C45" s="41" t="s">
        <v>167</v>
      </c>
      <c r="D45" s="42" t="s">
        <v>168</v>
      </c>
    </row>
    <row r="46" spans="2:4">
      <c r="B46" s="40" t="s">
        <v>169</v>
      </c>
      <c r="C46" s="41" t="s">
        <v>170</v>
      </c>
      <c r="D46" s="42" t="s">
        <v>171</v>
      </c>
    </row>
    <row r="47" spans="2:4">
      <c r="B47" s="40" t="s">
        <v>172</v>
      </c>
      <c r="C47" s="41" t="s">
        <v>173</v>
      </c>
      <c r="D47" s="42" t="s">
        <v>174</v>
      </c>
    </row>
    <row r="48" spans="2:4">
      <c r="B48" s="40" t="s">
        <v>175</v>
      </c>
      <c r="C48" s="41" t="s">
        <v>176</v>
      </c>
      <c r="D48" s="42" t="s">
        <v>177</v>
      </c>
    </row>
    <row r="49" spans="2:4">
      <c r="B49" s="40" t="s">
        <v>178</v>
      </c>
      <c r="C49" s="41" t="s">
        <v>179</v>
      </c>
      <c r="D49" s="42" t="s">
        <v>180</v>
      </c>
    </row>
    <row r="50" spans="2:4">
      <c r="B50" s="40" t="s">
        <v>181</v>
      </c>
      <c r="C50" s="41" t="s">
        <v>182</v>
      </c>
      <c r="D50" s="42" t="s">
        <v>183</v>
      </c>
    </row>
    <row r="51" spans="2:4">
      <c r="B51" s="40" t="s">
        <v>184</v>
      </c>
      <c r="C51" s="41" t="s">
        <v>185</v>
      </c>
      <c r="D51" s="42" t="s">
        <v>186</v>
      </c>
    </row>
    <row r="52" spans="2:4">
      <c r="B52" s="40" t="s">
        <v>187</v>
      </c>
      <c r="C52" s="41" t="s">
        <v>188</v>
      </c>
      <c r="D52" s="42" t="s">
        <v>189</v>
      </c>
    </row>
    <row r="53" spans="2:4">
      <c r="B53" s="40" t="s">
        <v>190</v>
      </c>
      <c r="C53" s="41" t="s">
        <v>191</v>
      </c>
      <c r="D53" s="42" t="s">
        <v>192</v>
      </c>
    </row>
    <row r="54" spans="2:4">
      <c r="B54" s="40" t="s">
        <v>193</v>
      </c>
      <c r="C54" s="41" t="s">
        <v>194</v>
      </c>
      <c r="D54" s="42" t="s">
        <v>195</v>
      </c>
    </row>
    <row r="55" spans="2:4">
      <c r="B55" s="40" t="s">
        <v>196</v>
      </c>
      <c r="C55" s="41" t="s">
        <v>197</v>
      </c>
      <c r="D55" s="42" t="s">
        <v>198</v>
      </c>
    </row>
    <row r="56" spans="2:4">
      <c r="B56" s="40" t="s">
        <v>199</v>
      </c>
      <c r="C56" s="41" t="s">
        <v>200</v>
      </c>
      <c r="D56" s="42" t="s">
        <v>201</v>
      </c>
    </row>
    <row r="57" spans="2:4">
      <c r="B57" s="40" t="s">
        <v>202</v>
      </c>
      <c r="C57" s="41" t="s">
        <v>203</v>
      </c>
      <c r="D57" s="42" t="s">
        <v>204</v>
      </c>
    </row>
    <row r="58" spans="2:4">
      <c r="B58" s="40" t="s">
        <v>205</v>
      </c>
      <c r="C58" s="41" t="s">
        <v>206</v>
      </c>
      <c r="D58" s="42" t="s">
        <v>207</v>
      </c>
    </row>
    <row r="59" spans="2:4">
      <c r="B59" s="40" t="s">
        <v>208</v>
      </c>
      <c r="C59" s="41" t="s">
        <v>209</v>
      </c>
      <c r="D59" s="42" t="s">
        <v>210</v>
      </c>
    </row>
    <row r="60" spans="2:4">
      <c r="B60" s="40" t="s">
        <v>211</v>
      </c>
      <c r="C60" s="41" t="s">
        <v>212</v>
      </c>
      <c r="D60" s="42" t="s">
        <v>213</v>
      </c>
    </row>
    <row r="61" spans="2:4">
      <c r="B61" s="40" t="s">
        <v>214</v>
      </c>
      <c r="C61" s="41" t="s">
        <v>215</v>
      </c>
      <c r="D61" s="42" t="s">
        <v>216</v>
      </c>
    </row>
    <row r="62" spans="2:4">
      <c r="B62" s="40" t="s">
        <v>217</v>
      </c>
      <c r="C62" s="41" t="s">
        <v>218</v>
      </c>
      <c r="D62" s="42" t="s">
        <v>219</v>
      </c>
    </row>
    <row r="63" spans="2:4">
      <c r="B63" s="40" t="s">
        <v>220</v>
      </c>
      <c r="C63" s="41" t="s">
        <v>221</v>
      </c>
      <c r="D63" s="42" t="s">
        <v>222</v>
      </c>
    </row>
    <row r="64" spans="2:4">
      <c r="B64" s="40" t="s">
        <v>223</v>
      </c>
      <c r="C64" s="41" t="s">
        <v>224</v>
      </c>
      <c r="D64" s="42" t="s">
        <v>225</v>
      </c>
    </row>
    <row r="65" spans="2:4">
      <c r="B65" s="40" t="s">
        <v>226</v>
      </c>
      <c r="C65" s="41" t="s">
        <v>227</v>
      </c>
      <c r="D65" s="42" t="s">
        <v>228</v>
      </c>
    </row>
    <row r="66" spans="2:4">
      <c r="B66" s="40" t="s">
        <v>229</v>
      </c>
      <c r="C66" s="41" t="s">
        <v>230</v>
      </c>
      <c r="D66" s="42" t="s">
        <v>231</v>
      </c>
    </row>
    <row r="67" spans="2:4">
      <c r="B67" s="40" t="s">
        <v>232</v>
      </c>
      <c r="C67" s="41" t="s">
        <v>233</v>
      </c>
      <c r="D67" s="42" t="s">
        <v>234</v>
      </c>
    </row>
    <row r="68" spans="2:4">
      <c r="B68" s="40" t="s">
        <v>235</v>
      </c>
      <c r="C68" s="41" t="s">
        <v>236</v>
      </c>
      <c r="D68" s="42" t="s">
        <v>237</v>
      </c>
    </row>
    <row r="69" spans="2:4">
      <c r="B69" s="40" t="s">
        <v>238</v>
      </c>
      <c r="C69" s="41" t="s">
        <v>239</v>
      </c>
      <c r="D69" s="42" t="s">
        <v>240</v>
      </c>
    </row>
    <row r="70" spans="2:4">
      <c r="B70" s="40" t="s">
        <v>241</v>
      </c>
      <c r="C70" s="41" t="s">
        <v>242</v>
      </c>
      <c r="D70" s="42" t="s">
        <v>243</v>
      </c>
    </row>
    <row r="71" spans="2:4">
      <c r="B71" s="40" t="s">
        <v>244</v>
      </c>
      <c r="C71" s="41" t="s">
        <v>245</v>
      </c>
      <c r="D71" s="42" t="s">
        <v>246</v>
      </c>
    </row>
    <row r="72" spans="2:4">
      <c r="B72" s="40" t="s">
        <v>247</v>
      </c>
      <c r="C72" s="41" t="s">
        <v>248</v>
      </c>
      <c r="D72" s="42" t="s">
        <v>249</v>
      </c>
    </row>
    <row r="73" spans="2:4">
      <c r="B73" s="40" t="s">
        <v>250</v>
      </c>
      <c r="C73" s="41" t="s">
        <v>251</v>
      </c>
      <c r="D73" s="42" t="s">
        <v>252</v>
      </c>
    </row>
    <row r="74" spans="2:4">
      <c r="B74" s="40" t="s">
        <v>253</v>
      </c>
      <c r="C74" s="41" t="s">
        <v>254</v>
      </c>
      <c r="D74" s="42" t="s">
        <v>255</v>
      </c>
    </row>
    <row r="75" spans="2:4">
      <c r="B75" s="40" t="s">
        <v>256</v>
      </c>
      <c r="C75" s="41" t="s">
        <v>257</v>
      </c>
      <c r="D75" s="42" t="s">
        <v>258</v>
      </c>
    </row>
    <row r="76" spans="2:4">
      <c r="B76" s="40" t="s">
        <v>259</v>
      </c>
      <c r="C76" s="41" t="s">
        <v>260</v>
      </c>
      <c r="D76" s="42" t="s">
        <v>261</v>
      </c>
    </row>
    <row r="77" spans="2:4">
      <c r="B77" s="40" t="s">
        <v>262</v>
      </c>
      <c r="C77" s="41" t="s">
        <v>263</v>
      </c>
      <c r="D77" s="42" t="s">
        <v>264</v>
      </c>
    </row>
    <row r="78" spans="2:4">
      <c r="B78" s="40" t="s">
        <v>265</v>
      </c>
      <c r="C78" s="41" t="s">
        <v>266</v>
      </c>
      <c r="D78" s="42" t="s">
        <v>267</v>
      </c>
    </row>
    <row r="79" spans="2:4">
      <c r="B79" s="40" t="s">
        <v>268</v>
      </c>
      <c r="C79" s="41" t="s">
        <v>269</v>
      </c>
      <c r="D79" s="42" t="s">
        <v>270</v>
      </c>
    </row>
    <row r="80" spans="2:4">
      <c r="B80" s="40" t="s">
        <v>271</v>
      </c>
      <c r="C80" s="41" t="s">
        <v>272</v>
      </c>
      <c r="D80" s="42" t="s">
        <v>273</v>
      </c>
    </row>
    <row r="81" spans="2:4">
      <c r="B81" s="40" t="s">
        <v>274</v>
      </c>
      <c r="C81" s="41" t="s">
        <v>275</v>
      </c>
      <c r="D81" s="42" t="s">
        <v>276</v>
      </c>
    </row>
    <row r="82" spans="2:4">
      <c r="B82" s="40" t="s">
        <v>277</v>
      </c>
      <c r="C82" s="41" t="s">
        <v>278</v>
      </c>
      <c r="D82" s="42" t="s">
        <v>279</v>
      </c>
    </row>
    <row r="83" spans="2:4">
      <c r="B83" s="40" t="s">
        <v>280</v>
      </c>
      <c r="C83" s="41" t="s">
        <v>281</v>
      </c>
      <c r="D83" s="42" t="s">
        <v>282</v>
      </c>
    </row>
    <row r="84" spans="2:4">
      <c r="B84" s="40" t="s">
        <v>283</v>
      </c>
      <c r="C84" s="41" t="s">
        <v>284</v>
      </c>
      <c r="D84" s="42" t="s">
        <v>285</v>
      </c>
    </row>
    <row r="85" spans="2:4">
      <c r="B85" s="40" t="s">
        <v>286</v>
      </c>
      <c r="C85" s="41" t="s">
        <v>287</v>
      </c>
      <c r="D85" s="42" t="s">
        <v>288</v>
      </c>
    </row>
    <row r="86" spans="2:4">
      <c r="B86" s="40" t="s">
        <v>289</v>
      </c>
      <c r="C86" s="41" t="s">
        <v>290</v>
      </c>
      <c r="D86" s="42" t="s">
        <v>291</v>
      </c>
    </row>
    <row r="87" spans="2:4">
      <c r="B87" s="40" t="s">
        <v>292</v>
      </c>
      <c r="C87" s="41" t="s">
        <v>293</v>
      </c>
      <c r="D87" s="42" t="s">
        <v>294</v>
      </c>
    </row>
    <row r="88" spans="2:4">
      <c r="B88" s="40" t="s">
        <v>295</v>
      </c>
      <c r="C88" s="41" t="s">
        <v>296</v>
      </c>
      <c r="D88" s="42" t="s">
        <v>297</v>
      </c>
    </row>
    <row r="89" spans="2:4">
      <c r="B89" s="40" t="s">
        <v>298</v>
      </c>
      <c r="C89" s="41" t="s">
        <v>299</v>
      </c>
      <c r="D89" s="42" t="s">
        <v>300</v>
      </c>
    </row>
    <row r="90" spans="2:4">
      <c r="B90" s="40" t="s">
        <v>301</v>
      </c>
      <c r="C90" s="41" t="s">
        <v>302</v>
      </c>
      <c r="D90" s="42" t="s">
        <v>303</v>
      </c>
    </row>
    <row r="91" spans="2:4">
      <c r="B91" s="40" t="s">
        <v>304</v>
      </c>
      <c r="C91" s="41" t="s">
        <v>305</v>
      </c>
      <c r="D91" s="42" t="s">
        <v>306</v>
      </c>
    </row>
    <row r="92" spans="2:4">
      <c r="B92" s="40" t="s">
        <v>307</v>
      </c>
      <c r="C92" s="41" t="s">
        <v>308</v>
      </c>
      <c r="D92" s="42" t="s">
        <v>309</v>
      </c>
    </row>
    <row r="93" spans="2:4">
      <c r="B93" s="40" t="s">
        <v>310</v>
      </c>
      <c r="C93" s="41" t="s">
        <v>311</v>
      </c>
      <c r="D93" s="42" t="s">
        <v>312</v>
      </c>
    </row>
    <row r="94" spans="2:4">
      <c r="B94" s="40" t="s">
        <v>313</v>
      </c>
      <c r="C94" s="41" t="s">
        <v>314</v>
      </c>
      <c r="D94" s="42" t="s">
        <v>315</v>
      </c>
    </row>
    <row r="95" spans="2:4">
      <c r="B95" s="40" t="s">
        <v>316</v>
      </c>
      <c r="C95" s="41" t="s">
        <v>317</v>
      </c>
      <c r="D95" s="42" t="s">
        <v>318</v>
      </c>
    </row>
    <row r="96" spans="2:4">
      <c r="B96" s="40" t="s">
        <v>319</v>
      </c>
      <c r="C96" s="41" t="s">
        <v>320</v>
      </c>
      <c r="D96" s="42" t="s">
        <v>321</v>
      </c>
    </row>
    <row r="97" spans="2:4">
      <c r="B97" s="40" t="s">
        <v>322</v>
      </c>
      <c r="C97" s="41" t="s">
        <v>323</v>
      </c>
      <c r="D97" s="42" t="s">
        <v>324</v>
      </c>
    </row>
    <row r="98" spans="2:4">
      <c r="B98" s="40" t="s">
        <v>325</v>
      </c>
      <c r="C98" s="41" t="s">
        <v>326</v>
      </c>
      <c r="D98" s="42" t="s">
        <v>327</v>
      </c>
    </row>
    <row r="99" spans="2:4">
      <c r="B99" s="40" t="s">
        <v>328</v>
      </c>
      <c r="C99" s="41" t="s">
        <v>329</v>
      </c>
      <c r="D99" s="42" t="s">
        <v>330</v>
      </c>
    </row>
    <row r="100" spans="2:4">
      <c r="B100" s="40" t="s">
        <v>331</v>
      </c>
      <c r="C100" s="41" t="s">
        <v>332</v>
      </c>
      <c r="D100" s="42" t="s">
        <v>333</v>
      </c>
    </row>
    <row r="101" spans="2:4">
      <c r="B101" s="40" t="s">
        <v>334</v>
      </c>
      <c r="C101" s="41" t="s">
        <v>335</v>
      </c>
      <c r="D101" s="42" t="s">
        <v>336</v>
      </c>
    </row>
    <row r="102" spans="2:4">
      <c r="B102" s="40" t="s">
        <v>337</v>
      </c>
      <c r="C102" s="41" t="s">
        <v>338</v>
      </c>
      <c r="D102" s="42" t="s">
        <v>339</v>
      </c>
    </row>
    <row r="103" spans="2:4">
      <c r="B103" s="40" t="s">
        <v>340</v>
      </c>
      <c r="C103" s="41" t="s">
        <v>341</v>
      </c>
      <c r="D103" s="42" t="s">
        <v>342</v>
      </c>
    </row>
    <row r="104" spans="2:4">
      <c r="B104" s="40" t="s">
        <v>343</v>
      </c>
      <c r="C104" s="41" t="s">
        <v>344</v>
      </c>
      <c r="D104" s="42" t="s">
        <v>345</v>
      </c>
    </row>
    <row r="105" spans="2:4">
      <c r="B105" s="40" t="s">
        <v>346</v>
      </c>
      <c r="C105" s="41" t="s">
        <v>347</v>
      </c>
      <c r="D105" s="42" t="s">
        <v>348</v>
      </c>
    </row>
    <row r="106" spans="2:4">
      <c r="B106" s="40" t="s">
        <v>349</v>
      </c>
      <c r="C106" s="41" t="s">
        <v>350</v>
      </c>
      <c r="D106" s="42" t="s">
        <v>351</v>
      </c>
    </row>
    <row r="107" spans="2:4">
      <c r="B107" s="40" t="s">
        <v>352</v>
      </c>
      <c r="C107" s="41" t="s">
        <v>353</v>
      </c>
      <c r="D107" s="42" t="s">
        <v>354</v>
      </c>
    </row>
    <row r="108" spans="2:4">
      <c r="B108" s="40" t="s">
        <v>355</v>
      </c>
      <c r="C108" s="41" t="s">
        <v>356</v>
      </c>
      <c r="D108" s="42" t="s">
        <v>357</v>
      </c>
    </row>
    <row r="109" spans="2:4">
      <c r="B109" s="40" t="s">
        <v>358</v>
      </c>
      <c r="C109" s="41" t="s">
        <v>359</v>
      </c>
      <c r="D109" s="42" t="s">
        <v>360</v>
      </c>
    </row>
    <row r="110" spans="2:4">
      <c r="B110" s="40" t="s">
        <v>361</v>
      </c>
      <c r="C110" s="41" t="s">
        <v>362</v>
      </c>
      <c r="D110" s="42" t="s">
        <v>363</v>
      </c>
    </row>
    <row r="111" spans="2:4">
      <c r="B111" s="40" t="s">
        <v>364</v>
      </c>
      <c r="C111" s="41" t="s">
        <v>365</v>
      </c>
      <c r="D111" s="42" t="s">
        <v>366</v>
      </c>
    </row>
    <row r="112" spans="2:4">
      <c r="B112" s="40" t="s">
        <v>367</v>
      </c>
      <c r="C112" s="41" t="s">
        <v>368</v>
      </c>
      <c r="D112" s="42" t="s">
        <v>369</v>
      </c>
    </row>
    <row r="113" spans="2:4">
      <c r="B113" s="40" t="s">
        <v>370</v>
      </c>
      <c r="C113" s="41" t="s">
        <v>371</v>
      </c>
      <c r="D113" s="42" t="s">
        <v>372</v>
      </c>
    </row>
    <row r="114" spans="2:4">
      <c r="B114" s="40" t="s">
        <v>373</v>
      </c>
      <c r="C114" s="41" t="s">
        <v>374</v>
      </c>
      <c r="D114" s="42" t="s">
        <v>375</v>
      </c>
    </row>
    <row r="115" spans="2:4">
      <c r="B115" s="40" t="s">
        <v>376</v>
      </c>
      <c r="C115" s="41" t="s">
        <v>377</v>
      </c>
      <c r="D115" s="42" t="s">
        <v>378</v>
      </c>
    </row>
    <row r="116" spans="2:4">
      <c r="B116" s="40" t="s">
        <v>379</v>
      </c>
      <c r="C116" s="41" t="s">
        <v>380</v>
      </c>
      <c r="D116" s="42" t="s">
        <v>381</v>
      </c>
    </row>
    <row r="117" spans="2:4">
      <c r="B117" s="40" t="s">
        <v>382</v>
      </c>
      <c r="C117" s="41" t="s">
        <v>383</v>
      </c>
      <c r="D117" s="42" t="s">
        <v>384</v>
      </c>
    </row>
    <row r="118" spans="2:4">
      <c r="B118" s="40" t="s">
        <v>385</v>
      </c>
      <c r="C118" s="41" t="s">
        <v>386</v>
      </c>
      <c r="D118" s="42" t="s">
        <v>387</v>
      </c>
    </row>
    <row r="119" spans="2:4">
      <c r="B119" s="40" t="s">
        <v>388</v>
      </c>
      <c r="C119" s="41" t="s">
        <v>389</v>
      </c>
      <c r="D119" s="42" t="s">
        <v>390</v>
      </c>
    </row>
    <row r="120" spans="2:4">
      <c r="B120" s="40" t="s">
        <v>391</v>
      </c>
      <c r="C120" s="41" t="s">
        <v>392</v>
      </c>
      <c r="D120" s="42" t="s">
        <v>393</v>
      </c>
    </row>
    <row r="121" spans="2:4">
      <c r="B121" s="40" t="s">
        <v>394</v>
      </c>
      <c r="C121" s="41" t="s">
        <v>395</v>
      </c>
      <c r="D121" s="42" t="s">
        <v>396</v>
      </c>
    </row>
    <row r="122" spans="2:4">
      <c r="B122" s="40" t="s">
        <v>397</v>
      </c>
      <c r="C122" s="41" t="s">
        <v>398</v>
      </c>
      <c r="D122" s="42" t="s">
        <v>399</v>
      </c>
    </row>
    <row r="123" spans="2:4">
      <c r="B123" s="40" t="s">
        <v>400</v>
      </c>
      <c r="C123" s="41" t="s">
        <v>401</v>
      </c>
      <c r="D123" s="42" t="s">
        <v>402</v>
      </c>
    </row>
    <row r="124" spans="2:4">
      <c r="B124" s="40" t="s">
        <v>403</v>
      </c>
      <c r="C124" s="41" t="s">
        <v>404</v>
      </c>
      <c r="D124" s="42" t="s">
        <v>405</v>
      </c>
    </row>
    <row r="125" spans="2:4">
      <c r="B125" s="40" t="s">
        <v>406</v>
      </c>
      <c r="C125" s="41" t="s">
        <v>407</v>
      </c>
      <c r="D125" s="42" t="s">
        <v>408</v>
      </c>
    </row>
    <row r="126" spans="2:4">
      <c r="B126" s="40" t="s">
        <v>409</v>
      </c>
      <c r="C126" s="41" t="s">
        <v>410</v>
      </c>
      <c r="D126" s="42" t="s">
        <v>411</v>
      </c>
    </row>
    <row r="127" spans="2:4">
      <c r="B127" s="40" t="s">
        <v>412</v>
      </c>
      <c r="C127" s="41" t="s">
        <v>413</v>
      </c>
      <c r="D127" s="42" t="s">
        <v>414</v>
      </c>
    </row>
    <row r="128" spans="2:4">
      <c r="B128" s="40" t="s">
        <v>415</v>
      </c>
      <c r="C128" s="41" t="s">
        <v>416</v>
      </c>
      <c r="D128" s="42" t="s">
        <v>417</v>
      </c>
    </row>
    <row r="129" spans="2:4">
      <c r="B129" s="40" t="s">
        <v>418</v>
      </c>
      <c r="C129" s="41" t="s">
        <v>419</v>
      </c>
      <c r="D129" s="42" t="s">
        <v>420</v>
      </c>
    </row>
    <row r="130" spans="2:4">
      <c r="B130" s="40" t="s">
        <v>421</v>
      </c>
      <c r="C130" s="41" t="s">
        <v>422</v>
      </c>
      <c r="D130" s="42" t="s">
        <v>423</v>
      </c>
    </row>
    <row r="131" spans="2:4">
      <c r="B131" s="40" t="s">
        <v>424</v>
      </c>
      <c r="C131" s="41" t="s">
        <v>425</v>
      </c>
      <c r="D131" s="42" t="s">
        <v>426</v>
      </c>
    </row>
    <row r="132" spans="2:4">
      <c r="B132" s="40" t="s">
        <v>427</v>
      </c>
      <c r="C132" s="41" t="s">
        <v>428</v>
      </c>
      <c r="D132" s="42" t="s">
        <v>429</v>
      </c>
    </row>
    <row r="133" spans="2:4">
      <c r="B133" s="40" t="s">
        <v>430</v>
      </c>
      <c r="C133" s="41" t="s">
        <v>431</v>
      </c>
      <c r="D133" s="42" t="s">
        <v>432</v>
      </c>
    </row>
    <row r="134" spans="2:4">
      <c r="B134" s="40" t="s">
        <v>433</v>
      </c>
      <c r="C134" s="41" t="s">
        <v>434</v>
      </c>
      <c r="D134" s="42" t="s">
        <v>435</v>
      </c>
    </row>
    <row r="135" spans="2:4">
      <c r="B135" s="40" t="s">
        <v>436</v>
      </c>
      <c r="C135" s="41" t="s">
        <v>437</v>
      </c>
      <c r="D135" s="42" t="s">
        <v>438</v>
      </c>
    </row>
    <row r="136" spans="2:4">
      <c r="B136" s="40" t="s">
        <v>439</v>
      </c>
      <c r="C136" s="41" t="s">
        <v>440</v>
      </c>
      <c r="D136" s="42" t="s">
        <v>441</v>
      </c>
    </row>
    <row r="137" spans="2:4">
      <c r="B137" s="40" t="s">
        <v>442</v>
      </c>
      <c r="C137" s="41" t="s">
        <v>443</v>
      </c>
      <c r="D137" s="42" t="s">
        <v>444</v>
      </c>
    </row>
    <row r="138" spans="2:4">
      <c r="B138" s="40" t="s">
        <v>445</v>
      </c>
      <c r="C138" s="41" t="s">
        <v>446</v>
      </c>
      <c r="D138" s="42" t="s">
        <v>447</v>
      </c>
    </row>
    <row r="139" spans="2:4">
      <c r="B139" s="40" t="s">
        <v>448</v>
      </c>
      <c r="C139" s="41" t="s">
        <v>449</v>
      </c>
      <c r="D139" s="42" t="s">
        <v>450</v>
      </c>
    </row>
    <row r="140" spans="2:4">
      <c r="B140" s="40" t="s">
        <v>451</v>
      </c>
      <c r="C140" s="41" t="s">
        <v>452</v>
      </c>
      <c r="D140" s="42" t="s">
        <v>453</v>
      </c>
    </row>
    <row r="141" spans="2:4">
      <c r="B141" s="40" t="s">
        <v>454</v>
      </c>
      <c r="C141" s="41" t="s">
        <v>455</v>
      </c>
      <c r="D141" s="42" t="s">
        <v>456</v>
      </c>
    </row>
    <row r="142" spans="2:4">
      <c r="B142" s="40" t="s">
        <v>457</v>
      </c>
      <c r="C142" s="41" t="s">
        <v>458</v>
      </c>
      <c r="D142" s="42" t="s">
        <v>459</v>
      </c>
    </row>
    <row r="143" spans="2:4">
      <c r="B143" s="40" t="s">
        <v>460</v>
      </c>
      <c r="C143" s="41" t="s">
        <v>461</v>
      </c>
      <c r="D143" s="42" t="s">
        <v>462</v>
      </c>
    </row>
    <row r="144" spans="2:4">
      <c r="B144" s="40" t="s">
        <v>463</v>
      </c>
      <c r="C144" s="41" t="s">
        <v>464</v>
      </c>
      <c r="D144" s="42" t="s">
        <v>465</v>
      </c>
    </row>
    <row r="145" spans="2:4">
      <c r="B145" s="40" t="s">
        <v>466</v>
      </c>
      <c r="C145" s="41" t="s">
        <v>467</v>
      </c>
      <c r="D145" s="42" t="s">
        <v>468</v>
      </c>
    </row>
    <row r="146" spans="2:4">
      <c r="B146" s="40" t="s">
        <v>469</v>
      </c>
      <c r="C146" s="41" t="s">
        <v>470</v>
      </c>
      <c r="D146" s="42" t="s">
        <v>471</v>
      </c>
    </row>
    <row r="147" spans="2:4">
      <c r="B147" s="40" t="s">
        <v>472</v>
      </c>
      <c r="C147" s="41" t="s">
        <v>473</v>
      </c>
      <c r="D147" s="42" t="s">
        <v>474</v>
      </c>
    </row>
    <row r="148" spans="2:4">
      <c r="B148" s="40" t="s">
        <v>475</v>
      </c>
      <c r="C148" s="41" t="s">
        <v>476</v>
      </c>
      <c r="D148" s="42" t="s">
        <v>477</v>
      </c>
    </row>
    <row r="149" spans="2:4">
      <c r="B149" s="40" t="s">
        <v>478</v>
      </c>
      <c r="C149" s="41" t="s">
        <v>479</v>
      </c>
      <c r="D149" s="42" t="s">
        <v>480</v>
      </c>
    </row>
    <row r="150" spans="2:4">
      <c r="B150" s="40" t="s">
        <v>481</v>
      </c>
      <c r="C150" s="41" t="s">
        <v>482</v>
      </c>
      <c r="D150" s="42" t="s">
        <v>483</v>
      </c>
    </row>
    <row r="151" spans="2:4">
      <c r="B151" s="40" t="s">
        <v>484</v>
      </c>
      <c r="C151" s="41" t="s">
        <v>485</v>
      </c>
      <c r="D151" s="42" t="s">
        <v>486</v>
      </c>
    </row>
    <row r="152" spans="2:4">
      <c r="B152" s="40" t="s">
        <v>487</v>
      </c>
      <c r="C152" s="41" t="s">
        <v>488</v>
      </c>
      <c r="D152" s="42" t="s">
        <v>489</v>
      </c>
    </row>
    <row r="153" spans="2:4">
      <c r="B153" s="40" t="s">
        <v>490</v>
      </c>
      <c r="C153" s="41" t="s">
        <v>491</v>
      </c>
      <c r="D153" s="42" t="s">
        <v>492</v>
      </c>
    </row>
    <row r="154" spans="2:4">
      <c r="B154" s="40" t="s">
        <v>493</v>
      </c>
      <c r="C154" s="41" t="s">
        <v>494</v>
      </c>
      <c r="D154" s="42" t="s">
        <v>495</v>
      </c>
    </row>
    <row r="155" spans="2:4">
      <c r="B155" s="40" t="s">
        <v>496</v>
      </c>
      <c r="C155" s="41" t="s">
        <v>497</v>
      </c>
      <c r="D155" s="42" t="s">
        <v>498</v>
      </c>
    </row>
    <row r="156" spans="2:4">
      <c r="B156" s="40" t="s">
        <v>499</v>
      </c>
      <c r="C156" s="41" t="s">
        <v>500</v>
      </c>
      <c r="D156" s="42" t="s">
        <v>501</v>
      </c>
    </row>
    <row r="157" spans="2:4">
      <c r="B157" s="40" t="s">
        <v>502</v>
      </c>
      <c r="C157" s="41" t="s">
        <v>503</v>
      </c>
      <c r="D157" s="42" t="s">
        <v>504</v>
      </c>
    </row>
    <row r="158" spans="2:4">
      <c r="B158" s="40" t="s">
        <v>505</v>
      </c>
      <c r="C158" s="41" t="s">
        <v>506</v>
      </c>
      <c r="D158" s="42" t="s">
        <v>507</v>
      </c>
    </row>
    <row r="159" spans="2:4">
      <c r="B159" s="40" t="s">
        <v>508</v>
      </c>
      <c r="C159" s="41" t="s">
        <v>509</v>
      </c>
      <c r="D159" s="42" t="s">
        <v>510</v>
      </c>
    </row>
    <row r="160" spans="2:4">
      <c r="B160" s="40" t="s">
        <v>511</v>
      </c>
      <c r="C160" s="41" t="s">
        <v>512</v>
      </c>
      <c r="D160" s="42" t="s">
        <v>513</v>
      </c>
    </row>
    <row r="161" spans="2:4">
      <c r="B161" s="40" t="s">
        <v>514</v>
      </c>
      <c r="C161" s="41" t="s">
        <v>515</v>
      </c>
      <c r="D161" s="42" t="s">
        <v>516</v>
      </c>
    </row>
    <row r="162" spans="2:4">
      <c r="B162" s="40" t="s">
        <v>517</v>
      </c>
      <c r="C162" s="41" t="s">
        <v>518</v>
      </c>
      <c r="D162" s="42" t="s">
        <v>519</v>
      </c>
    </row>
    <row r="163" spans="2:4">
      <c r="B163" s="40" t="s">
        <v>520</v>
      </c>
      <c r="C163" s="41" t="s">
        <v>521</v>
      </c>
      <c r="D163" s="42" t="s">
        <v>522</v>
      </c>
    </row>
    <row r="164" spans="2:4">
      <c r="B164" s="40" t="s">
        <v>523</v>
      </c>
      <c r="C164" s="41" t="s">
        <v>524</v>
      </c>
      <c r="D164" s="42" t="s">
        <v>525</v>
      </c>
    </row>
    <row r="165" spans="2:4">
      <c r="B165" s="40" t="s">
        <v>526</v>
      </c>
      <c r="C165" s="41" t="s">
        <v>527</v>
      </c>
      <c r="D165" s="42" t="s">
        <v>528</v>
      </c>
    </row>
    <row r="166" spans="2:4">
      <c r="B166" s="40" t="s">
        <v>529</v>
      </c>
      <c r="C166" s="41" t="s">
        <v>530</v>
      </c>
      <c r="D166" s="42" t="s">
        <v>531</v>
      </c>
    </row>
    <row r="167" spans="2:4">
      <c r="B167" s="40" t="s">
        <v>532</v>
      </c>
      <c r="C167" s="41" t="s">
        <v>533</v>
      </c>
      <c r="D167" s="42" t="s">
        <v>534</v>
      </c>
    </row>
    <row r="168" spans="2:4">
      <c r="B168" s="40" t="s">
        <v>535</v>
      </c>
      <c r="C168" s="41" t="s">
        <v>536</v>
      </c>
      <c r="D168" s="42" t="s">
        <v>537</v>
      </c>
    </row>
    <row r="169" spans="2:4">
      <c r="B169" s="40" t="s">
        <v>538</v>
      </c>
      <c r="C169" s="41" t="s">
        <v>539</v>
      </c>
      <c r="D169" s="42" t="s">
        <v>540</v>
      </c>
    </row>
    <row r="170" spans="2:4">
      <c r="B170" s="40" t="s">
        <v>541</v>
      </c>
      <c r="C170" s="41" t="s">
        <v>542</v>
      </c>
      <c r="D170" s="42" t="s">
        <v>543</v>
      </c>
    </row>
    <row r="171" spans="2:4">
      <c r="B171" s="40" t="s">
        <v>544</v>
      </c>
      <c r="C171" s="41" t="s">
        <v>545</v>
      </c>
      <c r="D171" s="42" t="s">
        <v>546</v>
      </c>
    </row>
    <row r="172" spans="2:4">
      <c r="B172" s="40" t="s">
        <v>547</v>
      </c>
      <c r="C172" s="41" t="s">
        <v>548</v>
      </c>
      <c r="D172" s="42" t="s">
        <v>549</v>
      </c>
    </row>
    <row r="173" spans="2:4">
      <c r="B173" s="40" t="s">
        <v>550</v>
      </c>
      <c r="C173" s="41" t="s">
        <v>551</v>
      </c>
      <c r="D173" s="42" t="s">
        <v>552</v>
      </c>
    </row>
    <row r="174" spans="2:4">
      <c r="B174" s="40" t="s">
        <v>553</v>
      </c>
      <c r="C174" s="41" t="s">
        <v>554</v>
      </c>
      <c r="D174" s="42" t="s">
        <v>555</v>
      </c>
    </row>
    <row r="175" spans="2:4">
      <c r="B175" s="40" t="s">
        <v>556</v>
      </c>
      <c r="C175" s="41" t="s">
        <v>557</v>
      </c>
      <c r="D175" s="42" t="s">
        <v>558</v>
      </c>
    </row>
    <row r="176" spans="2:4">
      <c r="B176" s="40" t="s">
        <v>559</v>
      </c>
      <c r="C176" s="41" t="s">
        <v>560</v>
      </c>
      <c r="D176" s="42" t="s">
        <v>561</v>
      </c>
    </row>
    <row r="177" spans="2:4">
      <c r="B177" s="40" t="s">
        <v>562</v>
      </c>
      <c r="C177" s="41" t="s">
        <v>563</v>
      </c>
      <c r="D177" s="42" t="s">
        <v>564</v>
      </c>
    </row>
    <row r="178" spans="2:4">
      <c r="B178" s="40" t="s">
        <v>565</v>
      </c>
      <c r="C178" s="41" t="s">
        <v>566</v>
      </c>
      <c r="D178" s="42" t="s">
        <v>567</v>
      </c>
    </row>
    <row r="179" spans="2:4">
      <c r="B179" s="40" t="s">
        <v>568</v>
      </c>
      <c r="C179" s="41" t="s">
        <v>569</v>
      </c>
      <c r="D179" s="42" t="s">
        <v>570</v>
      </c>
    </row>
    <row r="180" spans="2:4">
      <c r="B180" s="40" t="s">
        <v>571</v>
      </c>
      <c r="C180" s="41" t="s">
        <v>572</v>
      </c>
      <c r="D180" s="42" t="s">
        <v>573</v>
      </c>
    </row>
    <row r="181" spans="2:4">
      <c r="B181" s="40" t="s">
        <v>574</v>
      </c>
      <c r="C181" s="41" t="s">
        <v>575</v>
      </c>
      <c r="D181" s="42" t="s">
        <v>576</v>
      </c>
    </row>
    <row r="182" spans="2:4">
      <c r="B182" s="40" t="s">
        <v>577</v>
      </c>
      <c r="C182" s="41" t="s">
        <v>578</v>
      </c>
      <c r="D182" s="42" t="s">
        <v>579</v>
      </c>
    </row>
    <row r="183" spans="2:4">
      <c r="B183" s="40" t="s">
        <v>580</v>
      </c>
      <c r="C183" s="41" t="s">
        <v>581</v>
      </c>
      <c r="D183" s="42" t="s">
        <v>582</v>
      </c>
    </row>
    <row r="184" spans="2:4">
      <c r="B184" s="40" t="s">
        <v>583</v>
      </c>
      <c r="C184" s="41" t="s">
        <v>584</v>
      </c>
      <c r="D184" s="42" t="s">
        <v>585</v>
      </c>
    </row>
    <row r="185" spans="2:4">
      <c r="B185" s="40" t="s">
        <v>586</v>
      </c>
      <c r="C185" s="41" t="s">
        <v>587</v>
      </c>
      <c r="D185" s="42" t="s">
        <v>588</v>
      </c>
    </row>
    <row r="186" spans="2:4">
      <c r="B186" s="40" t="s">
        <v>589</v>
      </c>
      <c r="C186" s="41" t="s">
        <v>590</v>
      </c>
      <c r="D186" s="42" t="s">
        <v>591</v>
      </c>
    </row>
    <row r="187" spans="2:4">
      <c r="B187" s="40" t="s">
        <v>592</v>
      </c>
      <c r="C187" s="41" t="s">
        <v>593</v>
      </c>
      <c r="D187" s="42" t="s">
        <v>594</v>
      </c>
    </row>
    <row r="188" spans="2:4">
      <c r="B188" s="40" t="s">
        <v>595</v>
      </c>
      <c r="C188" s="41" t="s">
        <v>596</v>
      </c>
      <c r="D188" s="42" t="s">
        <v>597</v>
      </c>
    </row>
    <row r="189" spans="2:4">
      <c r="B189" s="40" t="s">
        <v>598</v>
      </c>
      <c r="C189" s="41" t="s">
        <v>599</v>
      </c>
      <c r="D189" s="42" t="s">
        <v>600</v>
      </c>
    </row>
    <row r="190" spans="2:4">
      <c r="B190" s="40" t="s">
        <v>601</v>
      </c>
      <c r="C190" s="41" t="s">
        <v>602</v>
      </c>
      <c r="D190" s="42" t="s">
        <v>603</v>
      </c>
    </row>
    <row r="191" spans="2:4">
      <c r="B191" s="40" t="s">
        <v>604</v>
      </c>
      <c r="C191" s="41" t="s">
        <v>605</v>
      </c>
      <c r="D191" s="42" t="s">
        <v>606</v>
      </c>
    </row>
    <row r="192" spans="2:4">
      <c r="B192" s="40" t="s">
        <v>607</v>
      </c>
      <c r="C192" s="41" t="s">
        <v>608</v>
      </c>
      <c r="D192" s="42" t="s">
        <v>609</v>
      </c>
    </row>
    <row r="193" spans="2:4">
      <c r="B193" s="40" t="s">
        <v>610</v>
      </c>
      <c r="C193" s="41" t="s">
        <v>611</v>
      </c>
      <c r="D193" s="42" t="s">
        <v>612</v>
      </c>
    </row>
    <row r="194" spans="2:4">
      <c r="B194" s="40" t="s">
        <v>613</v>
      </c>
      <c r="C194" s="41" t="s">
        <v>614</v>
      </c>
      <c r="D194" s="42" t="s">
        <v>615</v>
      </c>
    </row>
    <row r="195" spans="2:4">
      <c r="B195" s="40" t="s">
        <v>616</v>
      </c>
      <c r="C195" s="41" t="s">
        <v>617</v>
      </c>
      <c r="D195" s="42" t="s">
        <v>618</v>
      </c>
    </row>
    <row r="196" spans="2:4">
      <c r="B196" s="40" t="s">
        <v>619</v>
      </c>
      <c r="C196" s="41" t="s">
        <v>620</v>
      </c>
      <c r="D196" s="42" t="s">
        <v>621</v>
      </c>
    </row>
    <row r="197" spans="2:4">
      <c r="B197" s="40" t="s">
        <v>622</v>
      </c>
      <c r="C197" s="41" t="s">
        <v>623</v>
      </c>
      <c r="D197" s="42" t="s">
        <v>624</v>
      </c>
    </row>
    <row r="198" spans="2:4">
      <c r="B198" s="40" t="s">
        <v>625</v>
      </c>
      <c r="C198" s="41" t="s">
        <v>626</v>
      </c>
      <c r="D198" s="42" t="s">
        <v>627</v>
      </c>
    </row>
    <row r="199" spans="2:4">
      <c r="B199" s="40" t="s">
        <v>628</v>
      </c>
      <c r="C199" s="41" t="s">
        <v>629</v>
      </c>
      <c r="D199" s="42" t="s">
        <v>630</v>
      </c>
    </row>
    <row r="200" spans="2:4">
      <c r="B200" s="40" t="s">
        <v>631</v>
      </c>
      <c r="C200" s="41" t="s">
        <v>632</v>
      </c>
      <c r="D200" s="42" t="s">
        <v>633</v>
      </c>
    </row>
    <row r="201" spans="2:4">
      <c r="B201" s="40" t="s">
        <v>634</v>
      </c>
      <c r="C201" s="41" t="s">
        <v>635</v>
      </c>
      <c r="D201" s="42" t="s">
        <v>636</v>
      </c>
    </row>
    <row r="202" spans="2:4">
      <c r="B202" s="40" t="s">
        <v>637</v>
      </c>
      <c r="C202" s="41" t="s">
        <v>638</v>
      </c>
      <c r="D202" s="42" t="s">
        <v>639</v>
      </c>
    </row>
    <row r="203" spans="2:4">
      <c r="B203" s="40" t="s">
        <v>640</v>
      </c>
      <c r="C203" s="41" t="s">
        <v>641</v>
      </c>
      <c r="D203" s="42" t="s">
        <v>642</v>
      </c>
    </row>
    <row r="204" spans="2:4">
      <c r="B204" s="40" t="s">
        <v>643</v>
      </c>
      <c r="C204" s="41" t="s">
        <v>644</v>
      </c>
      <c r="D204" s="42" t="s">
        <v>645</v>
      </c>
    </row>
    <row r="205" spans="2:4">
      <c r="B205" s="40" t="s">
        <v>646</v>
      </c>
      <c r="C205" s="41" t="s">
        <v>647</v>
      </c>
      <c r="D205" s="42" t="s">
        <v>648</v>
      </c>
    </row>
    <row r="206" spans="2:4">
      <c r="B206" s="40" t="s">
        <v>649</v>
      </c>
      <c r="C206" s="41" t="s">
        <v>650</v>
      </c>
      <c r="D206" s="42" t="s">
        <v>651</v>
      </c>
    </row>
    <row r="207" spans="2:4">
      <c r="B207" s="40" t="s">
        <v>652</v>
      </c>
      <c r="C207" s="41" t="s">
        <v>653</v>
      </c>
      <c r="D207" s="42" t="s">
        <v>654</v>
      </c>
    </row>
    <row r="208" spans="2:4">
      <c r="B208" s="40" t="s">
        <v>655</v>
      </c>
      <c r="C208" s="41" t="s">
        <v>656</v>
      </c>
      <c r="D208" s="42" t="s">
        <v>657</v>
      </c>
    </row>
    <row r="209" spans="2:4">
      <c r="B209" s="40" t="s">
        <v>658</v>
      </c>
      <c r="C209" s="41" t="s">
        <v>659</v>
      </c>
      <c r="D209" s="42" t="s">
        <v>660</v>
      </c>
    </row>
    <row r="210" spans="2:4">
      <c r="B210" s="40" t="s">
        <v>661</v>
      </c>
      <c r="C210" s="41" t="s">
        <v>662</v>
      </c>
      <c r="D210" s="42" t="s">
        <v>663</v>
      </c>
    </row>
    <row r="211" spans="2:4">
      <c r="B211" s="40" t="s">
        <v>664</v>
      </c>
      <c r="C211" s="41" t="s">
        <v>665</v>
      </c>
      <c r="D211" s="42" t="s">
        <v>666</v>
      </c>
    </row>
    <row r="212" spans="2:4">
      <c r="B212" s="40" t="s">
        <v>667</v>
      </c>
      <c r="C212" s="41" t="s">
        <v>668</v>
      </c>
      <c r="D212" s="42" t="s">
        <v>669</v>
      </c>
    </row>
    <row r="213" spans="2:4">
      <c r="B213" s="40" t="s">
        <v>670</v>
      </c>
      <c r="C213" s="41" t="s">
        <v>671</v>
      </c>
      <c r="D213" s="42" t="s">
        <v>672</v>
      </c>
    </row>
    <row r="214" spans="2:4">
      <c r="B214" s="40" t="s">
        <v>673</v>
      </c>
      <c r="C214" s="41" t="s">
        <v>674</v>
      </c>
      <c r="D214" s="42" t="s">
        <v>675</v>
      </c>
    </row>
    <row r="215" spans="2:4">
      <c r="B215" s="40" t="s">
        <v>676</v>
      </c>
      <c r="C215" s="41" t="s">
        <v>677</v>
      </c>
      <c r="D215" s="42" t="s">
        <v>678</v>
      </c>
    </row>
    <row r="216" spans="2:4">
      <c r="B216" s="40" t="s">
        <v>679</v>
      </c>
      <c r="C216" s="41" t="s">
        <v>680</v>
      </c>
      <c r="D216" s="42" t="s">
        <v>681</v>
      </c>
    </row>
    <row r="217" spans="2:4">
      <c r="B217" s="40" t="s">
        <v>682</v>
      </c>
      <c r="C217" s="41" t="s">
        <v>683</v>
      </c>
      <c r="D217" s="42" t="s">
        <v>684</v>
      </c>
    </row>
    <row r="218" spans="2:4">
      <c r="B218" s="40" t="s">
        <v>685</v>
      </c>
      <c r="C218" s="41" t="s">
        <v>686</v>
      </c>
      <c r="D218" s="42" t="s">
        <v>687</v>
      </c>
    </row>
    <row r="219" spans="2:4">
      <c r="B219" s="40" t="s">
        <v>688</v>
      </c>
      <c r="C219" s="41" t="s">
        <v>689</v>
      </c>
      <c r="D219" s="42" t="s">
        <v>690</v>
      </c>
    </row>
    <row r="220" spans="2:4">
      <c r="B220" s="40" t="s">
        <v>691</v>
      </c>
      <c r="C220" s="41" t="s">
        <v>692</v>
      </c>
      <c r="D220" s="42" t="s">
        <v>693</v>
      </c>
    </row>
    <row r="221" spans="2:4">
      <c r="B221" s="40" t="s">
        <v>694</v>
      </c>
      <c r="C221" s="41" t="s">
        <v>695</v>
      </c>
      <c r="D221" s="42" t="s">
        <v>696</v>
      </c>
    </row>
    <row r="222" spans="2:4">
      <c r="B222" s="40" t="s">
        <v>697</v>
      </c>
      <c r="C222" s="41" t="s">
        <v>698</v>
      </c>
      <c r="D222" s="42" t="s">
        <v>699</v>
      </c>
    </row>
    <row r="223" spans="2:4">
      <c r="B223" s="40" t="s">
        <v>700</v>
      </c>
      <c r="C223" s="41" t="s">
        <v>701</v>
      </c>
      <c r="D223" s="42" t="s">
        <v>702</v>
      </c>
    </row>
    <row r="224" spans="2:4">
      <c r="B224" s="40" t="s">
        <v>703</v>
      </c>
      <c r="C224" s="41" t="s">
        <v>704</v>
      </c>
      <c r="D224" s="42" t="s">
        <v>705</v>
      </c>
    </row>
    <row r="225" spans="2:4">
      <c r="B225" s="40" t="s">
        <v>706</v>
      </c>
      <c r="C225" s="41" t="s">
        <v>707</v>
      </c>
      <c r="D225" s="42" t="s">
        <v>708</v>
      </c>
    </row>
    <row r="226" spans="2:4">
      <c r="B226" s="40" t="s">
        <v>709</v>
      </c>
      <c r="C226" s="41" t="s">
        <v>710</v>
      </c>
      <c r="D226" s="42" t="s">
        <v>711</v>
      </c>
    </row>
    <row r="227" spans="2:4">
      <c r="B227" s="40" t="s">
        <v>712</v>
      </c>
      <c r="C227" s="41" t="s">
        <v>713</v>
      </c>
      <c r="D227" s="42" t="s">
        <v>714</v>
      </c>
    </row>
    <row r="228" spans="2:4">
      <c r="B228" s="40" t="s">
        <v>715</v>
      </c>
      <c r="C228" s="41" t="s">
        <v>716</v>
      </c>
      <c r="D228" s="42" t="s">
        <v>717</v>
      </c>
    </row>
    <row r="229" spans="2:4">
      <c r="B229" s="40" t="s">
        <v>718</v>
      </c>
      <c r="C229" s="41" t="s">
        <v>719</v>
      </c>
      <c r="D229" s="42" t="s">
        <v>720</v>
      </c>
    </row>
    <row r="230" spans="2:4">
      <c r="B230" s="40" t="s">
        <v>721</v>
      </c>
      <c r="C230" s="41" t="s">
        <v>722</v>
      </c>
      <c r="D230" s="42" t="s">
        <v>723</v>
      </c>
    </row>
    <row r="231" spans="2:4">
      <c r="B231" s="40" t="s">
        <v>724</v>
      </c>
      <c r="C231" s="41" t="s">
        <v>725</v>
      </c>
      <c r="D231" s="42" t="s">
        <v>726</v>
      </c>
    </row>
    <row r="232" spans="2:4">
      <c r="B232" s="40" t="s">
        <v>727</v>
      </c>
      <c r="C232" s="41" t="s">
        <v>728</v>
      </c>
      <c r="D232" s="42" t="s">
        <v>729</v>
      </c>
    </row>
    <row r="233" spans="2:4">
      <c r="B233" s="40" t="s">
        <v>730</v>
      </c>
      <c r="C233" s="41" t="s">
        <v>731</v>
      </c>
      <c r="D233" s="42" t="s">
        <v>732</v>
      </c>
    </row>
    <row r="234" spans="2:4">
      <c r="B234" s="40" t="s">
        <v>733</v>
      </c>
      <c r="C234" s="41" t="s">
        <v>734</v>
      </c>
      <c r="D234" s="42" t="s">
        <v>735</v>
      </c>
    </row>
    <row r="235" spans="2:4">
      <c r="B235" s="40" t="s">
        <v>736</v>
      </c>
      <c r="C235" s="41" t="s">
        <v>737</v>
      </c>
      <c r="D235" s="42" t="s">
        <v>738</v>
      </c>
    </row>
    <row r="236" spans="2:4">
      <c r="B236" s="40" t="s">
        <v>739</v>
      </c>
      <c r="C236" s="41" t="s">
        <v>740</v>
      </c>
      <c r="D236" s="42" t="s">
        <v>741</v>
      </c>
    </row>
    <row r="237" spans="2:4">
      <c r="B237" s="40" t="s">
        <v>742</v>
      </c>
      <c r="C237" s="41" t="s">
        <v>743</v>
      </c>
      <c r="D237" s="42" t="s">
        <v>744</v>
      </c>
    </row>
    <row r="238" spans="2:4">
      <c r="B238" s="40" t="s">
        <v>745</v>
      </c>
      <c r="C238" s="41" t="s">
        <v>746</v>
      </c>
      <c r="D238" s="42" t="s">
        <v>747</v>
      </c>
    </row>
    <row r="239" spans="2:4">
      <c r="B239" s="40" t="s">
        <v>748</v>
      </c>
      <c r="C239" s="41" t="s">
        <v>749</v>
      </c>
      <c r="D239" s="42" t="s">
        <v>750</v>
      </c>
    </row>
    <row r="240" spans="2:4">
      <c r="B240" s="40" t="s">
        <v>751</v>
      </c>
      <c r="C240" s="41" t="s">
        <v>752</v>
      </c>
      <c r="D240" s="42" t="s">
        <v>753</v>
      </c>
    </row>
    <row r="241" spans="2:4">
      <c r="B241" s="40" t="s">
        <v>754</v>
      </c>
      <c r="C241" s="41" t="s">
        <v>755</v>
      </c>
      <c r="D241" s="42" t="s">
        <v>756</v>
      </c>
    </row>
    <row r="242" spans="2:4">
      <c r="B242" s="40" t="s">
        <v>757</v>
      </c>
      <c r="C242" s="41" t="s">
        <v>758</v>
      </c>
      <c r="D242" s="42" t="s">
        <v>759</v>
      </c>
    </row>
    <row r="243" spans="2:4">
      <c r="B243" s="40" t="s">
        <v>760</v>
      </c>
      <c r="C243" s="41" t="s">
        <v>761</v>
      </c>
      <c r="D243" s="42" t="s">
        <v>762</v>
      </c>
    </row>
    <row r="244" spans="2:4">
      <c r="B244" s="40" t="s">
        <v>763</v>
      </c>
      <c r="C244" s="41" t="s">
        <v>764</v>
      </c>
      <c r="D244" s="42" t="s">
        <v>765</v>
      </c>
    </row>
    <row r="245" spans="2:4">
      <c r="B245" s="40" t="s">
        <v>766</v>
      </c>
      <c r="C245" s="41" t="s">
        <v>767</v>
      </c>
      <c r="D245" s="42" t="s">
        <v>768</v>
      </c>
    </row>
    <row r="246" spans="2:4">
      <c r="B246" s="40" t="s">
        <v>769</v>
      </c>
      <c r="C246" s="41" t="s">
        <v>770</v>
      </c>
      <c r="D246" s="42" t="s">
        <v>771</v>
      </c>
    </row>
    <row r="247" spans="2:4">
      <c r="B247" s="40" t="s">
        <v>772</v>
      </c>
      <c r="C247" s="41" t="s">
        <v>773</v>
      </c>
      <c r="D247" s="42" t="s">
        <v>774</v>
      </c>
    </row>
    <row r="248" spans="2:4">
      <c r="B248" s="40" t="s">
        <v>775</v>
      </c>
      <c r="C248" s="41" t="s">
        <v>776</v>
      </c>
      <c r="D248" s="42" t="s">
        <v>777</v>
      </c>
    </row>
    <row r="249" spans="2:4">
      <c r="B249" s="40" t="s">
        <v>778</v>
      </c>
      <c r="C249" s="41" t="s">
        <v>779</v>
      </c>
      <c r="D249" s="42" t="s">
        <v>780</v>
      </c>
    </row>
    <row r="250" spans="2:4">
      <c r="B250" s="40" t="s">
        <v>781</v>
      </c>
      <c r="C250" s="41" t="s">
        <v>782</v>
      </c>
      <c r="D250" s="42" t="s">
        <v>783</v>
      </c>
    </row>
    <row r="251" spans="2:4">
      <c r="B251" s="40" t="s">
        <v>784</v>
      </c>
      <c r="C251" s="41" t="s">
        <v>785</v>
      </c>
      <c r="D251" s="42" t="s">
        <v>786</v>
      </c>
    </row>
    <row r="252" spans="2:4">
      <c r="B252" s="40" t="s">
        <v>787</v>
      </c>
      <c r="C252" s="41" t="s">
        <v>788</v>
      </c>
      <c r="D252" s="42" t="s">
        <v>789</v>
      </c>
    </row>
    <row r="253" spans="2:4">
      <c r="B253" s="40" t="s">
        <v>790</v>
      </c>
      <c r="C253" s="41" t="s">
        <v>791</v>
      </c>
      <c r="D253" s="42" t="s">
        <v>792</v>
      </c>
    </row>
    <row r="254" spans="2:4">
      <c r="B254" s="40" t="s">
        <v>793</v>
      </c>
      <c r="C254" s="41" t="s">
        <v>794</v>
      </c>
      <c r="D254" s="42" t="s">
        <v>795</v>
      </c>
    </row>
    <row r="255" spans="2:4">
      <c r="B255" s="40" t="s">
        <v>796</v>
      </c>
      <c r="C255" s="41" t="s">
        <v>797</v>
      </c>
      <c r="D255" s="42" t="s">
        <v>798</v>
      </c>
    </row>
    <row r="256" spans="2:4">
      <c r="B256" s="40" t="s">
        <v>799</v>
      </c>
      <c r="C256" s="41" t="s">
        <v>800</v>
      </c>
      <c r="D256" s="42" t="s">
        <v>801</v>
      </c>
    </row>
    <row r="257" spans="2:4">
      <c r="B257" s="40" t="s">
        <v>802</v>
      </c>
      <c r="C257" s="41" t="s">
        <v>803</v>
      </c>
      <c r="D257" s="42" t="s">
        <v>804</v>
      </c>
    </row>
    <row r="258" spans="2:4">
      <c r="B258" s="40" t="s">
        <v>805</v>
      </c>
      <c r="C258" s="41" t="s">
        <v>806</v>
      </c>
      <c r="D258" s="42" t="s">
        <v>807</v>
      </c>
    </row>
    <row r="259" spans="2:4">
      <c r="B259" s="40" t="s">
        <v>808</v>
      </c>
      <c r="C259" s="41" t="s">
        <v>809</v>
      </c>
      <c r="D259" s="42" t="s">
        <v>810</v>
      </c>
    </row>
    <row r="260" spans="2:4">
      <c r="B260" s="40" t="s">
        <v>811</v>
      </c>
      <c r="C260" s="41" t="s">
        <v>812</v>
      </c>
      <c r="D260" s="42" t="s">
        <v>813</v>
      </c>
    </row>
    <row r="261" spans="2:4">
      <c r="B261" s="40" t="s">
        <v>814</v>
      </c>
      <c r="C261" s="41" t="s">
        <v>815</v>
      </c>
      <c r="D261" s="42" t="s">
        <v>816</v>
      </c>
    </row>
    <row r="262" spans="2:4">
      <c r="B262" s="40" t="s">
        <v>817</v>
      </c>
      <c r="C262" s="41" t="s">
        <v>818</v>
      </c>
      <c r="D262" s="42" t="s">
        <v>819</v>
      </c>
    </row>
    <row r="263" spans="2:4">
      <c r="B263" s="40" t="s">
        <v>820</v>
      </c>
      <c r="C263" s="41" t="s">
        <v>821</v>
      </c>
      <c r="D263" s="42" t="s">
        <v>822</v>
      </c>
    </row>
    <row r="264" spans="2:4">
      <c r="B264" s="40" t="s">
        <v>823</v>
      </c>
      <c r="C264" s="41" t="s">
        <v>824</v>
      </c>
      <c r="D264" s="42" t="s">
        <v>825</v>
      </c>
    </row>
    <row r="265" spans="2:4">
      <c r="B265" s="40" t="s">
        <v>826</v>
      </c>
      <c r="C265" s="41" t="s">
        <v>827</v>
      </c>
      <c r="D265" s="42" t="s">
        <v>828</v>
      </c>
    </row>
    <row r="266" spans="2:4">
      <c r="B266" s="40" t="s">
        <v>829</v>
      </c>
      <c r="C266" s="41" t="s">
        <v>830</v>
      </c>
      <c r="D266" s="42" t="s">
        <v>831</v>
      </c>
    </row>
    <row r="267" spans="2:4">
      <c r="B267" s="40" t="s">
        <v>832</v>
      </c>
      <c r="C267" s="41" t="s">
        <v>833</v>
      </c>
      <c r="D267" s="42" t="s">
        <v>834</v>
      </c>
    </row>
    <row r="268" spans="2:4">
      <c r="B268" s="40" t="s">
        <v>835</v>
      </c>
      <c r="C268" s="41" t="s">
        <v>836</v>
      </c>
      <c r="D268" s="42" t="s">
        <v>837</v>
      </c>
    </row>
    <row r="269" spans="2:4">
      <c r="B269" s="40" t="s">
        <v>838</v>
      </c>
      <c r="C269" s="41" t="s">
        <v>839</v>
      </c>
      <c r="D269" s="42" t="s">
        <v>840</v>
      </c>
    </row>
    <row r="270" spans="2:4">
      <c r="B270" s="40" t="s">
        <v>841</v>
      </c>
      <c r="C270" s="41" t="s">
        <v>842</v>
      </c>
      <c r="D270" s="42" t="s">
        <v>843</v>
      </c>
    </row>
    <row r="271" spans="2:4">
      <c r="B271" s="40" t="s">
        <v>844</v>
      </c>
      <c r="C271" s="41" t="s">
        <v>845</v>
      </c>
      <c r="D271" s="42" t="s">
        <v>846</v>
      </c>
    </row>
    <row r="272" spans="2:4">
      <c r="B272" s="40" t="s">
        <v>847</v>
      </c>
      <c r="C272" s="41" t="s">
        <v>848</v>
      </c>
      <c r="D272" s="42" t="s">
        <v>849</v>
      </c>
    </row>
    <row r="273" spans="2:4">
      <c r="B273" s="40" t="s">
        <v>850</v>
      </c>
      <c r="C273" s="41" t="s">
        <v>851</v>
      </c>
      <c r="D273" s="42" t="s">
        <v>852</v>
      </c>
    </row>
    <row r="274" spans="2:4">
      <c r="B274" s="43" t="s">
        <v>853</v>
      </c>
      <c r="C274" s="44" t="s">
        <v>854</v>
      </c>
      <c r="D274" s="45" t="s">
        <v>855</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heetViews>
  <sheetFormatPr defaultColWidth="11.42578125" defaultRowHeight="15"/>
  <cols>
    <col min="1" max="1" width="5.7109375" customWidth="1"/>
  </cols>
  <sheetData>
    <row r="3" spans="2:10" ht="18.75">
      <c r="B3" s="136" t="s">
        <v>1000</v>
      </c>
      <c r="C3" s="186"/>
      <c r="D3" s="186"/>
      <c r="E3" s="186"/>
      <c r="F3" s="186"/>
      <c r="G3" s="186"/>
      <c r="H3" s="186"/>
      <c r="I3" s="66"/>
      <c r="J3" s="66"/>
    </row>
    <row r="4" spans="2:10">
      <c r="B4" s="126" t="s">
        <v>1001</v>
      </c>
      <c r="C4" s="154"/>
      <c r="D4" s="154"/>
      <c r="E4" s="154"/>
      <c r="F4" s="154"/>
      <c r="G4" s="154"/>
      <c r="H4" s="154"/>
      <c r="I4" s="54"/>
      <c r="J4" s="54"/>
    </row>
    <row r="5" spans="2:10">
      <c r="B5" s="154"/>
      <c r="C5" s="154"/>
      <c r="D5" s="154"/>
      <c r="E5" s="154"/>
      <c r="F5" s="154"/>
      <c r="G5" s="154"/>
      <c r="H5" s="154"/>
      <c r="I5" s="54"/>
      <c r="J5" s="54"/>
    </row>
    <row r="6" spans="2:10">
      <c r="B6" s="154"/>
      <c r="C6" s="154"/>
      <c r="D6" s="154"/>
      <c r="E6" s="154"/>
      <c r="F6" s="154"/>
      <c r="G6" s="154"/>
      <c r="H6" s="154"/>
      <c r="I6" s="54"/>
      <c r="J6" s="54"/>
    </row>
    <row r="7" spans="2:10">
      <c r="B7" s="154"/>
      <c r="C7" s="154"/>
      <c r="D7" s="154"/>
      <c r="E7" s="154"/>
      <c r="F7" s="154"/>
      <c r="G7" s="154"/>
      <c r="H7" s="154"/>
      <c r="I7" s="54"/>
      <c r="J7" s="54"/>
    </row>
    <row r="8" spans="2:10">
      <c r="B8" s="154"/>
      <c r="C8" s="154"/>
      <c r="D8" s="154"/>
      <c r="E8" s="154"/>
      <c r="F8" s="154"/>
      <c r="G8" s="154"/>
      <c r="H8" s="154"/>
      <c r="I8" s="54"/>
      <c r="J8" s="54"/>
    </row>
    <row r="9" spans="2:10">
      <c r="B9" s="154"/>
      <c r="C9" s="154"/>
      <c r="D9" s="154"/>
      <c r="E9" s="154"/>
      <c r="F9" s="154"/>
      <c r="G9" s="154"/>
      <c r="H9" s="154"/>
      <c r="I9" s="54"/>
      <c r="J9" s="54"/>
    </row>
    <row r="10" spans="2:10">
      <c r="B10" s="154"/>
      <c r="C10" s="154"/>
      <c r="D10" s="154"/>
      <c r="E10" s="154"/>
      <c r="F10" s="154"/>
      <c r="G10" s="154"/>
      <c r="H10" s="154"/>
      <c r="I10" s="54"/>
      <c r="J10" s="54"/>
    </row>
    <row r="11" spans="2:10">
      <c r="B11" s="154"/>
      <c r="C11" s="154"/>
      <c r="D11" s="154"/>
      <c r="E11" s="154"/>
      <c r="F11" s="154"/>
      <c r="G11" s="154"/>
      <c r="H11" s="154"/>
      <c r="I11" s="54"/>
      <c r="J11" s="54"/>
    </row>
    <row r="12" spans="2:10">
      <c r="B12" s="85"/>
      <c r="C12" s="85"/>
      <c r="D12" s="85"/>
      <c r="E12" s="85"/>
      <c r="F12" s="54"/>
      <c r="G12" s="54"/>
      <c r="H12" s="54"/>
      <c r="I12" s="54"/>
      <c r="J12" s="5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pageSetup paperSize="9" orientation="portrait" horizontalDpi="4294967294" verticalDpi="4294967294"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heetViews>
  <sheetFormatPr defaultColWidth="11.42578125" defaultRowHeight="15"/>
  <cols>
    <col min="1" max="1" width="5.7109375" customWidth="1"/>
  </cols>
  <sheetData>
    <row r="3" spans="2:9" ht="18.75">
      <c r="B3" s="136" t="s">
        <v>1002</v>
      </c>
      <c r="C3" s="154"/>
      <c r="D3" s="154"/>
      <c r="E3" s="154"/>
      <c r="F3" s="154"/>
      <c r="G3" s="154"/>
      <c r="H3" s="154"/>
      <c r="I3" s="67"/>
    </row>
    <row r="4" spans="2:9">
      <c r="B4" s="126" t="s">
        <v>1003</v>
      </c>
      <c r="C4" s="186"/>
      <c r="D4" s="186"/>
      <c r="E4" s="186"/>
      <c r="F4" s="186"/>
      <c r="G4" s="186"/>
      <c r="H4" s="186"/>
      <c r="I4" s="54"/>
    </row>
    <row r="5" spans="2:9">
      <c r="B5" s="186"/>
      <c r="C5" s="186"/>
      <c r="D5" s="186"/>
      <c r="E5" s="186"/>
      <c r="F5" s="186"/>
      <c r="G5" s="186"/>
      <c r="H5" s="186"/>
      <c r="I5" s="54"/>
    </row>
    <row r="6" spans="2:9">
      <c r="B6" s="186"/>
      <c r="C6" s="186"/>
      <c r="D6" s="186"/>
      <c r="E6" s="186"/>
      <c r="F6" s="186"/>
      <c r="G6" s="186"/>
      <c r="H6" s="186"/>
      <c r="I6" s="54"/>
    </row>
    <row r="7" spans="2:9">
      <c r="B7" s="186"/>
      <c r="C7" s="186"/>
      <c r="D7" s="186"/>
      <c r="E7" s="186"/>
      <c r="F7" s="186"/>
      <c r="G7" s="186"/>
      <c r="H7" s="186"/>
      <c r="I7" s="54"/>
    </row>
    <row r="8" spans="2:9">
      <c r="B8" s="186"/>
      <c r="C8" s="186"/>
      <c r="D8" s="186"/>
      <c r="E8" s="186"/>
      <c r="F8" s="186"/>
      <c r="G8" s="186"/>
      <c r="H8" s="186"/>
      <c r="I8" s="54"/>
    </row>
    <row r="9" spans="2:9">
      <c r="B9" s="186"/>
      <c r="C9" s="186"/>
      <c r="D9" s="186"/>
      <c r="E9" s="186"/>
      <c r="F9" s="186"/>
      <c r="G9" s="186"/>
      <c r="H9" s="186"/>
      <c r="I9" s="54"/>
    </row>
    <row r="10" spans="2:9">
      <c r="B10" s="186"/>
      <c r="C10" s="186"/>
      <c r="D10" s="186"/>
      <c r="E10" s="186"/>
      <c r="F10" s="186"/>
      <c r="G10" s="186"/>
      <c r="H10" s="186"/>
    </row>
    <row r="11" spans="2:9">
      <c r="B11" s="186"/>
      <c r="C11" s="186"/>
      <c r="D11" s="186"/>
      <c r="E11" s="186"/>
      <c r="F11" s="186"/>
      <c r="G11" s="186"/>
      <c r="H11" s="186"/>
    </row>
    <row r="12" spans="2:9">
      <c r="B12" s="186"/>
      <c r="C12" s="186"/>
      <c r="D12" s="186"/>
      <c r="E12" s="186"/>
      <c r="F12" s="186"/>
      <c r="G12" s="186"/>
      <c r="H12" s="186"/>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pageSetup paperSize="9" orientation="portrait" horizontalDpi="4294967294" verticalDpi="4294967294"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defaultColWidth="11.42578125" defaultRowHeight="15"/>
  <cols>
    <col min="1" max="1" width="5.7109375" customWidth="1"/>
  </cols>
  <sheetData>
    <row r="3" spans="2:9" ht="18.75">
      <c r="B3" s="136" t="s">
        <v>1004</v>
      </c>
      <c r="C3" s="154"/>
      <c r="D3" s="154"/>
      <c r="E3" s="154"/>
      <c r="F3" s="154"/>
      <c r="G3" s="154"/>
      <c r="H3" s="154"/>
      <c r="I3" s="67"/>
    </row>
    <row r="4" spans="2:9">
      <c r="B4" s="126" t="s">
        <v>1005</v>
      </c>
      <c r="C4" s="154"/>
      <c r="D4" s="154"/>
      <c r="E4" s="154"/>
      <c r="F4" s="154"/>
      <c r="G4" s="154"/>
      <c r="H4" s="154"/>
      <c r="I4" s="54"/>
    </row>
    <row r="5" spans="2:9">
      <c r="B5" s="154"/>
      <c r="C5" s="154"/>
      <c r="D5" s="154"/>
      <c r="E5" s="154"/>
      <c r="F5" s="154"/>
      <c r="G5" s="154"/>
      <c r="H5" s="154"/>
      <c r="I5" s="54"/>
    </row>
    <row r="6" spans="2:9">
      <c r="B6" s="154"/>
      <c r="C6" s="154"/>
      <c r="D6" s="154"/>
      <c r="E6" s="154"/>
      <c r="F6" s="154"/>
      <c r="G6" s="154"/>
      <c r="H6" s="154"/>
      <c r="I6" s="54"/>
    </row>
    <row r="7" spans="2:9">
      <c r="B7" s="154"/>
      <c r="C7" s="154"/>
      <c r="D7" s="154"/>
      <c r="E7" s="154"/>
      <c r="F7" s="154"/>
      <c r="G7" s="154"/>
      <c r="H7" s="154"/>
      <c r="I7" s="54"/>
    </row>
    <row r="8" spans="2:9">
      <c r="B8" s="154"/>
      <c r="C8" s="154"/>
      <c r="D8" s="154"/>
      <c r="E8" s="154"/>
      <c r="F8" s="154"/>
      <c r="G8" s="154"/>
      <c r="H8" s="154"/>
      <c r="I8" s="54"/>
    </row>
    <row r="9" spans="2:9">
      <c r="B9" s="154"/>
      <c r="C9" s="154"/>
      <c r="D9" s="154"/>
      <c r="E9" s="154"/>
      <c r="F9" s="154"/>
      <c r="G9" s="154"/>
      <c r="H9" s="154"/>
      <c r="I9" s="54"/>
    </row>
    <row r="10" spans="2:9">
      <c r="B10" s="154"/>
      <c r="C10" s="154"/>
      <c r="D10" s="154"/>
      <c r="E10" s="154"/>
      <c r="F10" s="154"/>
      <c r="G10" s="154"/>
      <c r="H10" s="154"/>
      <c r="I10" s="54"/>
    </row>
    <row r="11" spans="2:9">
      <c r="B11" s="236"/>
      <c r="C11" s="236"/>
      <c r="D11" s="236"/>
      <c r="E11" s="236"/>
      <c r="F11" s="236"/>
      <c r="G11" s="236"/>
      <c r="H11" s="236"/>
      <c r="I11" s="54"/>
    </row>
    <row r="12" spans="2:9">
      <c r="B12" s="236"/>
      <c r="C12" s="236"/>
      <c r="D12" s="236"/>
      <c r="E12" s="236"/>
      <c r="F12" s="236"/>
      <c r="G12" s="236"/>
      <c r="H12" s="236"/>
      <c r="I12" s="54"/>
    </row>
    <row r="13" spans="2:9">
      <c r="B13" s="236"/>
      <c r="C13" s="236"/>
      <c r="D13" s="236"/>
      <c r="E13" s="236"/>
      <c r="F13" s="236"/>
      <c r="G13" s="236"/>
      <c r="H13" s="236"/>
      <c r="I13" s="54"/>
    </row>
    <row r="14" spans="2:9">
      <c r="B14" s="236"/>
      <c r="C14" s="236"/>
      <c r="D14" s="236"/>
      <c r="E14" s="236"/>
      <c r="F14" s="236"/>
      <c r="G14" s="236"/>
      <c r="H14" s="236"/>
    </row>
    <row r="15" spans="2:9">
      <c r="B15" s="236"/>
      <c r="C15" s="236"/>
      <c r="D15" s="236"/>
      <c r="E15" s="236"/>
      <c r="F15" s="236"/>
      <c r="G15" s="236"/>
      <c r="H15" s="236"/>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heetViews>
  <sheetFormatPr defaultColWidth="11.42578125" defaultRowHeight="15"/>
  <cols>
    <col min="1" max="1" width="5.7109375" customWidth="1"/>
  </cols>
  <sheetData>
    <row r="3" spans="2:10" ht="18.75">
      <c r="B3" s="136" t="s">
        <v>1006</v>
      </c>
      <c r="C3" s="154"/>
      <c r="D3" s="154"/>
      <c r="E3" s="154"/>
      <c r="F3" s="154"/>
      <c r="G3" s="154"/>
      <c r="H3" s="154"/>
      <c r="I3" s="67"/>
      <c r="J3" s="67"/>
    </row>
    <row r="4" spans="2:10">
      <c r="B4" s="126" t="s">
        <v>1007</v>
      </c>
      <c r="C4" s="154"/>
      <c r="D4" s="154"/>
      <c r="E4" s="154"/>
      <c r="F4" s="154"/>
      <c r="G4" s="154"/>
      <c r="H4" s="154"/>
      <c r="I4" s="54"/>
      <c r="J4" s="54"/>
    </row>
    <row r="5" spans="2:10">
      <c r="B5" s="154"/>
      <c r="C5" s="154"/>
      <c r="D5" s="154"/>
      <c r="E5" s="154"/>
      <c r="F5" s="154"/>
      <c r="G5" s="154"/>
      <c r="H5" s="154"/>
      <c r="I5" s="54"/>
      <c r="J5" s="54"/>
    </row>
    <row r="6" spans="2:10">
      <c r="B6" s="154"/>
      <c r="C6" s="154"/>
      <c r="D6" s="154"/>
      <c r="E6" s="154"/>
      <c r="F6" s="154"/>
      <c r="G6" s="154"/>
      <c r="H6" s="154"/>
      <c r="I6" s="54"/>
      <c r="J6" s="54"/>
    </row>
    <row r="7" spans="2:10">
      <c r="B7" s="154"/>
      <c r="C7" s="154"/>
      <c r="D7" s="154"/>
      <c r="E7" s="154"/>
      <c r="F7" s="154"/>
      <c r="G7" s="154"/>
      <c r="H7" s="154"/>
      <c r="I7" s="54"/>
      <c r="J7" s="54"/>
    </row>
    <row r="8" spans="2:10">
      <c r="B8" s="154"/>
      <c r="C8" s="154"/>
      <c r="D8" s="154"/>
      <c r="E8" s="154"/>
      <c r="F8" s="154"/>
      <c r="G8" s="154"/>
      <c r="H8" s="154"/>
      <c r="I8" s="54"/>
      <c r="J8" s="54"/>
    </row>
    <row r="9" spans="2:10">
      <c r="B9" s="54"/>
      <c r="C9" s="54"/>
      <c r="D9" s="54"/>
      <c r="E9" s="54"/>
      <c r="F9" s="54"/>
      <c r="G9" s="54"/>
      <c r="H9" s="54"/>
      <c r="I9" s="54"/>
      <c r="J9" s="54"/>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pageSetup paperSize="9" orientation="portrait" horizontalDpi="4294967294" verticalDpi="4294967294"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election activeCell="J20" sqref="J20"/>
    </sheetView>
  </sheetViews>
  <sheetFormatPr defaultColWidth="11.42578125" defaultRowHeight="15"/>
  <cols>
    <col min="1" max="1" width="5.7109375" customWidth="1"/>
  </cols>
  <sheetData>
    <row r="3" spans="2:9" ht="19.5">
      <c r="B3" s="193" t="s">
        <v>1008</v>
      </c>
      <c r="C3" s="236"/>
      <c r="D3" s="236"/>
      <c r="E3" s="236"/>
      <c r="F3" s="236"/>
      <c r="G3" s="236"/>
      <c r="H3" s="236"/>
      <c r="I3" s="93"/>
    </row>
    <row r="4" spans="2:9">
      <c r="B4" s="126" t="s">
        <v>1009</v>
      </c>
      <c r="C4" s="154"/>
      <c r="D4" s="154"/>
      <c r="E4" s="154"/>
      <c r="F4" s="154"/>
      <c r="G4" s="154"/>
      <c r="H4" s="154"/>
      <c r="I4" s="54"/>
    </row>
    <row r="5" spans="2:9">
      <c r="B5" s="154"/>
      <c r="C5" s="154"/>
      <c r="D5" s="154"/>
      <c r="E5" s="154"/>
      <c r="F5" s="154"/>
      <c r="G5" s="154"/>
      <c r="H5" s="154"/>
      <c r="I5" s="54"/>
    </row>
    <row r="6" spans="2:9">
      <c r="B6" s="154"/>
      <c r="C6" s="154"/>
      <c r="D6" s="154"/>
      <c r="E6" s="154"/>
      <c r="F6" s="154"/>
      <c r="G6" s="154"/>
      <c r="H6" s="154"/>
      <c r="I6" s="54"/>
    </row>
    <row r="7" spans="2:9">
      <c r="B7" s="154"/>
      <c r="C7" s="154"/>
      <c r="D7" s="154"/>
      <c r="E7" s="154"/>
      <c r="F7" s="154"/>
      <c r="G7" s="154"/>
      <c r="H7" s="154"/>
      <c r="I7" s="54"/>
    </row>
    <row r="8" spans="2:9">
      <c r="B8" s="154"/>
      <c r="C8" s="154"/>
      <c r="D8" s="154"/>
      <c r="E8" s="154"/>
      <c r="F8" s="154"/>
      <c r="G8" s="154"/>
      <c r="H8" s="154"/>
      <c r="I8" s="54"/>
    </row>
    <row r="9" spans="2:9">
      <c r="B9" s="154"/>
      <c r="C9" s="154"/>
      <c r="D9" s="154"/>
      <c r="E9" s="154"/>
      <c r="F9" s="154"/>
      <c r="G9" s="154"/>
      <c r="H9" s="154"/>
      <c r="I9" s="54"/>
    </row>
    <row r="10" spans="2:9">
      <c r="B10" s="154"/>
      <c r="C10" s="154"/>
      <c r="D10" s="154"/>
      <c r="E10" s="154"/>
      <c r="F10" s="154"/>
      <c r="G10" s="154"/>
      <c r="H10" s="154"/>
      <c r="I10" s="54"/>
    </row>
    <row r="11" spans="2:9">
      <c r="B11" s="154"/>
      <c r="C11" s="154"/>
      <c r="D11" s="154"/>
      <c r="E11" s="154"/>
      <c r="F11" s="154"/>
      <c r="G11" s="154"/>
      <c r="H11" s="154"/>
      <c r="I11" s="54"/>
    </row>
    <row r="12" spans="2:9">
      <c r="B12" s="54"/>
      <c r="C12" s="54"/>
      <c r="D12" s="54"/>
      <c r="E12" s="54"/>
      <c r="F12" s="54"/>
      <c r="G12" s="54"/>
      <c r="H12" s="54"/>
      <c r="I12" s="54"/>
    </row>
    <row r="13" spans="2:9">
      <c r="B13" s="54"/>
      <c r="C13" s="54"/>
      <c r="D13" s="54"/>
      <c r="E13" s="54"/>
      <c r="F13" s="54"/>
      <c r="G13" s="54"/>
      <c r="H13" s="54"/>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pageSetup paperSize="9" orientation="portrait" horizontalDpi="4294967294" verticalDpi="4294967294"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heetViews>
  <sheetFormatPr defaultColWidth="11.42578125" defaultRowHeight="15"/>
  <cols>
    <col min="1" max="1" width="5.7109375" customWidth="1"/>
  </cols>
  <sheetData>
    <row r="3" spans="2:9" ht="18.75">
      <c r="B3" s="136" t="s">
        <v>1010</v>
      </c>
      <c r="C3" s="154"/>
      <c r="D3" s="154"/>
      <c r="E3" s="154"/>
      <c r="F3" s="154"/>
      <c r="G3" s="154"/>
      <c r="H3" s="154"/>
      <c r="I3" s="67"/>
    </row>
    <row r="4" spans="2:9">
      <c r="B4" s="233" t="s">
        <v>1011</v>
      </c>
      <c r="C4" s="236"/>
      <c r="D4" s="236"/>
      <c r="E4" s="236"/>
      <c r="F4" s="236"/>
      <c r="G4" s="236"/>
      <c r="H4" s="236"/>
      <c r="I4" s="54"/>
    </row>
    <row r="5" spans="2:9">
      <c r="B5" s="236"/>
      <c r="C5" s="236"/>
      <c r="D5" s="236"/>
      <c r="E5" s="236"/>
      <c r="F5" s="236"/>
      <c r="G5" s="236"/>
      <c r="H5" s="236"/>
      <c r="I5" s="54"/>
    </row>
    <row r="6" spans="2:9">
      <c r="B6" s="236"/>
      <c r="C6" s="236"/>
      <c r="D6" s="236"/>
      <c r="E6" s="236"/>
      <c r="F6" s="236"/>
      <c r="G6" s="236"/>
      <c r="H6" s="236"/>
    </row>
    <row r="7" spans="2:9">
      <c r="B7" s="236"/>
      <c r="C7" s="236"/>
      <c r="D7" s="236"/>
      <c r="E7" s="236"/>
      <c r="F7" s="236"/>
      <c r="G7" s="236"/>
      <c r="H7" s="236"/>
    </row>
    <row r="8" spans="2:9">
      <c r="B8" s="236"/>
      <c r="C8" s="236"/>
      <c r="D8" s="236"/>
      <c r="E8" s="236"/>
      <c r="F8" s="236"/>
      <c r="G8" s="236"/>
      <c r="H8" s="236"/>
    </row>
    <row r="9" spans="2:9">
      <c r="B9" s="236"/>
      <c r="C9" s="236"/>
      <c r="D9" s="236"/>
      <c r="E9" s="236"/>
      <c r="F9" s="236"/>
      <c r="G9" s="236"/>
      <c r="H9" s="236"/>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pageSetup paperSize="9" orientation="portrait" horizontalDpi="4294967294" verticalDpi="4294967294"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election activeCell="K29" sqref="K29"/>
    </sheetView>
  </sheetViews>
  <sheetFormatPr defaultColWidth="11.42578125" defaultRowHeight="15"/>
  <cols>
    <col min="1" max="1" width="5.7109375" customWidth="1"/>
  </cols>
  <sheetData>
    <row r="3" spans="2:9" ht="18.75">
      <c r="B3" s="136" t="s">
        <v>1012</v>
      </c>
      <c r="C3" s="154"/>
      <c r="D3" s="154"/>
      <c r="E3" s="154"/>
      <c r="F3" s="154"/>
      <c r="G3" s="154"/>
      <c r="H3" s="154"/>
      <c r="I3" s="67"/>
    </row>
    <row r="4" spans="2:9">
      <c r="B4" s="126" t="s">
        <v>1013</v>
      </c>
      <c r="C4" s="154"/>
      <c r="D4" s="154"/>
      <c r="E4" s="154"/>
      <c r="F4" s="154"/>
      <c r="G4" s="154"/>
      <c r="H4" s="154"/>
      <c r="I4" s="54"/>
    </row>
    <row r="5" spans="2:9">
      <c r="B5" s="154"/>
      <c r="C5" s="154"/>
      <c r="D5" s="154"/>
      <c r="E5" s="154"/>
      <c r="F5" s="154"/>
      <c r="G5" s="154"/>
      <c r="H5" s="154"/>
      <c r="I5" s="54"/>
    </row>
    <row r="6" spans="2:9">
      <c r="B6" s="154"/>
      <c r="C6" s="154"/>
      <c r="D6" s="154"/>
      <c r="E6" s="154"/>
      <c r="F6" s="154"/>
      <c r="G6" s="154"/>
      <c r="H6" s="154"/>
      <c r="I6" s="54"/>
    </row>
    <row r="7" spans="2:9">
      <c r="B7" s="154"/>
      <c r="C7" s="154"/>
      <c r="D7" s="154"/>
      <c r="E7" s="154"/>
      <c r="F7" s="154"/>
      <c r="G7" s="154"/>
      <c r="H7" s="154"/>
      <c r="I7" s="54"/>
    </row>
    <row r="8" spans="2:9">
      <c r="B8" s="154"/>
      <c r="C8" s="154"/>
      <c r="D8" s="154"/>
      <c r="E8" s="154"/>
      <c r="F8" s="154"/>
      <c r="G8" s="154"/>
      <c r="H8" s="154"/>
    </row>
    <row r="9" spans="2:9">
      <c r="B9" s="154"/>
      <c r="C9" s="154"/>
      <c r="D9" s="154"/>
      <c r="E9" s="154"/>
      <c r="F9" s="154"/>
      <c r="G9" s="154"/>
      <c r="H9" s="154"/>
    </row>
    <row r="10" spans="2:9">
      <c r="B10" s="154"/>
      <c r="C10" s="154"/>
      <c r="D10" s="154"/>
      <c r="E10" s="154"/>
      <c r="F10" s="154"/>
      <c r="G10" s="154"/>
      <c r="H10" s="154"/>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pageSetup paperSize="9" orientation="portrait" horizontalDpi="4294967294" verticalDpi="4294967294"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showRowColHeaders="0" workbookViewId="0"/>
  </sheetViews>
  <sheetFormatPr defaultColWidth="11.42578125" defaultRowHeight="15"/>
  <cols>
    <col min="1" max="1" width="5.7109375" customWidth="1"/>
  </cols>
  <sheetData>
    <row r="3" spans="2:9" ht="18.75">
      <c r="B3" s="136" t="s">
        <v>1014</v>
      </c>
      <c r="C3" s="154"/>
      <c r="D3" s="154"/>
      <c r="E3" s="154"/>
      <c r="F3" s="154"/>
      <c r="G3" s="154"/>
      <c r="H3" s="154"/>
      <c r="I3" s="67"/>
    </row>
    <row r="4" spans="2:9">
      <c r="B4" s="126" t="s">
        <v>1015</v>
      </c>
      <c r="C4" s="154"/>
      <c r="D4" s="154"/>
      <c r="E4" s="154"/>
      <c r="F4" s="154"/>
      <c r="G4" s="154"/>
      <c r="H4" s="154"/>
      <c r="I4" s="54"/>
    </row>
    <row r="5" spans="2:9">
      <c r="B5" s="154"/>
      <c r="C5" s="154"/>
      <c r="D5" s="154"/>
      <c r="E5" s="154"/>
      <c r="F5" s="154"/>
      <c r="G5" s="154"/>
      <c r="H5" s="154"/>
      <c r="I5" s="54"/>
    </row>
    <row r="6" spans="2:9">
      <c r="B6" s="154"/>
      <c r="C6" s="154"/>
      <c r="D6" s="154"/>
      <c r="E6" s="154"/>
      <c r="F6" s="154"/>
      <c r="G6" s="154"/>
      <c r="H6" s="154"/>
      <c r="I6" s="54"/>
    </row>
    <row r="7" spans="2:9">
      <c r="B7" s="154"/>
      <c r="C7" s="154"/>
      <c r="D7" s="154"/>
      <c r="E7" s="154"/>
      <c r="F7" s="154"/>
      <c r="G7" s="154"/>
      <c r="H7" s="154"/>
      <c r="I7" s="54"/>
    </row>
    <row r="8" spans="2:9">
      <c r="B8" s="154"/>
      <c r="C8" s="154"/>
      <c r="D8" s="154"/>
      <c r="E8" s="154"/>
      <c r="F8" s="154"/>
      <c r="G8" s="154"/>
      <c r="H8" s="154"/>
      <c r="I8" s="54"/>
    </row>
    <row r="9" spans="2:9">
      <c r="B9" s="154"/>
      <c r="C9" s="154"/>
      <c r="D9" s="154"/>
      <c r="E9" s="154"/>
      <c r="F9" s="154"/>
      <c r="G9" s="154"/>
      <c r="H9" s="154"/>
      <c r="I9" s="54"/>
    </row>
    <row r="10" spans="2:9">
      <c r="B10" s="154"/>
      <c r="C10" s="154"/>
      <c r="D10" s="154"/>
      <c r="E10" s="154"/>
      <c r="F10" s="154"/>
      <c r="G10" s="154"/>
      <c r="H10" s="154"/>
      <c r="I10" s="54"/>
    </row>
    <row r="11" spans="2:9">
      <c r="B11" s="154"/>
      <c r="C11" s="154"/>
      <c r="D11" s="154"/>
      <c r="E11" s="154"/>
      <c r="F11" s="154"/>
      <c r="G11" s="154"/>
      <c r="H11" s="154"/>
    </row>
    <row r="12" spans="2:9">
      <c r="B12" s="154"/>
      <c r="C12" s="154"/>
      <c r="D12" s="154"/>
      <c r="E12" s="154"/>
      <c r="F12" s="154"/>
      <c r="G12" s="154"/>
      <c r="H12" s="154"/>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pageSetup paperSize="9" orientation="portrait" horizontalDpi="4294967294" verticalDpi="4294967294"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heetViews>
  <sheetFormatPr defaultColWidth="11.42578125" defaultRowHeight="15"/>
  <cols>
    <col min="1" max="1" width="5.7109375" customWidth="1"/>
  </cols>
  <sheetData>
    <row r="3" spans="2:9" ht="18.75">
      <c r="B3" s="136" t="s">
        <v>1016</v>
      </c>
      <c r="C3" s="154"/>
      <c r="D3" s="154"/>
      <c r="E3" s="154"/>
      <c r="F3" s="154"/>
      <c r="G3" s="154"/>
      <c r="H3" s="154"/>
      <c r="I3" s="67"/>
    </row>
    <row r="4" spans="2:9">
      <c r="B4" s="126" t="s">
        <v>1017</v>
      </c>
      <c r="C4" s="154"/>
      <c r="D4" s="154"/>
      <c r="E4" s="154"/>
      <c r="F4" s="154"/>
      <c r="G4" s="154"/>
      <c r="H4" s="154"/>
      <c r="I4" s="54"/>
    </row>
    <row r="5" spans="2:9">
      <c r="B5" s="154"/>
      <c r="C5" s="154"/>
      <c r="D5" s="154"/>
      <c r="E5" s="154"/>
      <c r="F5" s="154"/>
      <c r="G5" s="154"/>
      <c r="H5" s="154"/>
      <c r="I5" s="54"/>
    </row>
    <row r="6" spans="2:9">
      <c r="B6" s="154"/>
      <c r="C6" s="154"/>
      <c r="D6" s="154"/>
      <c r="E6" s="154"/>
      <c r="F6" s="154"/>
      <c r="G6" s="154"/>
      <c r="H6" s="154"/>
      <c r="I6" s="54"/>
    </row>
    <row r="7" spans="2:9">
      <c r="B7" s="154"/>
      <c r="C7" s="154"/>
      <c r="D7" s="154"/>
      <c r="E7" s="154"/>
      <c r="F7" s="154"/>
      <c r="G7" s="154"/>
      <c r="H7" s="154"/>
      <c r="I7" s="54"/>
    </row>
    <row r="8" spans="2:9">
      <c r="B8" s="154"/>
      <c r="C8" s="154"/>
      <c r="D8" s="154"/>
      <c r="E8" s="154"/>
      <c r="F8" s="154"/>
      <c r="G8" s="154"/>
      <c r="H8" s="154"/>
      <c r="I8" s="54"/>
    </row>
    <row r="9" spans="2:9">
      <c r="B9" s="236"/>
      <c r="C9" s="236"/>
      <c r="D9" s="236"/>
      <c r="E9" s="236"/>
      <c r="F9" s="236"/>
      <c r="G9" s="236"/>
      <c r="H9" s="236"/>
      <c r="I9" s="54"/>
    </row>
    <row r="10" spans="2:9">
      <c r="B10" s="236"/>
      <c r="C10" s="236"/>
      <c r="D10" s="236"/>
      <c r="E10" s="236"/>
      <c r="F10" s="236"/>
      <c r="G10" s="236"/>
      <c r="H10" s="236"/>
      <c r="I10" s="54"/>
    </row>
    <row r="11" spans="2:9">
      <c r="B11" s="236"/>
      <c r="C11" s="236"/>
      <c r="D11" s="236"/>
      <c r="E11" s="236"/>
      <c r="F11" s="236"/>
      <c r="G11" s="236"/>
      <c r="H11" s="236"/>
      <c r="I11" s="54"/>
    </row>
    <row r="12" spans="2:9">
      <c r="B12" s="236"/>
      <c r="C12" s="236"/>
      <c r="D12" s="236"/>
      <c r="E12" s="236"/>
      <c r="F12" s="236"/>
      <c r="G12" s="236"/>
      <c r="H12" s="236"/>
      <c r="I12" s="54"/>
    </row>
    <row r="13" spans="2:9">
      <c r="B13" s="236"/>
      <c r="C13" s="236"/>
      <c r="D13" s="236"/>
      <c r="E13" s="236"/>
      <c r="F13" s="236"/>
      <c r="G13" s="236"/>
      <c r="H13" s="236"/>
    </row>
    <row r="14" spans="2:9">
      <c r="B14" s="236"/>
      <c r="C14" s="236"/>
      <c r="D14" s="236"/>
      <c r="E14" s="236"/>
      <c r="F14" s="236"/>
      <c r="G14" s="236"/>
      <c r="H14" s="236"/>
    </row>
    <row r="15" spans="2:9">
      <c r="B15" s="236"/>
      <c r="C15" s="236"/>
      <c r="D15" s="236"/>
      <c r="E15" s="236"/>
      <c r="F15" s="236"/>
      <c r="G15" s="236"/>
      <c r="H15" s="236"/>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pageSetup paperSize="9" orientation="portrait" horizontalDpi="4294967294" verticalDpi="4294967294"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heetViews>
  <sheetFormatPr defaultColWidth="11.42578125" defaultRowHeight="15"/>
  <cols>
    <col min="1" max="1" width="5.7109375" customWidth="1"/>
  </cols>
  <sheetData>
    <row r="3" spans="2:9" ht="18.75">
      <c r="B3" s="136" t="s">
        <v>1018</v>
      </c>
      <c r="C3" s="154"/>
      <c r="D3" s="154"/>
      <c r="E3" s="154"/>
      <c r="F3" s="154"/>
      <c r="G3" s="154"/>
      <c r="H3" s="154"/>
      <c r="I3" s="67"/>
    </row>
    <row r="4" spans="2:9">
      <c r="B4" s="126" t="s">
        <v>1019</v>
      </c>
      <c r="C4" s="154"/>
      <c r="D4" s="154"/>
      <c r="E4" s="154"/>
      <c r="F4" s="154"/>
      <c r="G4" s="154"/>
      <c r="H4" s="154"/>
      <c r="I4" s="54"/>
    </row>
    <row r="5" spans="2:9">
      <c r="B5" s="154"/>
      <c r="C5" s="154"/>
      <c r="D5" s="154"/>
      <c r="E5" s="154"/>
      <c r="F5" s="154"/>
      <c r="G5" s="154"/>
      <c r="H5" s="154"/>
      <c r="I5" s="54"/>
    </row>
    <row r="6" spans="2:9">
      <c r="B6" s="154"/>
      <c r="C6" s="154"/>
      <c r="D6" s="154"/>
      <c r="E6" s="154"/>
      <c r="F6" s="154"/>
      <c r="G6" s="154"/>
      <c r="H6" s="154"/>
      <c r="I6" s="54"/>
    </row>
    <row r="7" spans="2:9">
      <c r="B7" s="154"/>
      <c r="C7" s="154"/>
      <c r="D7" s="154"/>
      <c r="E7" s="154"/>
      <c r="F7" s="154"/>
      <c r="G7" s="154"/>
      <c r="H7" s="154"/>
      <c r="I7" s="54"/>
    </row>
    <row r="8" spans="2:9">
      <c r="B8" s="154"/>
      <c r="C8" s="154"/>
      <c r="D8" s="154"/>
      <c r="E8" s="154"/>
      <c r="F8" s="154"/>
      <c r="G8" s="154"/>
      <c r="H8" s="154"/>
      <c r="I8" s="54"/>
    </row>
    <row r="9" spans="2:9">
      <c r="B9" s="154"/>
      <c r="C9" s="154"/>
      <c r="D9" s="154"/>
      <c r="E9" s="154"/>
      <c r="F9" s="154"/>
      <c r="G9" s="154"/>
      <c r="H9" s="154"/>
      <c r="I9" s="54"/>
    </row>
    <row r="10" spans="2:9">
      <c r="B10" s="54"/>
      <c r="C10" s="54"/>
      <c r="D10" s="54"/>
      <c r="E10" s="54"/>
      <c r="F10" s="54"/>
      <c r="G10" s="54"/>
      <c r="H10" s="54"/>
      <c r="I10" s="54"/>
    </row>
  </sheetData>
  <sheetProtection algorithmName="SHA-512" hashValue="4l3k3EadHdOs6RVPot0Bx12qnFmjii//YyYcS2/96IlOTD2gJVQlUnEuV/J03kAIqNoNcbEYdSnQ1t6BCFWufw==" saltValue="n7WTiEsr4SZ5/7WHv+sBMQ==" spinCount="100000" sheet="1" objects="1" scenarios="1"/>
  <mergeCells count="2">
    <mergeCell ref="B3:H3"/>
    <mergeCell ref="B4:H9"/>
  </mergeCells>
  <pageMargins left="0.7" right="0.7" top="0.75" bottom="0.75" header="0.3" footer="0.3"/>
  <pageSetup paperSize="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zoomScale="90" zoomScaleNormal="90" workbookViewId="0">
      <selection activeCell="S9" sqref="S9"/>
    </sheetView>
  </sheetViews>
  <sheetFormatPr defaultColWidth="11.42578125" defaultRowHeight="15"/>
  <cols>
    <col min="1" max="1" width="5.7109375" style="32" customWidth="1"/>
    <col min="2" max="16384" width="11.42578125" style="32"/>
  </cols>
  <sheetData>
    <row r="6" spans="2:14">
      <c r="B6" s="127"/>
      <c r="C6" s="127"/>
      <c r="D6" s="127"/>
      <c r="E6" s="127"/>
      <c r="F6" s="127"/>
      <c r="G6" s="127"/>
      <c r="H6" s="127"/>
      <c r="I6" s="127"/>
      <c r="J6" s="127"/>
      <c r="K6" s="127"/>
      <c r="L6" s="127"/>
      <c r="M6" s="127"/>
      <c r="N6" s="127"/>
    </row>
    <row r="8" spans="2:14" ht="105" customHeight="1">
      <c r="B8" s="125" t="s">
        <v>856</v>
      </c>
      <c r="C8" s="126"/>
      <c r="D8" s="126"/>
      <c r="E8" s="126"/>
      <c r="F8" s="126"/>
      <c r="G8" s="126"/>
      <c r="H8" s="126"/>
      <c r="I8" s="126"/>
      <c r="J8" s="126"/>
      <c r="K8" s="126"/>
      <c r="L8" s="126"/>
      <c r="M8" s="126"/>
      <c r="N8" s="126"/>
    </row>
    <row r="9" spans="2:14" ht="36.75">
      <c r="B9" s="65"/>
      <c r="C9" s="65"/>
      <c r="D9" s="65"/>
      <c r="E9" s="65"/>
      <c r="F9" s="65"/>
      <c r="G9" s="65"/>
      <c r="H9" s="65"/>
      <c r="I9" s="65"/>
      <c r="J9" s="65"/>
      <c r="K9" s="65"/>
      <c r="L9" s="65"/>
      <c r="M9" s="65"/>
      <c r="N9" s="65"/>
    </row>
    <row r="10" spans="2:14">
      <c r="B10" s="47"/>
    </row>
    <row r="11" spans="2:14" ht="19.5">
      <c r="B11" s="128" t="s">
        <v>857</v>
      </c>
      <c r="C11" s="129"/>
      <c r="D11" s="130" t="s">
        <v>800</v>
      </c>
      <c r="E11" s="131"/>
      <c r="F11" s="131"/>
      <c r="G11" s="131"/>
      <c r="H11" s="131"/>
      <c r="I11" s="131"/>
      <c r="J11" s="131"/>
      <c r="K11" s="131"/>
      <c r="L11" s="131"/>
      <c r="M11" s="131"/>
      <c r="N11" s="131"/>
    </row>
    <row r="12" spans="2:14" ht="19.5">
      <c r="B12" s="46"/>
      <c r="C12" s="46"/>
      <c r="D12" s="134" t="s">
        <v>858</v>
      </c>
      <c r="E12" s="135"/>
      <c r="F12" s="135"/>
      <c r="G12" s="135"/>
      <c r="H12" s="135"/>
      <c r="I12" s="135"/>
      <c r="J12" s="135"/>
      <c r="K12" s="135"/>
      <c r="L12" s="135"/>
      <c r="M12" s="135"/>
      <c r="N12" s="135"/>
    </row>
    <row r="13" spans="2:14" ht="19.5">
      <c r="B13" s="46"/>
      <c r="C13" s="46"/>
      <c r="D13" s="135"/>
      <c r="E13" s="135"/>
      <c r="F13" s="135"/>
      <c r="G13" s="135"/>
      <c r="H13" s="135"/>
      <c r="I13" s="135"/>
      <c r="J13" s="135"/>
      <c r="K13" s="135"/>
      <c r="L13" s="135"/>
      <c r="M13" s="135"/>
      <c r="N13" s="135"/>
    </row>
    <row r="15" spans="2:14" ht="26.25">
      <c r="B15" s="132" t="s">
        <v>859</v>
      </c>
      <c r="C15" s="132"/>
      <c r="D15" s="132"/>
      <c r="E15" s="132"/>
      <c r="F15" s="132"/>
      <c r="G15" s="132"/>
      <c r="H15" s="132"/>
      <c r="I15" s="132"/>
      <c r="J15" s="132"/>
      <c r="K15" s="132"/>
      <c r="L15" s="132"/>
      <c r="M15" s="132"/>
      <c r="N15" s="132"/>
    </row>
    <row r="17" spans="2:14" ht="26.25">
      <c r="B17" s="133" t="s">
        <v>860</v>
      </c>
      <c r="C17" s="133"/>
      <c r="D17" s="133"/>
      <c r="E17" s="133"/>
      <c r="F17" s="133"/>
      <c r="G17" s="133"/>
      <c r="H17" s="133"/>
      <c r="I17" s="133"/>
      <c r="J17" s="133"/>
      <c r="K17" s="133"/>
      <c r="L17" s="133"/>
      <c r="M17" s="133"/>
      <c r="N17" s="133"/>
    </row>
    <row r="19" spans="2:14" ht="26.25">
      <c r="B19" s="124" t="s">
        <v>861</v>
      </c>
      <c r="C19" s="124"/>
      <c r="D19" s="124"/>
      <c r="E19" s="124"/>
      <c r="F19" s="124"/>
      <c r="G19" s="124"/>
      <c r="H19" s="124"/>
      <c r="I19" s="124"/>
      <c r="J19" s="124"/>
      <c r="K19" s="124"/>
      <c r="L19" s="124"/>
      <c r="M19" s="124"/>
      <c r="N19" s="124"/>
    </row>
  </sheetData>
  <sheetProtection algorithmName="SHA-512" hashValue="duxwTrHPWPPu9Y/x30IZOs3i+VSe4ak7LJpq3QY/81M6W6bYR/WJv+lnPGe6sHqnuBEMhiVzf9lr0Xt04cG05A==" saltValue="eUDf7Zc3g3eiYIl64W3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5369DF00-C2F9-4224-9668-CE948A835428}">
      <formula1>ENTIDADES</formula1>
    </dataValidation>
  </dataValidation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defaultColWidth="11.42578125" defaultRowHeight="15"/>
  <cols>
    <col min="1" max="1" width="5.7109375" customWidth="1"/>
  </cols>
  <sheetData>
    <row r="3" spans="2:9">
      <c r="B3" s="136" t="s">
        <v>1020</v>
      </c>
      <c r="C3" s="154"/>
      <c r="D3" s="154"/>
      <c r="E3" s="154"/>
      <c r="F3" s="154"/>
      <c r="G3" s="154"/>
      <c r="H3" s="154"/>
      <c r="I3" s="154"/>
    </row>
    <row r="4" spans="2:9">
      <c r="B4" s="233" t="s">
        <v>1021</v>
      </c>
      <c r="C4" s="154"/>
      <c r="D4" s="154"/>
      <c r="E4" s="154"/>
      <c r="F4" s="154"/>
      <c r="G4" s="154"/>
      <c r="H4" s="154"/>
      <c r="I4" s="154"/>
    </row>
    <row r="5" spans="2:9">
      <c r="B5" s="154"/>
      <c r="C5" s="154"/>
      <c r="D5" s="154"/>
      <c r="E5" s="154"/>
      <c r="F5" s="154"/>
      <c r="G5" s="154"/>
      <c r="H5" s="154"/>
      <c r="I5" s="154"/>
    </row>
    <row r="6" spans="2:9">
      <c r="B6" s="154"/>
      <c r="C6" s="154"/>
      <c r="D6" s="154"/>
      <c r="E6" s="154"/>
      <c r="F6" s="154"/>
      <c r="G6" s="154"/>
      <c r="H6" s="154"/>
      <c r="I6" s="154"/>
    </row>
    <row r="7" spans="2:9">
      <c r="B7" s="154"/>
      <c r="C7" s="154"/>
      <c r="D7" s="154"/>
      <c r="E7" s="154"/>
      <c r="F7" s="154"/>
      <c r="G7" s="154"/>
      <c r="H7" s="154"/>
      <c r="I7" s="154"/>
    </row>
    <row r="8" spans="2:9">
      <c r="B8" s="154"/>
      <c r="C8" s="154"/>
      <c r="D8" s="154"/>
      <c r="E8" s="154"/>
      <c r="F8" s="154"/>
      <c r="G8" s="154"/>
      <c r="H8" s="154"/>
      <c r="I8" s="154"/>
    </row>
    <row r="9" spans="2:9">
      <c r="B9" s="154"/>
      <c r="C9" s="154"/>
      <c r="D9" s="154"/>
      <c r="E9" s="154"/>
      <c r="F9" s="154"/>
      <c r="G9" s="154"/>
      <c r="H9" s="154"/>
      <c r="I9" s="154"/>
    </row>
    <row r="10" spans="2:9">
      <c r="B10" s="154"/>
      <c r="C10" s="154"/>
      <c r="D10" s="154"/>
      <c r="E10" s="154"/>
      <c r="F10" s="154"/>
      <c r="G10" s="154"/>
      <c r="H10" s="154"/>
      <c r="I10" s="154"/>
    </row>
    <row r="11" spans="2:9">
      <c r="B11" s="154"/>
      <c r="C11" s="154"/>
      <c r="D11" s="154"/>
      <c r="E11" s="154"/>
      <c r="F11" s="154"/>
      <c r="G11" s="154"/>
      <c r="H11" s="154"/>
      <c r="I11" s="154"/>
    </row>
    <row r="12" spans="2:9">
      <c r="B12" s="154"/>
      <c r="C12" s="154"/>
      <c r="D12" s="154"/>
      <c r="E12" s="154"/>
      <c r="F12" s="154"/>
      <c r="G12" s="154"/>
      <c r="H12" s="154"/>
      <c r="I12" s="154"/>
    </row>
    <row r="13" spans="2:9">
      <c r="B13" s="154"/>
      <c r="C13" s="154"/>
      <c r="D13" s="154"/>
      <c r="E13" s="154"/>
      <c r="F13" s="154"/>
      <c r="G13" s="154"/>
      <c r="H13" s="154"/>
      <c r="I13" s="154"/>
    </row>
    <row r="14" spans="2:9">
      <c r="B14" s="154"/>
      <c r="C14" s="154"/>
      <c r="D14" s="154"/>
      <c r="E14" s="154"/>
      <c r="F14" s="154"/>
      <c r="G14" s="154"/>
      <c r="H14" s="154"/>
      <c r="I14" s="154"/>
    </row>
    <row r="15" spans="2:9">
      <c r="B15" s="154"/>
      <c r="C15" s="154"/>
      <c r="D15" s="154"/>
      <c r="E15" s="154"/>
      <c r="F15" s="154"/>
      <c r="G15" s="154"/>
      <c r="H15" s="154"/>
      <c r="I15" s="154"/>
    </row>
    <row r="16" spans="2:9">
      <c r="B16" s="154"/>
      <c r="C16" s="154"/>
      <c r="D16" s="154"/>
      <c r="E16" s="154"/>
      <c r="F16" s="154"/>
      <c r="G16" s="154"/>
      <c r="H16" s="154"/>
      <c r="I16" s="154"/>
    </row>
    <row r="17" spans="2:9">
      <c r="B17" s="154"/>
      <c r="C17" s="154"/>
      <c r="D17" s="154"/>
      <c r="E17" s="154"/>
      <c r="F17" s="154"/>
      <c r="G17" s="154"/>
      <c r="H17" s="154"/>
      <c r="I17" s="154"/>
    </row>
    <row r="18" spans="2:9">
      <c r="B18" s="154"/>
      <c r="C18" s="154"/>
      <c r="D18" s="154"/>
      <c r="E18" s="154"/>
      <c r="F18" s="154"/>
      <c r="G18" s="154"/>
      <c r="H18" s="154"/>
      <c r="I18" s="154"/>
    </row>
  </sheetData>
  <sheetProtection algorithmName="SHA-512" hashValue="pc/5+tSO4SqdGQbgQssED9iPDcUndX3jgAfenX4nWpclrYIUcVSa8QBcnwgd+acpvumRBAbWflLhZma0AhBoGw==" saltValue="rLMjjOH6pdfMqXuaxfXVhA==" spinCount="100000" sheet="1" objects="1" scenarios="1"/>
  <mergeCells count="2">
    <mergeCell ref="B3:I3"/>
    <mergeCell ref="B4:I18"/>
  </mergeCells>
  <pageMargins left="0.7" right="0.7" top="0.75" bottom="0.75" header="0.3" footer="0.3"/>
  <pageSetup paperSize="9" orientation="portrait" horizontalDpi="4294967294" verticalDpi="4294967294"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defaultColWidth="11.42578125" defaultRowHeight="15"/>
  <cols>
    <col min="1" max="1" width="5.7109375" customWidth="1"/>
  </cols>
  <sheetData>
    <row r="3" spans="2:10" ht="18.75">
      <c r="B3" s="136" t="s">
        <v>1022</v>
      </c>
      <c r="C3" s="154"/>
      <c r="D3" s="154"/>
      <c r="E3" s="154"/>
      <c r="F3" s="154"/>
      <c r="G3" s="154"/>
      <c r="H3" s="154"/>
      <c r="I3" s="67"/>
      <c r="J3" s="67"/>
    </row>
    <row r="4" spans="2:10">
      <c r="B4" s="233" t="s">
        <v>1023</v>
      </c>
      <c r="C4" s="154"/>
      <c r="D4" s="154"/>
      <c r="E4" s="154"/>
      <c r="F4" s="154"/>
      <c r="G4" s="154"/>
      <c r="H4" s="154"/>
      <c r="I4" s="54"/>
      <c r="J4" s="54"/>
    </row>
    <row r="5" spans="2:10">
      <c r="B5" s="154"/>
      <c r="C5" s="154"/>
      <c r="D5" s="154"/>
      <c r="E5" s="154"/>
      <c r="F5" s="154"/>
      <c r="G5" s="154"/>
      <c r="H5" s="154"/>
      <c r="I5" s="54"/>
      <c r="J5" s="54"/>
    </row>
    <row r="6" spans="2:10">
      <c r="B6" s="154"/>
      <c r="C6" s="154"/>
      <c r="D6" s="154"/>
      <c r="E6" s="154"/>
      <c r="F6" s="154"/>
      <c r="G6" s="154"/>
      <c r="H6" s="154"/>
      <c r="I6" s="54"/>
      <c r="J6" s="54"/>
    </row>
    <row r="7" spans="2:10">
      <c r="B7" s="154"/>
      <c r="C7" s="154"/>
      <c r="D7" s="154"/>
      <c r="E7" s="154"/>
      <c r="F7" s="154"/>
      <c r="G7" s="154"/>
      <c r="H7" s="154"/>
      <c r="I7" s="54"/>
      <c r="J7" s="54"/>
    </row>
    <row r="8" spans="2:10">
      <c r="B8" s="154"/>
      <c r="C8" s="154"/>
      <c r="D8" s="154"/>
      <c r="E8" s="154"/>
      <c r="F8" s="154"/>
      <c r="G8" s="154"/>
      <c r="H8" s="154"/>
      <c r="I8" s="54"/>
      <c r="J8" s="54"/>
    </row>
    <row r="9" spans="2:10">
      <c r="B9" s="154"/>
      <c r="C9" s="154"/>
      <c r="D9" s="154"/>
      <c r="E9" s="154"/>
      <c r="F9" s="154"/>
      <c r="G9" s="154"/>
      <c r="H9" s="154"/>
      <c r="I9" s="54"/>
      <c r="J9" s="54"/>
    </row>
    <row r="10" spans="2:10">
      <c r="B10" s="154"/>
      <c r="C10" s="154"/>
      <c r="D10" s="154"/>
      <c r="E10" s="154"/>
      <c r="F10" s="154"/>
      <c r="G10" s="154"/>
      <c r="H10" s="154"/>
      <c r="I10" s="54"/>
      <c r="J10" s="54"/>
    </row>
    <row r="11" spans="2:10">
      <c r="B11" s="154"/>
      <c r="C11" s="154"/>
      <c r="D11" s="154"/>
      <c r="E11" s="154"/>
      <c r="F11" s="154"/>
      <c r="G11" s="154"/>
      <c r="H11" s="154"/>
      <c r="I11" s="54"/>
      <c r="J11" s="54"/>
    </row>
    <row r="12" spans="2:10">
      <c r="B12" s="154"/>
      <c r="C12" s="154"/>
      <c r="D12" s="154"/>
      <c r="E12" s="154"/>
      <c r="F12" s="154"/>
      <c r="G12" s="154"/>
      <c r="H12" s="154"/>
      <c r="I12" s="54"/>
      <c r="J12" s="54"/>
    </row>
    <row r="13" spans="2:10">
      <c r="B13" s="154"/>
      <c r="C13" s="154"/>
      <c r="D13" s="154"/>
      <c r="E13" s="154"/>
      <c r="F13" s="154"/>
      <c r="G13" s="154"/>
      <c r="H13" s="154"/>
      <c r="I13" s="54"/>
      <c r="J13" s="54"/>
    </row>
    <row r="14" spans="2:10">
      <c r="B14" s="154"/>
      <c r="C14" s="154"/>
      <c r="D14" s="154"/>
      <c r="E14" s="154"/>
      <c r="F14" s="154"/>
      <c r="G14" s="154"/>
      <c r="H14" s="154"/>
      <c r="I14" s="54"/>
      <c r="J14" s="54"/>
    </row>
    <row r="15" spans="2:10">
      <c r="B15" s="154"/>
      <c r="C15" s="154"/>
      <c r="D15" s="154"/>
      <c r="E15" s="154"/>
      <c r="F15" s="154"/>
      <c r="G15" s="154"/>
      <c r="H15" s="154"/>
      <c r="I15" s="54"/>
      <c r="J15" s="54"/>
    </row>
    <row r="16" spans="2:10">
      <c r="B16" s="154"/>
      <c r="C16" s="154"/>
      <c r="D16" s="154"/>
      <c r="E16" s="154"/>
      <c r="F16" s="154"/>
      <c r="G16" s="154"/>
      <c r="H16" s="154"/>
      <c r="I16" s="54"/>
      <c r="J16" s="54"/>
    </row>
    <row r="17" spans="2:10">
      <c r="B17" s="154"/>
      <c r="C17" s="154"/>
      <c r="D17" s="154"/>
      <c r="E17" s="154"/>
      <c r="F17" s="154"/>
      <c r="G17" s="154"/>
      <c r="H17" s="154"/>
      <c r="I17" s="54"/>
      <c r="J17" s="54"/>
    </row>
    <row r="18" spans="2:10">
      <c r="B18" s="154"/>
      <c r="C18" s="154"/>
      <c r="D18" s="154"/>
      <c r="E18" s="154"/>
      <c r="F18" s="154"/>
      <c r="G18" s="154"/>
      <c r="H18" s="154"/>
      <c r="I18" s="54"/>
      <c r="J18" s="54"/>
    </row>
    <row r="19" spans="2:10">
      <c r="B19" s="154"/>
      <c r="C19" s="154"/>
      <c r="D19" s="154"/>
      <c r="E19" s="154"/>
      <c r="F19" s="154"/>
      <c r="G19" s="154"/>
      <c r="H19" s="154"/>
    </row>
  </sheetData>
  <sheetProtection algorithmName="SHA-512" hashValue="cXGcslaKu54dldTWbZkpVaS801G6DCmmcqybbsM7CSKQNWDfq49Xq1grix59mT0ZE5wearm8D9IXvCQjU+8L2Q==" saltValue="JS0iKq/tcK6FaALnlSbwAg=="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defaultColWidth="11.42578125" defaultRowHeight="15"/>
  <cols>
    <col min="1" max="1" width="5.7109375" customWidth="1"/>
  </cols>
  <sheetData>
    <row r="3" spans="2:9" ht="18.75">
      <c r="B3" s="136" t="s">
        <v>1024</v>
      </c>
      <c r="C3" s="154"/>
      <c r="D3" s="154"/>
      <c r="E3" s="154"/>
      <c r="F3" s="154"/>
      <c r="G3" s="154"/>
      <c r="H3" s="154"/>
      <c r="I3" s="67"/>
    </row>
    <row r="4" spans="2:9">
      <c r="B4" s="233" t="s">
        <v>1025</v>
      </c>
      <c r="C4" s="154"/>
      <c r="D4" s="154"/>
      <c r="E4" s="154"/>
      <c r="F4" s="154"/>
      <c r="G4" s="154"/>
      <c r="H4" s="154"/>
      <c r="I4" s="54"/>
    </row>
    <row r="5" spans="2:9">
      <c r="B5" s="154"/>
      <c r="C5" s="154"/>
      <c r="D5" s="154"/>
      <c r="E5" s="154"/>
      <c r="F5" s="154"/>
      <c r="G5" s="154"/>
      <c r="H5" s="154"/>
      <c r="I5" s="54"/>
    </row>
    <row r="6" spans="2:9">
      <c r="B6" s="154"/>
      <c r="C6" s="154"/>
      <c r="D6" s="154"/>
      <c r="E6" s="154"/>
      <c r="F6" s="154"/>
      <c r="G6" s="154"/>
      <c r="H6" s="154"/>
      <c r="I6" s="54"/>
    </row>
    <row r="7" spans="2:9">
      <c r="B7" s="154"/>
      <c r="C7" s="154"/>
      <c r="D7" s="154"/>
      <c r="E7" s="154"/>
      <c r="F7" s="154"/>
      <c r="G7" s="154"/>
      <c r="H7" s="154"/>
      <c r="I7" s="54"/>
    </row>
    <row r="8" spans="2:9">
      <c r="B8" s="154"/>
      <c r="C8" s="154"/>
      <c r="D8" s="154"/>
      <c r="E8" s="154"/>
      <c r="F8" s="154"/>
      <c r="G8" s="154"/>
      <c r="H8" s="154"/>
      <c r="I8" s="54"/>
    </row>
    <row r="9" spans="2:9">
      <c r="B9" s="154"/>
      <c r="C9" s="154"/>
      <c r="D9" s="154"/>
      <c r="E9" s="154"/>
      <c r="F9" s="154"/>
      <c r="G9" s="154"/>
      <c r="H9" s="154"/>
      <c r="I9" s="54"/>
    </row>
    <row r="10" spans="2:9">
      <c r="B10" s="154"/>
      <c r="C10" s="154"/>
      <c r="D10" s="154"/>
      <c r="E10" s="154"/>
      <c r="F10" s="154"/>
      <c r="G10" s="154"/>
      <c r="H10" s="154"/>
      <c r="I10" s="54"/>
    </row>
    <row r="11" spans="2:9">
      <c r="B11" s="154"/>
      <c r="C11" s="154"/>
      <c r="D11" s="154"/>
      <c r="E11" s="154"/>
      <c r="F11" s="154"/>
      <c r="G11" s="154"/>
      <c r="H11" s="154"/>
      <c r="I11" s="54"/>
    </row>
    <row r="12" spans="2:9">
      <c r="B12" s="154"/>
      <c r="C12" s="154"/>
      <c r="D12" s="154"/>
      <c r="E12" s="154"/>
      <c r="F12" s="154"/>
      <c r="G12" s="154"/>
      <c r="H12" s="154"/>
      <c r="I12" s="54"/>
    </row>
    <row r="13" spans="2:9">
      <c r="B13" s="154"/>
      <c r="C13" s="154"/>
      <c r="D13" s="154"/>
      <c r="E13" s="154"/>
      <c r="F13" s="154"/>
      <c r="G13" s="154"/>
      <c r="H13" s="154"/>
      <c r="I13" s="54"/>
    </row>
    <row r="14" spans="2:9">
      <c r="B14" s="154"/>
      <c r="C14" s="154"/>
      <c r="D14" s="154"/>
      <c r="E14" s="154"/>
      <c r="F14" s="154"/>
      <c r="G14" s="154"/>
      <c r="H14" s="154"/>
      <c r="I14" s="54"/>
    </row>
    <row r="15" spans="2:9">
      <c r="B15" s="154"/>
      <c r="C15" s="154"/>
      <c r="D15" s="154"/>
      <c r="E15" s="154"/>
      <c r="F15" s="154"/>
      <c r="G15" s="154"/>
      <c r="H15" s="154"/>
      <c r="I15" s="54"/>
    </row>
    <row r="16" spans="2:9">
      <c r="B16" s="154"/>
      <c r="C16" s="154"/>
      <c r="D16" s="154"/>
      <c r="E16" s="154"/>
      <c r="F16" s="154"/>
      <c r="G16" s="154"/>
      <c r="H16" s="154"/>
      <c r="I16" s="54"/>
    </row>
    <row r="17" spans="2:9">
      <c r="B17" s="154"/>
      <c r="C17" s="154"/>
      <c r="D17" s="154"/>
      <c r="E17" s="154"/>
      <c r="F17" s="154"/>
      <c r="G17" s="154"/>
      <c r="H17" s="154"/>
      <c r="I17" s="54"/>
    </row>
    <row r="18" spans="2:9">
      <c r="B18" s="54"/>
      <c r="C18" s="54"/>
      <c r="D18" s="54"/>
      <c r="E18" s="54"/>
      <c r="F18" s="54"/>
      <c r="G18" s="54"/>
      <c r="H18" s="54"/>
      <c r="I18" s="54"/>
    </row>
  </sheetData>
  <sheetProtection algorithmName="SHA-512" hashValue="GEii2MpJcLFmNIxVPAqshhKxsE/sZ081HcDXYXbeTr+EHbkI1StQHEFtZledxtkkBGp7kiiXdA6wgWVqIPSwcQ==" saltValue="RgLUKfE4IFp+ddIKf1ps/g==" spinCount="100000" sheet="1" objects="1" scenarios="1"/>
  <mergeCells count="2">
    <mergeCell ref="B3:H3"/>
    <mergeCell ref="B4:H17"/>
  </mergeCells>
  <pageMargins left="0.7" right="0.7" top="0.75" bottom="0.75" header="0.3" footer="0.3"/>
  <pageSetup paperSize="9" orientation="portrait" horizontalDpi="4294967294" verticalDpi="4294967294"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D3D8E-2B3E-44E3-A084-BAAC1B54F721}">
  <sheetPr codeName="Hoja34"/>
  <dimension ref="B3:I18"/>
  <sheetViews>
    <sheetView showGridLines="0" showRowColHeaders="0" workbookViewId="0"/>
  </sheetViews>
  <sheetFormatPr defaultColWidth="11.42578125" defaultRowHeight="15"/>
  <cols>
    <col min="1" max="1" width="5.7109375" customWidth="1"/>
  </cols>
  <sheetData>
    <row r="3" spans="2:9" ht="18.75">
      <c r="B3" s="136" t="s">
        <v>1026</v>
      </c>
      <c r="C3" s="154"/>
      <c r="D3" s="154"/>
      <c r="E3" s="154"/>
      <c r="F3" s="154"/>
      <c r="G3" s="154"/>
      <c r="H3" s="154"/>
      <c r="I3" s="67"/>
    </row>
    <row r="4" spans="2:9">
      <c r="B4" s="126" t="s">
        <v>1027</v>
      </c>
      <c r="C4" s="154"/>
      <c r="D4" s="154"/>
      <c r="E4" s="154"/>
      <c r="F4" s="154"/>
      <c r="G4" s="154"/>
      <c r="H4" s="154"/>
      <c r="I4" s="54"/>
    </row>
    <row r="5" spans="2:9">
      <c r="B5" s="154"/>
      <c r="C5" s="154"/>
      <c r="D5" s="154"/>
      <c r="E5" s="154"/>
      <c r="F5" s="154"/>
      <c r="G5" s="154"/>
      <c r="H5" s="154"/>
      <c r="I5" s="54"/>
    </row>
    <row r="6" spans="2:9">
      <c r="B6" s="154"/>
      <c r="C6" s="154"/>
      <c r="D6" s="154"/>
      <c r="E6" s="154"/>
      <c r="F6" s="154"/>
      <c r="G6" s="154"/>
      <c r="H6" s="154"/>
      <c r="I6" s="54"/>
    </row>
    <row r="7" spans="2:9">
      <c r="B7" s="154"/>
      <c r="C7" s="154"/>
      <c r="D7" s="154"/>
      <c r="E7" s="154"/>
      <c r="F7" s="154"/>
      <c r="G7" s="154"/>
      <c r="H7" s="154"/>
      <c r="I7" s="54"/>
    </row>
    <row r="8" spans="2:9">
      <c r="B8" s="154"/>
      <c r="C8" s="154"/>
      <c r="D8" s="154"/>
      <c r="E8" s="154"/>
      <c r="F8" s="154"/>
      <c r="G8" s="154"/>
      <c r="H8" s="154"/>
      <c r="I8" s="54"/>
    </row>
    <row r="9" spans="2:9">
      <c r="B9" s="154"/>
      <c r="C9" s="154"/>
      <c r="D9" s="154"/>
      <c r="E9" s="154"/>
      <c r="F9" s="154"/>
      <c r="G9" s="154"/>
      <c r="H9" s="154"/>
      <c r="I9" s="54"/>
    </row>
    <row r="10" spans="2:9">
      <c r="B10" s="154"/>
      <c r="C10" s="154"/>
      <c r="D10" s="154"/>
      <c r="E10" s="154"/>
      <c r="F10" s="154"/>
      <c r="G10" s="154"/>
      <c r="H10" s="154"/>
      <c r="I10" s="54"/>
    </row>
    <row r="11" spans="2:9">
      <c r="B11" s="154"/>
      <c r="C11" s="154"/>
      <c r="D11" s="154"/>
      <c r="E11" s="154"/>
      <c r="F11" s="154"/>
      <c r="G11" s="154"/>
      <c r="H11" s="154"/>
      <c r="I11" s="54"/>
    </row>
    <row r="12" spans="2:9">
      <c r="B12" s="154"/>
      <c r="C12" s="154"/>
      <c r="D12" s="154"/>
      <c r="E12" s="154"/>
      <c r="F12" s="154"/>
      <c r="G12" s="154"/>
      <c r="H12" s="154"/>
      <c r="I12" s="54"/>
    </row>
    <row r="13" spans="2:9">
      <c r="B13" s="154"/>
      <c r="C13" s="154"/>
      <c r="D13" s="154"/>
      <c r="E13" s="154"/>
      <c r="F13" s="154"/>
      <c r="G13" s="154"/>
      <c r="H13" s="154"/>
      <c r="I13" s="54"/>
    </row>
    <row r="14" spans="2:9">
      <c r="B14" s="154"/>
      <c r="C14" s="154"/>
      <c r="D14" s="154"/>
      <c r="E14" s="154"/>
      <c r="F14" s="154"/>
      <c r="G14" s="154"/>
      <c r="H14" s="154"/>
      <c r="I14" s="54"/>
    </row>
    <row r="15" spans="2:9">
      <c r="B15" s="154"/>
      <c r="C15" s="154"/>
      <c r="D15" s="154"/>
      <c r="E15" s="154"/>
      <c r="F15" s="154"/>
      <c r="G15" s="154"/>
      <c r="H15" s="154"/>
      <c r="I15" s="54"/>
    </row>
    <row r="16" spans="2:9">
      <c r="B16" s="154"/>
      <c r="C16" s="154"/>
      <c r="D16" s="154"/>
      <c r="E16" s="154"/>
      <c r="F16" s="154"/>
      <c r="G16" s="154"/>
      <c r="H16" s="154"/>
      <c r="I16" s="54"/>
    </row>
    <row r="17" spans="2:9">
      <c r="B17" s="154"/>
      <c r="C17" s="154"/>
      <c r="D17" s="154"/>
      <c r="E17" s="154"/>
      <c r="F17" s="154"/>
      <c r="G17" s="154"/>
      <c r="H17" s="154"/>
      <c r="I17" s="54"/>
    </row>
    <row r="18" spans="2:9">
      <c r="B18" s="54"/>
      <c r="C18" s="54"/>
      <c r="D18" s="54"/>
      <c r="E18" s="54"/>
      <c r="F18" s="54"/>
      <c r="G18" s="54"/>
      <c r="H18" s="54"/>
      <c r="I18" s="54"/>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pageSetup paperSize="9" orientation="portrait" horizontalDpi="4294967294" verticalDpi="4294967294"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1028</v>
      </c>
      <c r="B2" s="3" t="s">
        <v>1029</v>
      </c>
      <c r="C2" s="3" t="s">
        <v>1030</v>
      </c>
      <c r="D2" s="3" t="s">
        <v>1031</v>
      </c>
      <c r="E2" s="3" t="s">
        <v>1032</v>
      </c>
      <c r="F2" s="3" t="s">
        <v>1033</v>
      </c>
      <c r="G2" s="2" t="s">
        <v>1034</v>
      </c>
      <c r="H2" s="3" t="s">
        <v>1035</v>
      </c>
      <c r="I2" s="3" t="s">
        <v>1036</v>
      </c>
      <c r="J2" s="2" t="s">
        <v>1037</v>
      </c>
      <c r="K2" s="2" t="s">
        <v>1038</v>
      </c>
      <c r="L2" s="2" t="s">
        <v>1039</v>
      </c>
      <c r="M2" s="3" t="s">
        <v>1040</v>
      </c>
      <c r="N2" s="1" t="s">
        <v>1041</v>
      </c>
    </row>
    <row r="3" spans="1:14" ht="15" customHeight="1">
      <c r="A3" s="1">
        <f>+Tabla15[[#This Row],[1]]</f>
        <v>1</v>
      </c>
      <c r="B3" s="5" t="s">
        <v>1042</v>
      </c>
      <c r="C3" s="1">
        <v>1</v>
      </c>
      <c r="D3" s="1">
        <f>+IF(Tabla15[[#This Row],[NOMBRE DE LA CAUSA 2018]]=0,0,1)</f>
        <v>1</v>
      </c>
      <c r="E3" s="1">
        <f>+E2+Tabla15[[#This Row],[NOMBRE DE LA CAUSA 2019]]</f>
        <v>1</v>
      </c>
      <c r="F3" s="1">
        <f>+Tabla15[[#This Row],[0]]*Tabla15[[#This Row],[NOMBRE DE LA CAUSA 2019]]</f>
        <v>1</v>
      </c>
      <c r="G3" s="1" t="s">
        <v>1043</v>
      </c>
      <c r="I3" s="5" t="s">
        <v>1044</v>
      </c>
      <c r="K3" s="5" t="s">
        <v>1045</v>
      </c>
      <c r="L3" s="5" t="s">
        <v>1046</v>
      </c>
      <c r="M3" s="4">
        <v>2311</v>
      </c>
      <c r="N3" s="1" t="str">
        <f>+Tabla15[[#This Row],[NOMBRE DE LA CAUSA 2017]]</f>
        <v>ACCESION POR ALUVION</v>
      </c>
    </row>
    <row r="4" spans="1:14" ht="15" customHeight="1">
      <c r="A4" s="1">
        <f>+Tabla15[[#This Row],[1]]</f>
        <v>2</v>
      </c>
      <c r="B4" s="1" t="s">
        <v>1047</v>
      </c>
      <c r="C4" s="1">
        <v>1</v>
      </c>
      <c r="D4" s="1">
        <f>+IF(Tabla15[[#This Row],[NOMBRE DE LA CAUSA 2018]]=0,0,1)</f>
        <v>1</v>
      </c>
      <c r="E4" s="1">
        <f>+E3+Tabla15[[#This Row],[NOMBRE DE LA CAUSA 2019]]</f>
        <v>2</v>
      </c>
      <c r="F4" s="1">
        <f>+Tabla15[[#This Row],[0]]*Tabla15[[#This Row],[NOMBRE DE LA CAUSA 2019]]</f>
        <v>2</v>
      </c>
      <c r="G4" s="1" t="s">
        <v>1048</v>
      </c>
      <c r="J4" s="1" t="s">
        <v>1049</v>
      </c>
      <c r="K4" s="1" t="s">
        <v>1045</v>
      </c>
      <c r="L4" s="1" t="s">
        <v>1050</v>
      </c>
      <c r="M4" s="4">
        <v>822</v>
      </c>
      <c r="N4" s="1" t="str">
        <f>+Tabla15[[#This Row],[NOMBRE DE LA CAUSA 2017]]</f>
        <v>ACCESO CARNAL O ACTO SEXUAL CON INCAPAZ DE RESISTIR</v>
      </c>
    </row>
    <row r="5" spans="1:14" ht="15" customHeight="1">
      <c r="A5" s="1">
        <f>+Tabla15[[#This Row],[1]]</f>
        <v>3</v>
      </c>
      <c r="B5" s="1" t="s">
        <v>1051</v>
      </c>
      <c r="C5" s="1">
        <v>1</v>
      </c>
      <c r="D5" s="1">
        <f>+IF(Tabla15[[#This Row],[NOMBRE DE LA CAUSA 2018]]=0,0,1)</f>
        <v>1</v>
      </c>
      <c r="E5" s="1">
        <f>+E4+Tabla15[[#This Row],[NOMBRE DE LA CAUSA 2019]]</f>
        <v>3</v>
      </c>
      <c r="F5" s="1">
        <f>+Tabla15[[#This Row],[0]]*Tabla15[[#This Row],[NOMBRE DE LA CAUSA 2019]]</f>
        <v>3</v>
      </c>
      <c r="G5" s="1" t="s">
        <v>1048</v>
      </c>
      <c r="J5" s="1" t="s">
        <v>1049</v>
      </c>
      <c r="K5" s="1" t="s">
        <v>1045</v>
      </c>
      <c r="L5" s="1" t="s">
        <v>1052</v>
      </c>
      <c r="M5" s="4">
        <v>174</v>
      </c>
      <c r="N5" s="1" t="str">
        <f>+Tabla15[[#This Row],[NOMBRE DE LA CAUSA 2017]]</f>
        <v>ACCESO CARNAL O ACTO SEXUAL VIOLENTO</v>
      </c>
    </row>
    <row r="6" spans="1:14" ht="15" customHeight="1">
      <c r="A6" s="1">
        <f>+Tabla15[[#This Row],[1]]</f>
        <v>4</v>
      </c>
      <c r="B6" s="1" t="s">
        <v>1053</v>
      </c>
      <c r="C6" s="1">
        <v>1</v>
      </c>
      <c r="D6" s="1">
        <f>+IF(Tabla15[[#This Row],[NOMBRE DE LA CAUSA 2018]]=0,0,1)</f>
        <v>1</v>
      </c>
      <c r="E6" s="1">
        <f>+E5+Tabla15[[#This Row],[NOMBRE DE LA CAUSA 2019]]</f>
        <v>4</v>
      </c>
      <c r="F6" s="1">
        <f>+Tabla15[[#This Row],[0]]*Tabla15[[#This Row],[NOMBRE DE LA CAUSA 2019]]</f>
        <v>4</v>
      </c>
      <c r="G6" s="1" t="s">
        <v>1048</v>
      </c>
      <c r="J6" s="1" t="s">
        <v>1049</v>
      </c>
      <c r="K6" s="1" t="s">
        <v>1045</v>
      </c>
      <c r="L6" s="1" t="s">
        <v>1054</v>
      </c>
      <c r="M6" s="4">
        <v>517</v>
      </c>
      <c r="N6" s="1" t="str">
        <f>+Tabla15[[#This Row],[NOMBRE DE LA CAUSA 2017]]</f>
        <v>ACCIDENTE DE TRABAJO O ENFERMEDAD PROFESIONAL POR CULPA PATRONAL</v>
      </c>
    </row>
    <row r="7" spans="1:14" ht="15" customHeight="1">
      <c r="A7" s="1">
        <f>+Tabla15[[#This Row],[1]]</f>
        <v>5</v>
      </c>
      <c r="B7" s="1" t="s">
        <v>1055</v>
      </c>
      <c r="C7" s="1">
        <v>1</v>
      </c>
      <c r="D7" s="1">
        <f>+IF(Tabla15[[#This Row],[NOMBRE DE LA CAUSA 2018]]=0,0,1)</f>
        <v>1</v>
      </c>
      <c r="E7" s="1">
        <f>+E6+Tabla15[[#This Row],[NOMBRE DE LA CAUSA 2019]]</f>
        <v>5</v>
      </c>
      <c r="F7" s="1">
        <f>+Tabla15[[#This Row],[0]]*Tabla15[[#This Row],[NOMBRE DE LA CAUSA 2019]]</f>
        <v>5</v>
      </c>
      <c r="G7" s="1" t="s">
        <v>1048</v>
      </c>
      <c r="J7" s="1" t="s">
        <v>1049</v>
      </c>
      <c r="K7" s="1" t="s">
        <v>1045</v>
      </c>
      <c r="L7" s="1" t="s">
        <v>1056</v>
      </c>
      <c r="M7" s="4">
        <v>459</v>
      </c>
      <c r="N7" s="1" t="str">
        <f>+Tabla15[[#This Row],[NOMBRE DE LA CAUSA 2017]]</f>
        <v>ACOSO LABORAL</v>
      </c>
    </row>
    <row r="8" spans="1:14" ht="15" customHeight="1">
      <c r="A8" s="1">
        <f>+Tabla15[[#This Row],[1]]</f>
        <v>6</v>
      </c>
      <c r="B8" s="1" t="s">
        <v>1057</v>
      </c>
      <c r="C8" s="1">
        <v>1</v>
      </c>
      <c r="D8" s="1">
        <f>+IF(Tabla15[[#This Row],[NOMBRE DE LA CAUSA 2018]]=0,0,1)</f>
        <v>1</v>
      </c>
      <c r="E8" s="1">
        <f>+E7+Tabla15[[#This Row],[NOMBRE DE LA CAUSA 2019]]</f>
        <v>6</v>
      </c>
      <c r="F8" s="1">
        <f>+Tabla15[[#This Row],[0]]*Tabla15[[#This Row],[NOMBRE DE LA CAUSA 2019]]</f>
        <v>6</v>
      </c>
      <c r="G8" s="1" t="s">
        <v>1048</v>
      </c>
      <c r="J8" s="1" t="s">
        <v>1049</v>
      </c>
      <c r="K8" s="1" t="s">
        <v>1045</v>
      </c>
      <c r="L8" s="1" t="s">
        <v>1058</v>
      </c>
      <c r="M8" s="4">
        <v>823</v>
      </c>
      <c r="N8" s="1" t="str">
        <f>+Tabla15[[#This Row],[NOMBRE DE LA CAUSA 2017]]</f>
        <v>ACOSO SEXUAL</v>
      </c>
    </row>
    <row r="9" spans="1:14" ht="15" customHeight="1">
      <c r="A9" s="1">
        <f>+Tabla15[[#This Row],[1]]</f>
        <v>7</v>
      </c>
      <c r="B9" s="1" t="s">
        <v>1059</v>
      </c>
      <c r="C9" s="1">
        <v>1</v>
      </c>
      <c r="D9" s="1">
        <f>+IF(Tabla15[[#This Row],[NOMBRE DE LA CAUSA 2018]]=0,0,1)</f>
        <v>1</v>
      </c>
      <c r="E9" s="1">
        <f>+E8+Tabla15[[#This Row],[NOMBRE DE LA CAUSA 2019]]</f>
        <v>7</v>
      </c>
      <c r="F9" s="1">
        <f>+Tabla15[[#This Row],[0]]*Tabla15[[#This Row],[NOMBRE DE LA CAUSA 2019]]</f>
        <v>7</v>
      </c>
      <c r="G9" s="1" t="s">
        <v>1048</v>
      </c>
      <c r="J9" s="1" t="s">
        <v>1049</v>
      </c>
      <c r="K9" s="1" t="s">
        <v>1045</v>
      </c>
      <c r="L9" s="1" t="s">
        <v>1060</v>
      </c>
      <c r="M9" s="4">
        <v>669</v>
      </c>
      <c r="N9" s="1" t="str">
        <f>+Tabla15[[#This Row],[NOMBRE DE LA CAUSA 2017]]</f>
        <v>ACTOS SEXUALES CON MENOR DE CATORCE AÑOS</v>
      </c>
    </row>
    <row r="10" spans="1:14" ht="15" customHeight="1">
      <c r="A10" s="1">
        <f>+Tabla15[[#This Row],[1]]</f>
        <v>8</v>
      </c>
      <c r="B10" s="1" t="s">
        <v>1061</v>
      </c>
      <c r="C10" s="1">
        <v>1</v>
      </c>
      <c r="D10" s="1">
        <f>+IF(Tabla15[[#This Row],[NOMBRE DE LA CAUSA 2018]]=0,0,1)</f>
        <v>1</v>
      </c>
      <c r="E10" s="1">
        <f>+E9+Tabla15[[#This Row],[NOMBRE DE LA CAUSA 2019]]</f>
        <v>8</v>
      </c>
      <c r="F10" s="1">
        <f>+Tabla15[[#This Row],[0]]*Tabla15[[#This Row],[NOMBRE DE LA CAUSA 2019]]</f>
        <v>8</v>
      </c>
      <c r="G10" s="1" t="s">
        <v>1048</v>
      </c>
      <c r="J10" s="1" t="s">
        <v>1049</v>
      </c>
      <c r="K10" s="1" t="s">
        <v>1045</v>
      </c>
      <c r="L10" s="1" t="s">
        <v>1062</v>
      </c>
      <c r="M10" s="4">
        <v>349</v>
      </c>
      <c r="N10" s="1" t="str">
        <f>+Tabla15[[#This Row],[NOMBRE DE LA CAUSA 2017]]</f>
        <v>ALLANAMIENTO ILEGAL</v>
      </c>
    </row>
    <row r="11" spans="1:14" ht="15" customHeight="1">
      <c r="A11" s="1">
        <f>+Tabla15[[#This Row],[1]]</f>
        <v>9</v>
      </c>
      <c r="B11" s="5" t="s">
        <v>1063</v>
      </c>
      <c r="C11" s="1">
        <v>1</v>
      </c>
      <c r="D11" s="1">
        <f>+IF(Tabla15[[#This Row],[NOMBRE DE LA CAUSA 2018]]=0,0,1)</f>
        <v>1</v>
      </c>
      <c r="E11" s="1">
        <f>+E10+Tabla15[[#This Row],[NOMBRE DE LA CAUSA 2019]]</f>
        <v>9</v>
      </c>
      <c r="F11" s="1">
        <f>+Tabla15[[#This Row],[0]]*Tabla15[[#This Row],[NOMBRE DE LA CAUSA 2019]]</f>
        <v>9</v>
      </c>
      <c r="G11" s="5" t="s">
        <v>1048</v>
      </c>
      <c r="I11" s="5" t="s">
        <v>780</v>
      </c>
      <c r="J11" s="1" t="s">
        <v>1049</v>
      </c>
      <c r="K11" s="1" t="s">
        <v>1045</v>
      </c>
      <c r="L11" s="5" t="s">
        <v>1064</v>
      </c>
      <c r="M11" s="4">
        <v>1967</v>
      </c>
      <c r="N11" s="1" t="str">
        <f>+Tabla15[[#This Row],[NOMBRE DE LA CAUSA 2017]]</f>
        <v>APREHENSION ILEGAL DE MERCANCIAS</v>
      </c>
    </row>
    <row r="12" spans="1:14" ht="15" customHeight="1">
      <c r="A12" s="1">
        <f>+Tabla15[[#This Row],[1]]</f>
        <v>10</v>
      </c>
      <c r="B12" s="1" t="s">
        <v>1065</v>
      </c>
      <c r="C12" s="1">
        <v>1</v>
      </c>
      <c r="D12" s="1">
        <f>+IF(Tabla15[[#This Row],[NOMBRE DE LA CAUSA 2018]]=0,0,1)</f>
        <v>1</v>
      </c>
      <c r="E12" s="1">
        <f>+E11+Tabla15[[#This Row],[NOMBRE DE LA CAUSA 2019]]</f>
        <v>10</v>
      </c>
      <c r="F12" s="1">
        <f>+Tabla15[[#This Row],[0]]*Tabla15[[#This Row],[NOMBRE DE LA CAUSA 2019]]</f>
        <v>10</v>
      </c>
      <c r="G12" s="5" t="s">
        <v>1048</v>
      </c>
      <c r="I12" s="5" t="s">
        <v>780</v>
      </c>
      <c r="J12" s="1" t="s">
        <v>1049</v>
      </c>
      <c r="K12" s="1" t="s">
        <v>1045</v>
      </c>
      <c r="L12" s="5" t="s">
        <v>1066</v>
      </c>
      <c r="M12" s="4">
        <v>1958</v>
      </c>
      <c r="N12" s="1" t="str">
        <f>+Tabla15[[#This Row],[NOMBRE DE LA CAUSA 2017]]</f>
        <v>CADUCIDAD DE LA ACCION SANCIONATORIA ADUANERA</v>
      </c>
    </row>
    <row r="13" spans="1:14" ht="15" customHeight="1">
      <c r="A13" s="1">
        <f>+Tabla15[[#This Row],[1]]</f>
        <v>11</v>
      </c>
      <c r="B13" s="1" t="s">
        <v>1067</v>
      </c>
      <c r="C13" s="1">
        <v>1</v>
      </c>
      <c r="D13" s="1">
        <f>+IF(Tabla15[[#This Row],[NOMBRE DE LA CAUSA 2018]]=0,0,1)</f>
        <v>1</v>
      </c>
      <c r="E13" s="1">
        <f>+E12+Tabla15[[#This Row],[NOMBRE DE LA CAUSA 2019]]</f>
        <v>11</v>
      </c>
      <c r="F13" s="1">
        <f>+Tabla15[[#This Row],[0]]*Tabla15[[#This Row],[NOMBRE DE LA CAUSA 2019]]</f>
        <v>11</v>
      </c>
      <c r="G13" s="1" t="s">
        <v>1048</v>
      </c>
      <c r="J13" s="1" t="s">
        <v>1049</v>
      </c>
      <c r="K13" s="1" t="s">
        <v>1045</v>
      </c>
      <c r="L13" s="1" t="s">
        <v>1068</v>
      </c>
      <c r="M13" s="4">
        <v>216</v>
      </c>
      <c r="N13" s="1" t="str">
        <f>+Tabla15[[#This Row],[NOMBRE DE LA CAUSA 2017]]</f>
        <v>CAPITALIZACION DE INTERESES</v>
      </c>
    </row>
    <row r="14" spans="1:14" ht="15" customHeight="1">
      <c r="A14" s="1">
        <f>+Tabla15[[#This Row],[1]]</f>
        <v>12</v>
      </c>
      <c r="B14" s="1" t="s">
        <v>1069</v>
      </c>
      <c r="C14" s="1">
        <v>1</v>
      </c>
      <c r="D14" s="1">
        <f>+IF(Tabla15[[#This Row],[NOMBRE DE LA CAUSA 2018]]=0,0,1)</f>
        <v>1</v>
      </c>
      <c r="E14" s="1">
        <f>+E13+Tabla15[[#This Row],[NOMBRE DE LA CAUSA 2019]]</f>
        <v>12</v>
      </c>
      <c r="F14" s="1">
        <f>+Tabla15[[#This Row],[0]]*Tabla15[[#This Row],[NOMBRE DE LA CAUSA 2019]]</f>
        <v>12</v>
      </c>
      <c r="G14" s="1" t="s">
        <v>1048</v>
      </c>
      <c r="H14" s="6"/>
      <c r="J14" s="1" t="s">
        <v>1049</v>
      </c>
      <c r="K14" s="1" t="s">
        <v>1045</v>
      </c>
      <c r="L14" s="1" t="s">
        <v>1070</v>
      </c>
      <c r="M14" s="4">
        <v>704</v>
      </c>
      <c r="N14" s="1" t="str">
        <f>+Tabla15[[#This Row],[NOMBRE DE LA CAUSA 2017]]</f>
        <v>CAPTACION ILEGAL DE DINERO</v>
      </c>
    </row>
    <row r="15" spans="1:14" ht="15" customHeight="1">
      <c r="A15" s="1">
        <f>+Tabla15[[#This Row],[1]]</f>
        <v>13</v>
      </c>
      <c r="B15" s="1" t="s">
        <v>1071</v>
      </c>
      <c r="C15" s="1">
        <v>1</v>
      </c>
      <c r="D15" s="1">
        <f>+IF(Tabla15[[#This Row],[NOMBRE DE LA CAUSA 2018]]=0,0,1)</f>
        <v>1</v>
      </c>
      <c r="E15" s="1">
        <f>+E14+Tabla15[[#This Row],[NOMBRE DE LA CAUSA 2019]]</f>
        <v>13</v>
      </c>
      <c r="F15" s="1">
        <f>+Tabla15[[#This Row],[0]]*Tabla15[[#This Row],[NOMBRE DE LA CAUSA 2019]]</f>
        <v>13</v>
      </c>
      <c r="G15" s="5" t="s">
        <v>1048</v>
      </c>
      <c r="J15" s="1" t="s">
        <v>1049</v>
      </c>
      <c r="K15" s="1" t="s">
        <v>1045</v>
      </c>
      <c r="L15" s="5" t="s">
        <v>1072</v>
      </c>
      <c r="M15" s="4">
        <v>1970</v>
      </c>
      <c r="N15" s="1" t="str">
        <f>+Tabla15[[#This Row],[NOMBRE DE LA CAUSA 2017]]</f>
        <v>CAUSA DIAN POR DEFINIR</v>
      </c>
    </row>
    <row r="16" spans="1:14" ht="15" customHeight="1">
      <c r="A16" s="1">
        <f>+Tabla15[[#This Row],[1]]</f>
        <v>14</v>
      </c>
      <c r="B16" s="5" t="s">
        <v>1073</v>
      </c>
      <c r="C16" s="1">
        <v>1</v>
      </c>
      <c r="D16" s="1">
        <f>+IF(Tabla15[[#This Row],[NOMBRE DE LA CAUSA 2018]]=0,0,1)</f>
        <v>1</v>
      </c>
      <c r="E16" s="1">
        <f>+E15+Tabla15[[#This Row],[NOMBRE DE LA CAUSA 2019]]</f>
        <v>14</v>
      </c>
      <c r="F16" s="1">
        <f>+Tabla15[[#This Row],[0]]*Tabla15[[#This Row],[NOMBRE DE LA CAUSA 2019]]</f>
        <v>14</v>
      </c>
      <c r="G16" s="1" t="s">
        <v>1043</v>
      </c>
      <c r="I16" s="5" t="s">
        <v>1044</v>
      </c>
      <c r="K16" s="5" t="s">
        <v>1045</v>
      </c>
      <c r="L16" s="5" t="s">
        <v>1074</v>
      </c>
      <c r="M16" s="4">
        <v>2313</v>
      </c>
      <c r="N16" s="1" t="str">
        <f>+Tabla15[[#This Row],[NOMBRE DE LA CAUSA 2017]]</f>
        <v>COBRO INDEBIDO DE OBLIGACION</v>
      </c>
    </row>
    <row r="17" spans="1:14" ht="15" customHeight="1">
      <c r="A17" s="1">
        <f>+Tabla15[[#This Row],[1]]</f>
        <v>15</v>
      </c>
      <c r="B17" s="1" t="s">
        <v>1075</v>
      </c>
      <c r="C17" s="1">
        <v>1</v>
      </c>
      <c r="D17" s="1">
        <f>+IF(Tabla15[[#This Row],[NOMBRE DE LA CAUSA 2018]]=0,0,1)</f>
        <v>1</v>
      </c>
      <c r="E17" s="1">
        <f>+E16+Tabla15[[#This Row],[NOMBRE DE LA CAUSA 2019]]</f>
        <v>15</v>
      </c>
      <c r="F17" s="1">
        <f>+Tabla15[[#This Row],[0]]*Tabla15[[#This Row],[NOMBRE DE LA CAUSA 2019]]</f>
        <v>15</v>
      </c>
      <c r="G17" s="1" t="s">
        <v>1048</v>
      </c>
      <c r="J17" s="1" t="s">
        <v>1049</v>
      </c>
      <c r="K17" s="1" t="s">
        <v>1045</v>
      </c>
      <c r="L17" s="1" t="s">
        <v>1076</v>
      </c>
      <c r="M17" s="4">
        <v>416</v>
      </c>
      <c r="N17" s="1" t="str">
        <f>+Tabla15[[#This Row],[NOMBRE DE LA CAUSA 2017]]</f>
        <v>COMPETENCIA DESLEAL</v>
      </c>
    </row>
    <row r="18" spans="1:14" ht="15" customHeight="1">
      <c r="A18" s="1">
        <f>+Tabla15[[#This Row],[1]]</f>
        <v>16</v>
      </c>
      <c r="B18" s="1" t="s">
        <v>1077</v>
      </c>
      <c r="C18" s="1">
        <v>1</v>
      </c>
      <c r="D18" s="1">
        <f>+IF(Tabla15[[#This Row],[NOMBRE DE LA CAUSA 2018]]=0,0,1)</f>
        <v>1</v>
      </c>
      <c r="E18" s="1">
        <f>+E17+Tabla15[[#This Row],[NOMBRE DE LA CAUSA 2019]]</f>
        <v>16</v>
      </c>
      <c r="F18" s="1">
        <f>+Tabla15[[#This Row],[0]]*Tabla15[[#This Row],[NOMBRE DE LA CAUSA 2019]]</f>
        <v>16</v>
      </c>
      <c r="G18" s="1" t="s">
        <v>1048</v>
      </c>
      <c r="J18" s="1" t="s">
        <v>1049</v>
      </c>
      <c r="K18" s="1" t="s">
        <v>1045</v>
      </c>
      <c r="L18" s="1" t="s">
        <v>1078</v>
      </c>
      <c r="M18" s="4">
        <v>261</v>
      </c>
      <c r="N18" s="1" t="str">
        <f>+Tabla15[[#This Row],[NOMBRE DE LA CAUSA 2017]]</f>
        <v>CONFIGURACION DEL CONTRATO REALIDAD</v>
      </c>
    </row>
    <row r="19" spans="1:14" ht="15" customHeight="1">
      <c r="A19" s="1">
        <f>+Tabla15[[#This Row],[1]]</f>
        <v>17</v>
      </c>
      <c r="B19" s="1" t="s">
        <v>1079</v>
      </c>
      <c r="C19" s="1">
        <v>1</v>
      </c>
      <c r="D19" s="1">
        <f>+IF(Tabla15[[#This Row],[NOMBRE DE LA CAUSA 2018]]=0,0,1)</f>
        <v>1</v>
      </c>
      <c r="E19" s="1">
        <f>+E18+Tabla15[[#This Row],[NOMBRE DE LA CAUSA 2019]]</f>
        <v>17</v>
      </c>
      <c r="F19" s="1">
        <f>+Tabla15[[#This Row],[0]]*Tabla15[[#This Row],[NOMBRE DE LA CAUSA 2019]]</f>
        <v>17</v>
      </c>
      <c r="G19" s="1" t="s">
        <v>1048</v>
      </c>
      <c r="J19" s="1" t="s">
        <v>1049</v>
      </c>
      <c r="K19" s="1" t="s">
        <v>1045</v>
      </c>
      <c r="L19" s="1" t="s">
        <v>1080</v>
      </c>
      <c r="M19" s="4">
        <v>422</v>
      </c>
      <c r="N19" s="1" t="str">
        <f>+Tabla15[[#This Row],[NOMBRE DE LA CAUSA 2017]]</f>
        <v>CONSTITUCION DE SERVIDUMBRE</v>
      </c>
    </row>
    <row r="20" spans="1:14" ht="15" customHeight="1">
      <c r="A20" s="1">
        <f>+Tabla15[[#This Row],[1]]</f>
        <v>18</v>
      </c>
      <c r="B20" s="1" t="s">
        <v>1081</v>
      </c>
      <c r="C20" s="1">
        <v>1</v>
      </c>
      <c r="D20" s="1">
        <f>+IF(Tabla15[[#This Row],[NOMBRE DE LA CAUSA 2018]]=0,0,1)</f>
        <v>1</v>
      </c>
      <c r="E20" s="1">
        <f>+E19+Tabla15[[#This Row],[NOMBRE DE LA CAUSA 2019]]</f>
        <v>18</v>
      </c>
      <c r="F20" s="1">
        <f>+Tabla15[[#This Row],[0]]*Tabla15[[#This Row],[NOMBRE DE LA CAUSA 2019]]</f>
        <v>18</v>
      </c>
      <c r="G20" s="1" t="s">
        <v>1048</v>
      </c>
      <c r="J20" s="1" t="s">
        <v>1049</v>
      </c>
      <c r="K20" s="1" t="s">
        <v>1045</v>
      </c>
      <c r="L20" s="1" t="s">
        <v>1082</v>
      </c>
      <c r="M20" s="4">
        <v>239</v>
      </c>
      <c r="N20" s="1" t="str">
        <f>+Tabla15[[#This Row],[NOMBRE DE LA CAUSA 2017]]</f>
        <v>CONTROVERSIAS SOBRE LAUDO ARBITRAL</v>
      </c>
    </row>
    <row r="21" spans="1:14" ht="15" customHeight="1">
      <c r="A21" s="1">
        <f>+Tabla15[[#This Row],[1]]</f>
        <v>19</v>
      </c>
      <c r="B21" s="1" t="s">
        <v>1083</v>
      </c>
      <c r="C21" s="1">
        <v>1</v>
      </c>
      <c r="D21" s="1">
        <f>+IF(Tabla15[[#This Row],[NOMBRE DE LA CAUSA 2018]]=0,0,1)</f>
        <v>1</v>
      </c>
      <c r="E21" s="1">
        <f>+E20+Tabla15[[#This Row],[NOMBRE DE LA CAUSA 2019]]</f>
        <v>19</v>
      </c>
      <c r="F21" s="1">
        <f>+Tabla15[[#This Row],[0]]*Tabla15[[#This Row],[NOMBRE DE LA CAUSA 2019]]</f>
        <v>19</v>
      </c>
      <c r="G21" s="1" t="s">
        <v>1048</v>
      </c>
      <c r="J21" s="1" t="s">
        <v>1049</v>
      </c>
      <c r="K21" s="1" t="s">
        <v>1045</v>
      </c>
      <c r="L21" s="1" t="s">
        <v>1084</v>
      </c>
      <c r="M21" s="4">
        <v>2012</v>
      </c>
      <c r="N21" s="1" t="str">
        <f>+Tabla15[[#This Row],[NOMBRE DE LA CAUSA 2017]]</f>
        <v>CUMPLIMIENTO DE REQUISITOS LEGALES PARA LEVANTAMIENTO DE FUERO SINDICAL</v>
      </c>
    </row>
    <row r="22" spans="1:14" ht="15" customHeight="1">
      <c r="A22" s="1">
        <f>+Tabla15[[#This Row],[1]]</f>
        <v>20</v>
      </c>
      <c r="B22" s="1" t="s">
        <v>1085</v>
      </c>
      <c r="C22" s="1">
        <v>1</v>
      </c>
      <c r="D22" s="1">
        <f>+IF(Tabla15[[#This Row],[NOMBRE DE LA CAUSA 2018]]=0,0,1)</f>
        <v>1</v>
      </c>
      <c r="E22" s="1">
        <f>+E21+Tabla15[[#This Row],[NOMBRE DE LA CAUSA 2019]]</f>
        <v>20</v>
      </c>
      <c r="F22" s="1">
        <f>+Tabla15[[#This Row],[0]]*Tabla15[[#This Row],[NOMBRE DE LA CAUSA 2019]]</f>
        <v>20</v>
      </c>
      <c r="G22" s="1" t="s">
        <v>1086</v>
      </c>
      <c r="H22" s="1" t="s">
        <v>1087</v>
      </c>
      <c r="K22" s="1" t="s">
        <v>1045</v>
      </c>
      <c r="L22" s="1" t="s">
        <v>1088</v>
      </c>
      <c r="M22" s="4">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1089</v>
      </c>
      <c r="C23" s="1">
        <v>1</v>
      </c>
      <c r="D23" s="1">
        <f>+IF(Tabla15[[#This Row],[NOMBRE DE LA CAUSA 2018]]=0,0,1)</f>
        <v>1</v>
      </c>
      <c r="E23" s="1">
        <f>+E22+Tabla15[[#This Row],[NOMBRE DE LA CAUSA 2019]]</f>
        <v>21</v>
      </c>
      <c r="F23" s="1">
        <f>+Tabla15[[#This Row],[0]]*Tabla15[[#This Row],[NOMBRE DE LA CAUSA 2019]]</f>
        <v>21</v>
      </c>
      <c r="G23" s="1" t="s">
        <v>1048</v>
      </c>
      <c r="J23" s="1" t="s">
        <v>1049</v>
      </c>
      <c r="K23" s="1" t="s">
        <v>1045</v>
      </c>
      <c r="L23" s="1" t="s">
        <v>1090</v>
      </c>
      <c r="M23" s="4">
        <v>120</v>
      </c>
      <c r="N23" s="1" t="str">
        <f>+Tabla15[[#This Row],[NOMBRE DE LA CAUSA 2017]]</f>
        <v>DAÑO O AMENAZA AMBIENTAL POR ACTIVIDAD AGROPECUARIA</v>
      </c>
    </row>
    <row r="24" spans="1:14" ht="15" customHeight="1">
      <c r="A24" s="1">
        <f>+Tabla15[[#This Row],[1]]</f>
        <v>22</v>
      </c>
      <c r="B24" s="1" t="s">
        <v>1091</v>
      </c>
      <c r="C24" s="1">
        <v>1</v>
      </c>
      <c r="D24" s="1">
        <f>+IF(Tabla15[[#This Row],[NOMBRE DE LA CAUSA 2018]]=0,0,1)</f>
        <v>1</v>
      </c>
      <c r="E24" s="1">
        <f>+E23+Tabla15[[#This Row],[NOMBRE DE LA CAUSA 2019]]</f>
        <v>22</v>
      </c>
      <c r="F24" s="1">
        <f>+Tabla15[[#This Row],[0]]*Tabla15[[#This Row],[NOMBRE DE LA CAUSA 2019]]</f>
        <v>22</v>
      </c>
      <c r="G24" s="1" t="s">
        <v>1048</v>
      </c>
      <c r="J24" s="1" t="s">
        <v>1049</v>
      </c>
      <c r="K24" s="1" t="s">
        <v>1045</v>
      </c>
      <c r="L24" s="1" t="s">
        <v>1092</v>
      </c>
      <c r="M24" s="4">
        <v>126</v>
      </c>
      <c r="N24" s="1" t="str">
        <f>+Tabla15[[#This Row],[NOMBRE DE LA CAUSA 2017]]</f>
        <v>DAÑO O AMENAZA AMBIENTAL POR ACTIVIDAD DEL SECTOR DE HIDROCARBUROS</v>
      </c>
    </row>
    <row r="25" spans="1:14" ht="15" customHeight="1">
      <c r="A25" s="1">
        <f>+Tabla15[[#This Row],[1]]</f>
        <v>23</v>
      </c>
      <c r="B25" s="1" t="s">
        <v>1093</v>
      </c>
      <c r="C25" s="1">
        <v>1</v>
      </c>
      <c r="D25" s="1">
        <f>+IF(Tabla15[[#This Row],[NOMBRE DE LA CAUSA 2018]]=0,0,1)</f>
        <v>1</v>
      </c>
      <c r="E25" s="1">
        <f>+E24+Tabla15[[#This Row],[NOMBRE DE LA CAUSA 2019]]</f>
        <v>23</v>
      </c>
      <c r="F25" s="1">
        <f>+Tabla15[[#This Row],[0]]*Tabla15[[#This Row],[NOMBRE DE LA CAUSA 2019]]</f>
        <v>23</v>
      </c>
      <c r="G25" s="1" t="s">
        <v>1048</v>
      </c>
      <c r="J25" s="1" t="s">
        <v>1049</v>
      </c>
      <c r="K25" s="1" t="s">
        <v>1045</v>
      </c>
      <c r="L25" s="1" t="s">
        <v>1094</v>
      </c>
      <c r="M25" s="4">
        <v>119</v>
      </c>
      <c r="N25" s="1" t="str">
        <f>+Tabla15[[#This Row],[NOMBRE DE LA CAUSA 2017]]</f>
        <v>DAÑO O AMENAZA AMBIENTAL POR ACTIVIDAD INDUSTRIAL</v>
      </c>
    </row>
    <row r="26" spans="1:14" ht="15" customHeight="1">
      <c r="A26" s="1">
        <f>+Tabla15[[#This Row],[1]]</f>
        <v>24</v>
      </c>
      <c r="B26" s="1" t="s">
        <v>1095</v>
      </c>
      <c r="C26" s="1">
        <v>1</v>
      </c>
      <c r="D26" s="1">
        <f>+IF(Tabla15[[#This Row],[NOMBRE DE LA CAUSA 2018]]=0,0,1)</f>
        <v>1</v>
      </c>
      <c r="E26" s="1">
        <f>+E25+Tabla15[[#This Row],[NOMBRE DE LA CAUSA 2019]]</f>
        <v>24</v>
      </c>
      <c r="F26" s="1">
        <f>+Tabla15[[#This Row],[0]]*Tabla15[[#This Row],[NOMBRE DE LA CAUSA 2019]]</f>
        <v>24</v>
      </c>
      <c r="G26" s="1" t="s">
        <v>1048</v>
      </c>
      <c r="J26" s="1" t="s">
        <v>1049</v>
      </c>
      <c r="K26" s="1" t="s">
        <v>1045</v>
      </c>
      <c r="L26" s="1" t="s">
        <v>1096</v>
      </c>
      <c r="M26" s="4">
        <v>118</v>
      </c>
      <c r="N26" s="1" t="str">
        <f>+Tabla15[[#This Row],[NOMBRE DE LA CAUSA 2017]]</f>
        <v>DAÑO O AMENAZA AMBIENTAL POR ACTIVIDAD MINERA</v>
      </c>
    </row>
    <row r="27" spans="1:14" ht="15" customHeight="1">
      <c r="A27" s="1">
        <f>+Tabla15[[#This Row],[1]]</f>
        <v>25</v>
      </c>
      <c r="B27" s="1" t="s">
        <v>1097</v>
      </c>
      <c r="C27" s="1">
        <v>1</v>
      </c>
      <c r="D27" s="1">
        <f>+IF(Tabla15[[#This Row],[NOMBRE DE LA CAUSA 2018]]=0,0,1)</f>
        <v>1</v>
      </c>
      <c r="E27" s="1">
        <f>+E26+Tabla15[[#This Row],[NOMBRE DE LA CAUSA 2019]]</f>
        <v>25</v>
      </c>
      <c r="F27" s="1">
        <f>+Tabla15[[#This Row],[0]]*Tabla15[[#This Row],[NOMBRE DE LA CAUSA 2019]]</f>
        <v>25</v>
      </c>
      <c r="G27" s="1" t="s">
        <v>1048</v>
      </c>
      <c r="J27" s="1" t="s">
        <v>1049</v>
      </c>
      <c r="K27" s="1" t="s">
        <v>1045</v>
      </c>
      <c r="L27" s="1" t="s">
        <v>1098</v>
      </c>
      <c r="M27" s="4">
        <v>132</v>
      </c>
      <c r="N27" s="1" t="str">
        <f>+Tabla15[[#This Row],[NOMBRE DE LA CAUSA 2017]]</f>
        <v>DAÑO O AMENAZA AMBIENTAL POR ACTO TERRORISTA</v>
      </c>
    </row>
    <row r="28" spans="1:14" ht="15" customHeight="1">
      <c r="A28" s="1">
        <f>+Tabla15[[#This Row],[1]]</f>
        <v>26</v>
      </c>
      <c r="B28" s="1" t="s">
        <v>1099</v>
      </c>
      <c r="C28" s="1">
        <v>1</v>
      </c>
      <c r="D28" s="1">
        <f>+IF(Tabla15[[#This Row],[NOMBRE DE LA CAUSA 2018]]=0,0,1)</f>
        <v>1</v>
      </c>
      <c r="E28" s="1">
        <f>+E27+Tabla15[[#This Row],[NOMBRE DE LA CAUSA 2019]]</f>
        <v>26</v>
      </c>
      <c r="F28" s="1">
        <f>+Tabla15[[#This Row],[0]]*Tabla15[[#This Row],[NOMBRE DE LA CAUSA 2019]]</f>
        <v>26</v>
      </c>
      <c r="G28" s="1" t="s">
        <v>1048</v>
      </c>
      <c r="J28" s="1" t="s">
        <v>1049</v>
      </c>
      <c r="K28" s="1" t="s">
        <v>1045</v>
      </c>
      <c r="L28" s="1" t="s">
        <v>1100</v>
      </c>
      <c r="M28" s="4">
        <v>129</v>
      </c>
      <c r="N28" s="1" t="str">
        <f>+Tabla15[[#This Row],[NOMBRE DE LA CAUSA 2017]]</f>
        <v>DAÑO O AMENAZA AMBIENTAL POR CONTAMINACION AUDITIVA</v>
      </c>
    </row>
    <row r="29" spans="1:14" ht="15" customHeight="1">
      <c r="A29" s="1">
        <f>+Tabla15[[#This Row],[1]]</f>
        <v>27</v>
      </c>
      <c r="B29" s="1" t="s">
        <v>1101</v>
      </c>
      <c r="C29" s="1">
        <v>1</v>
      </c>
      <c r="D29" s="1">
        <f>+IF(Tabla15[[#This Row],[NOMBRE DE LA CAUSA 2018]]=0,0,1)</f>
        <v>1</v>
      </c>
      <c r="E29" s="1">
        <f>+E28+Tabla15[[#This Row],[NOMBRE DE LA CAUSA 2019]]</f>
        <v>27</v>
      </c>
      <c r="F29" s="1">
        <f>+Tabla15[[#This Row],[0]]*Tabla15[[#This Row],[NOMBRE DE LA CAUSA 2019]]</f>
        <v>27</v>
      </c>
      <c r="G29" s="1" t="s">
        <v>1048</v>
      </c>
      <c r="J29" s="1" t="s">
        <v>1049</v>
      </c>
      <c r="K29" s="1" t="s">
        <v>1045</v>
      </c>
      <c r="L29" s="1" t="s">
        <v>1102</v>
      </c>
      <c r="M29" s="4">
        <v>268</v>
      </c>
      <c r="N29" s="1" t="str">
        <f>+Tabla15[[#This Row],[NOMBRE DE LA CAUSA 2017]]</f>
        <v>DAÑO O AMENAZA AMBIENTAL POR CONTAMINACION POR OLORES</v>
      </c>
    </row>
    <row r="30" spans="1:14" ht="15" customHeight="1">
      <c r="A30" s="1">
        <f>+Tabla15[[#This Row],[1]]</f>
        <v>28</v>
      </c>
      <c r="B30" s="1" t="s">
        <v>1103</v>
      </c>
      <c r="C30" s="1">
        <v>1</v>
      </c>
      <c r="D30" s="1">
        <f>+IF(Tabla15[[#This Row],[NOMBRE DE LA CAUSA 2018]]=0,0,1)</f>
        <v>1</v>
      </c>
      <c r="E30" s="1">
        <f>+E29+Tabla15[[#This Row],[NOMBRE DE LA CAUSA 2019]]</f>
        <v>28</v>
      </c>
      <c r="F30" s="1">
        <f>+Tabla15[[#This Row],[0]]*Tabla15[[#This Row],[NOMBRE DE LA CAUSA 2019]]</f>
        <v>28</v>
      </c>
      <c r="G30" s="1" t="s">
        <v>1048</v>
      </c>
      <c r="J30" s="1" t="s">
        <v>1049</v>
      </c>
      <c r="K30" s="1" t="s">
        <v>1045</v>
      </c>
      <c r="L30" s="1" t="s">
        <v>1104</v>
      </c>
      <c r="M30" s="4">
        <v>124</v>
      </c>
      <c r="N30" s="1" t="str">
        <f>+Tabla15[[#This Row],[NOMBRE DE LA CAUSA 2017]]</f>
        <v>DAÑO O AMENAZA AMBIENTAL POR DESVIACION DEL CAUCE DE UN RIO</v>
      </c>
    </row>
    <row r="31" spans="1:14" ht="15" customHeight="1">
      <c r="A31" s="1">
        <f>+Tabla15[[#This Row],[1]]</f>
        <v>29</v>
      </c>
      <c r="B31" s="1" t="s">
        <v>1105</v>
      </c>
      <c r="C31" s="1">
        <v>1</v>
      </c>
      <c r="D31" s="1">
        <f>+IF(Tabla15[[#This Row],[NOMBRE DE LA CAUSA 2018]]=0,0,1)</f>
        <v>1</v>
      </c>
      <c r="E31" s="1">
        <f>+E30+Tabla15[[#This Row],[NOMBRE DE LA CAUSA 2019]]</f>
        <v>29</v>
      </c>
      <c r="F31" s="1">
        <f>+Tabla15[[#This Row],[0]]*Tabla15[[#This Row],[NOMBRE DE LA CAUSA 2019]]</f>
        <v>29</v>
      </c>
      <c r="G31" s="1" t="s">
        <v>1048</v>
      </c>
      <c r="J31" s="1" t="s">
        <v>1049</v>
      </c>
      <c r="K31" s="1" t="s">
        <v>1045</v>
      </c>
      <c r="L31" s="1" t="s">
        <v>1106</v>
      </c>
      <c r="M31" s="4">
        <v>134</v>
      </c>
      <c r="N31" s="1" t="str">
        <f>+Tabla15[[#This Row],[NOMBRE DE LA CAUSA 2017]]</f>
        <v>DAÑO O AMENAZA AMBIENTAL POR DISPOSICION FINAL DE RESIDUOS NUCLEARES</v>
      </c>
    </row>
    <row r="32" spans="1:14" ht="15" customHeight="1">
      <c r="A32" s="1">
        <f>+Tabla15[[#This Row],[1]]</f>
        <v>30</v>
      </c>
      <c r="B32" s="1" t="s">
        <v>1107</v>
      </c>
      <c r="C32" s="1">
        <v>1</v>
      </c>
      <c r="D32" s="1">
        <f>+IF(Tabla15[[#This Row],[NOMBRE DE LA CAUSA 2018]]=0,0,1)</f>
        <v>1</v>
      </c>
      <c r="E32" s="1">
        <f>+E31+Tabla15[[#This Row],[NOMBRE DE LA CAUSA 2019]]</f>
        <v>30</v>
      </c>
      <c r="F32" s="1">
        <f>+Tabla15[[#This Row],[0]]*Tabla15[[#This Row],[NOMBRE DE LA CAUSA 2019]]</f>
        <v>30</v>
      </c>
      <c r="G32" s="1" t="s">
        <v>1048</v>
      </c>
      <c r="J32" s="1" t="s">
        <v>1049</v>
      </c>
      <c r="K32" s="1" t="s">
        <v>1045</v>
      </c>
      <c r="L32" s="1" t="s">
        <v>1108</v>
      </c>
      <c r="M32" s="4">
        <v>117</v>
      </c>
      <c r="N32" s="1" t="str">
        <f>+Tabla15[[#This Row],[NOMBRE DE LA CAUSA 2017]]</f>
        <v>DAÑO O AMENAZA AMBIENTAL POR DISPOSICION FINAL DE RESIDUOS SOLIDOS</v>
      </c>
    </row>
    <row r="33" spans="1:14" ht="15" customHeight="1">
      <c r="A33" s="1">
        <f>+Tabla15[[#This Row],[1]]</f>
        <v>31</v>
      </c>
      <c r="B33" s="1" t="s">
        <v>1109</v>
      </c>
      <c r="C33" s="1">
        <v>1</v>
      </c>
      <c r="D33" s="1">
        <f>+IF(Tabla15[[#This Row],[NOMBRE DE LA CAUSA 2018]]=0,0,1)</f>
        <v>1</v>
      </c>
      <c r="E33" s="1">
        <f>+E32+Tabla15[[#This Row],[NOMBRE DE LA CAUSA 2019]]</f>
        <v>31</v>
      </c>
      <c r="F33" s="1">
        <f>+Tabla15[[#This Row],[0]]*Tabla15[[#This Row],[NOMBRE DE LA CAUSA 2019]]</f>
        <v>31</v>
      </c>
      <c r="G33" s="1" t="s">
        <v>1048</v>
      </c>
      <c r="J33" s="1" t="s">
        <v>1049</v>
      </c>
      <c r="K33" s="1" t="s">
        <v>1045</v>
      </c>
      <c r="L33" s="1" t="s">
        <v>1110</v>
      </c>
      <c r="M33" s="4">
        <v>121</v>
      </c>
      <c r="N33" s="1" t="str">
        <f>+Tabla15[[#This Row],[NOMBRE DE LA CAUSA 2017]]</f>
        <v>DAÑO O AMENAZA AMBIENTAL POR EJECUCION DE OBRA PUBLICA</v>
      </c>
    </row>
    <row r="34" spans="1:14" ht="15" customHeight="1">
      <c r="A34" s="1">
        <f>+Tabla15[[#This Row],[1]]</f>
        <v>32</v>
      </c>
      <c r="B34" s="1" t="s">
        <v>1111</v>
      </c>
      <c r="C34" s="1">
        <v>1</v>
      </c>
      <c r="D34" s="1">
        <f>+IF(Tabla15[[#This Row],[NOMBRE DE LA CAUSA 2018]]=0,0,1)</f>
        <v>1</v>
      </c>
      <c r="E34" s="1">
        <f>+E33+Tabla15[[#This Row],[NOMBRE DE LA CAUSA 2019]]</f>
        <v>32</v>
      </c>
      <c r="F34" s="1">
        <f>+Tabla15[[#This Row],[0]]*Tabla15[[#This Row],[NOMBRE DE LA CAUSA 2019]]</f>
        <v>32</v>
      </c>
      <c r="G34" s="1" t="s">
        <v>1048</v>
      </c>
      <c r="J34" s="1" t="s">
        <v>1049</v>
      </c>
      <c r="K34" s="1" t="s">
        <v>1045</v>
      </c>
      <c r="L34" s="1" t="s">
        <v>1112</v>
      </c>
      <c r="M34" s="4">
        <v>131</v>
      </c>
      <c r="N34" s="1" t="str">
        <f>+Tabla15[[#This Row],[NOMBRE DE LA CAUSA 2017]]</f>
        <v>DAÑO O AMENAZA AMBIENTAL POR ERRADICACION DE CULTIVOS ILICITOS</v>
      </c>
    </row>
    <row r="35" spans="1:14" ht="15" customHeight="1">
      <c r="A35" s="1">
        <f>+Tabla15[[#This Row],[1]]</f>
        <v>33</v>
      </c>
      <c r="B35" s="1" t="s">
        <v>1113</v>
      </c>
      <c r="C35" s="1">
        <v>1</v>
      </c>
      <c r="D35" s="1">
        <f>+IF(Tabla15[[#This Row],[NOMBRE DE LA CAUSA 2018]]=0,0,1)</f>
        <v>1</v>
      </c>
      <c r="E35" s="1">
        <f>+E34+Tabla15[[#This Row],[NOMBRE DE LA CAUSA 2019]]</f>
        <v>33</v>
      </c>
      <c r="F35" s="1">
        <f>+Tabla15[[#This Row],[0]]*Tabla15[[#This Row],[NOMBRE DE LA CAUSA 2019]]</f>
        <v>33</v>
      </c>
      <c r="G35" s="1" t="s">
        <v>1048</v>
      </c>
      <c r="J35" s="1" t="s">
        <v>1049</v>
      </c>
      <c r="K35" s="1" t="s">
        <v>1045</v>
      </c>
      <c r="L35" s="1" t="s">
        <v>1114</v>
      </c>
      <c r="M35" s="4">
        <v>123</v>
      </c>
      <c r="N35" s="1" t="str">
        <f>+Tabla15[[#This Row],[NOMBRE DE LA CAUSA 2017]]</f>
        <v>DAÑO O AMENAZA AMBIENTAL POR INCENDIO FORESTAL</v>
      </c>
    </row>
    <row r="36" spans="1:14" ht="15" customHeight="1">
      <c r="A36" s="1">
        <f>+Tabla15[[#This Row],[1]]</f>
        <v>34</v>
      </c>
      <c r="B36" s="1" t="s">
        <v>1115</v>
      </c>
      <c r="C36" s="1">
        <v>1</v>
      </c>
      <c r="D36" s="1">
        <f>+IF(Tabla15[[#This Row],[NOMBRE DE LA CAUSA 2018]]=0,0,1)</f>
        <v>1</v>
      </c>
      <c r="E36" s="1">
        <f>+E35+Tabla15[[#This Row],[NOMBRE DE LA CAUSA 2019]]</f>
        <v>34</v>
      </c>
      <c r="F36" s="1">
        <f>+Tabla15[[#This Row],[0]]*Tabla15[[#This Row],[NOMBRE DE LA CAUSA 2019]]</f>
        <v>34</v>
      </c>
      <c r="G36" s="1" t="s">
        <v>1048</v>
      </c>
      <c r="J36" s="1" t="s">
        <v>1049</v>
      </c>
      <c r="K36" s="1" t="s">
        <v>1045</v>
      </c>
      <c r="L36" s="1" t="s">
        <v>1116</v>
      </c>
      <c r="M36" s="4">
        <v>273</v>
      </c>
      <c r="N36" s="1" t="str">
        <f>+Tabla15[[#This Row],[NOMBRE DE LA CAUSA 2017]]</f>
        <v>DAÑO O AMENAZA AMBIENTAL POR INDEBIDA DISPOSICION DE DESECHOS HOSPITALARIOS</v>
      </c>
    </row>
    <row r="37" spans="1:14" ht="15" customHeight="1">
      <c r="A37" s="1">
        <f>+Tabla15[[#This Row],[1]]</f>
        <v>35</v>
      </c>
      <c r="B37" s="1" t="s">
        <v>1117</v>
      </c>
      <c r="C37" s="1">
        <v>1</v>
      </c>
      <c r="D37" s="1">
        <f>+IF(Tabla15[[#This Row],[NOMBRE DE LA CAUSA 2018]]=0,0,1)</f>
        <v>1</v>
      </c>
      <c r="E37" s="1">
        <f>+E36+Tabla15[[#This Row],[NOMBRE DE LA CAUSA 2019]]</f>
        <v>35</v>
      </c>
      <c r="F37" s="1">
        <f>+Tabla15[[#This Row],[0]]*Tabla15[[#This Row],[NOMBRE DE LA CAUSA 2019]]</f>
        <v>35</v>
      </c>
      <c r="G37" s="1" t="s">
        <v>1048</v>
      </c>
      <c r="J37" s="1" t="s">
        <v>1049</v>
      </c>
      <c r="K37" s="1" t="s">
        <v>1045</v>
      </c>
      <c r="L37" s="1" t="s">
        <v>1118</v>
      </c>
      <c r="M37" s="4">
        <v>116</v>
      </c>
      <c r="N37" s="1" t="str">
        <f>+Tabla15[[#This Row],[NOMBRE DE LA CAUSA 2017]]</f>
        <v>DAÑO O AMENAZA AMBIENTAL POR TALA MASIVA DE ARBOLES</v>
      </c>
    </row>
    <row r="38" spans="1:14" ht="15" customHeight="1">
      <c r="A38" s="1">
        <f>+Tabla15[[#This Row],[1]]</f>
        <v>36</v>
      </c>
      <c r="B38" s="1" t="s">
        <v>1119</v>
      </c>
      <c r="C38" s="1">
        <v>1</v>
      </c>
      <c r="D38" s="1">
        <f>+IF(Tabla15[[#This Row],[NOMBRE DE LA CAUSA 2018]]=0,0,1)</f>
        <v>1</v>
      </c>
      <c r="E38" s="1">
        <f>+E37+Tabla15[[#This Row],[NOMBRE DE LA CAUSA 2019]]</f>
        <v>36</v>
      </c>
      <c r="F38" s="1">
        <f>+Tabla15[[#This Row],[0]]*Tabla15[[#This Row],[NOMBRE DE LA CAUSA 2019]]</f>
        <v>36</v>
      </c>
      <c r="G38" s="1" t="s">
        <v>1048</v>
      </c>
      <c r="J38" s="1" t="s">
        <v>1049</v>
      </c>
      <c r="K38" s="1" t="s">
        <v>1045</v>
      </c>
      <c r="L38" s="1" t="s">
        <v>1120</v>
      </c>
      <c r="M38" s="4">
        <v>115</v>
      </c>
      <c r="N38" s="1" t="str">
        <f>+Tabla15[[#This Row],[NOMBRE DE LA CAUSA 2017]]</f>
        <v>DAÑO O AMENAZA AMBIENTAL POR VERTIMIENTO DE CONTAMINANTES</v>
      </c>
    </row>
    <row r="39" spans="1:14" ht="15" customHeight="1">
      <c r="A39" s="1">
        <f>+Tabla15[[#This Row],[1]]</f>
        <v>37</v>
      </c>
      <c r="B39" s="1" t="s">
        <v>1121</v>
      </c>
      <c r="C39" s="1">
        <v>1</v>
      </c>
      <c r="D39" s="1">
        <f>+IF(Tabla15[[#This Row],[NOMBRE DE LA CAUSA 2018]]=0,0,1)</f>
        <v>1</v>
      </c>
      <c r="E39" s="1">
        <f>+E38+Tabla15[[#This Row],[NOMBRE DE LA CAUSA 2019]]</f>
        <v>37</v>
      </c>
      <c r="F39" s="1">
        <f>+Tabla15[[#This Row],[0]]*Tabla15[[#This Row],[NOMBRE DE LA CAUSA 2019]]</f>
        <v>37</v>
      </c>
      <c r="G39" s="1" t="s">
        <v>1086</v>
      </c>
      <c r="H39" s="1" t="s">
        <v>1122</v>
      </c>
      <c r="K39" s="1" t="s">
        <v>1045</v>
      </c>
      <c r="L39" s="1" t="s">
        <v>1123</v>
      </c>
      <c r="M39" s="4">
        <v>2054</v>
      </c>
      <c r="N39" s="1" t="str">
        <f>+Tabla15[[#This Row],[NOMBRE DE LA CAUSA 2017]]</f>
        <v>DAÑOS A BIENES CON AERONAVE OFICIAL</v>
      </c>
    </row>
    <row r="40" spans="1:14" ht="15" customHeight="1">
      <c r="A40" s="1">
        <f>+Tabla15[[#This Row],[1]]</f>
        <v>38</v>
      </c>
      <c r="B40" s="1" t="s">
        <v>1124</v>
      </c>
      <c r="C40" s="1">
        <v>1</v>
      </c>
      <c r="D40" s="1">
        <f>+IF(Tabla15[[#This Row],[NOMBRE DE LA CAUSA 2018]]=0,0,1)</f>
        <v>1</v>
      </c>
      <c r="E40" s="1">
        <f>+E39+Tabla15[[#This Row],[NOMBRE DE LA CAUSA 2019]]</f>
        <v>38</v>
      </c>
      <c r="F40" s="1">
        <f>+Tabla15[[#This Row],[0]]*Tabla15[[#This Row],[NOMBRE DE LA CAUSA 2019]]</f>
        <v>38</v>
      </c>
      <c r="G40" s="1" t="s">
        <v>1048</v>
      </c>
      <c r="J40" s="1" t="s">
        <v>1049</v>
      </c>
      <c r="K40" s="1" t="s">
        <v>1045</v>
      </c>
      <c r="L40" s="1" t="s">
        <v>1125</v>
      </c>
      <c r="M40" s="4">
        <v>679</v>
      </c>
      <c r="N40" s="1" t="str">
        <f>+Tabla15[[#This Row],[NOMBRE DE LA CAUSA 2017]]</f>
        <v>DAÑOS A BIENES CON ARMA DE DOTACION OFICIAL</v>
      </c>
    </row>
    <row r="41" spans="1:14" ht="15" customHeight="1">
      <c r="A41" s="1">
        <f>+Tabla15[[#This Row],[1]]</f>
        <v>39</v>
      </c>
      <c r="B41" s="1" t="s">
        <v>1126</v>
      </c>
      <c r="C41" s="1">
        <v>1</v>
      </c>
      <c r="D41" s="1">
        <f>+IF(Tabla15[[#This Row],[NOMBRE DE LA CAUSA 2018]]=0,0,1)</f>
        <v>1</v>
      </c>
      <c r="E41" s="1">
        <f>+E40+Tabla15[[#This Row],[NOMBRE DE LA CAUSA 2019]]</f>
        <v>39</v>
      </c>
      <c r="F41" s="1">
        <f>+Tabla15[[#This Row],[0]]*Tabla15[[#This Row],[NOMBRE DE LA CAUSA 2019]]</f>
        <v>39</v>
      </c>
      <c r="G41" s="1" t="s">
        <v>1086</v>
      </c>
      <c r="H41" s="1" t="s">
        <v>1127</v>
      </c>
      <c r="K41" s="1" t="s">
        <v>1045</v>
      </c>
      <c r="L41" s="1" t="s">
        <v>1128</v>
      </c>
      <c r="M41" s="4">
        <v>2057</v>
      </c>
      <c r="N41" s="1" t="str">
        <f>+Tabla15[[#This Row],[NOMBRE DE LA CAUSA 2017]]</f>
        <v>DAÑOS A BIENES CON NAVE OFICIAL</v>
      </c>
    </row>
    <row r="42" spans="1:14" ht="15" customHeight="1">
      <c r="A42" s="1">
        <f>+Tabla15[[#This Row],[1]]</f>
        <v>40</v>
      </c>
      <c r="B42" s="1" t="s">
        <v>1129</v>
      </c>
      <c r="C42" s="1">
        <v>1</v>
      </c>
      <c r="D42" s="1">
        <f>+IF(Tabla15[[#This Row],[NOMBRE DE LA CAUSA 2018]]=0,0,1)</f>
        <v>1</v>
      </c>
      <c r="E42" s="1">
        <f>+E41+Tabla15[[#This Row],[NOMBRE DE LA CAUSA 2019]]</f>
        <v>40</v>
      </c>
      <c r="F42" s="1">
        <f>+Tabla15[[#This Row],[0]]*Tabla15[[#This Row],[NOMBRE DE LA CAUSA 2019]]</f>
        <v>40</v>
      </c>
      <c r="G42" s="1" t="s">
        <v>1086</v>
      </c>
      <c r="H42" s="1" t="s">
        <v>1130</v>
      </c>
      <c r="K42" s="1" t="s">
        <v>1045</v>
      </c>
      <c r="L42" s="1" t="s">
        <v>1131</v>
      </c>
      <c r="M42" s="4">
        <v>2051</v>
      </c>
      <c r="N42" s="1" t="str">
        <f>+Tabla15[[#This Row],[NOMBRE DE LA CAUSA 2017]]</f>
        <v>DAÑOS A BIENES CON VEHICULO OFICIAL</v>
      </c>
    </row>
    <row r="43" spans="1:14" ht="15" customHeight="1">
      <c r="A43" s="1">
        <f>+Tabla15[[#This Row],[1]]</f>
        <v>41</v>
      </c>
      <c r="B43" s="1" t="s">
        <v>1132</v>
      </c>
      <c r="C43" s="1">
        <v>1</v>
      </c>
      <c r="D43" s="1">
        <f>+IF(Tabla15[[#This Row],[NOMBRE DE LA CAUSA 2018]]=0,0,1)</f>
        <v>1</v>
      </c>
      <c r="E43" s="1">
        <f>+E42+Tabla15[[#This Row],[NOMBRE DE LA CAUSA 2019]]</f>
        <v>41</v>
      </c>
      <c r="F43" s="1">
        <f>+Tabla15[[#This Row],[0]]*Tabla15[[#This Row],[NOMBRE DE LA CAUSA 2019]]</f>
        <v>41</v>
      </c>
      <c r="G43" s="1" t="s">
        <v>1086</v>
      </c>
      <c r="H43" s="1" t="s">
        <v>1133</v>
      </c>
      <c r="K43" s="1" t="s">
        <v>1045</v>
      </c>
      <c r="L43" s="1" t="s">
        <v>1134</v>
      </c>
      <c r="M43" s="4">
        <v>2127</v>
      </c>
      <c r="N43" s="1" t="str">
        <f>+Tabla15[[#This Row],[NOMBRE DE LA CAUSA 2017]]</f>
        <v>DAÑOS A BIENES EN ACCIDENTE AEREO</v>
      </c>
    </row>
    <row r="44" spans="1:14" ht="15" customHeight="1">
      <c r="A44" s="1">
        <f>+Tabla15[[#This Row],[1]]</f>
        <v>42</v>
      </c>
      <c r="B44" s="1" t="s">
        <v>1135</v>
      </c>
      <c r="C44" s="1">
        <v>1</v>
      </c>
      <c r="D44" s="1">
        <f>+IF(Tabla15[[#This Row],[NOMBRE DE LA CAUSA 2018]]=0,0,1)</f>
        <v>1</v>
      </c>
      <c r="E44" s="1">
        <f>+E43+Tabla15[[#This Row],[NOMBRE DE LA CAUSA 2019]]</f>
        <v>42</v>
      </c>
      <c r="F44" s="1">
        <f>+Tabla15[[#This Row],[0]]*Tabla15[[#This Row],[NOMBRE DE LA CAUSA 2019]]</f>
        <v>42</v>
      </c>
      <c r="G44" s="1" t="s">
        <v>1086</v>
      </c>
      <c r="H44" s="1" t="s">
        <v>1136</v>
      </c>
      <c r="K44" s="1" t="s">
        <v>1045</v>
      </c>
      <c r="L44" s="1" t="s">
        <v>1137</v>
      </c>
      <c r="M44" s="4">
        <v>2130</v>
      </c>
      <c r="N44" s="1" t="str">
        <f>+Tabla15[[#This Row],[NOMBRE DE LA CAUSA 2017]]</f>
        <v>DAÑOS A BIENES EN ACCIDENTE FLUVIAL</v>
      </c>
    </row>
    <row r="45" spans="1:14" ht="15" customHeight="1">
      <c r="A45" s="1">
        <f>+Tabla15[[#This Row],[1]]</f>
        <v>43</v>
      </c>
      <c r="B45" s="1" t="s">
        <v>1138</v>
      </c>
      <c r="C45" s="1">
        <v>1</v>
      </c>
      <c r="D45" s="1">
        <f>+IF(Tabla15[[#This Row],[NOMBRE DE LA CAUSA 2018]]=0,0,1)</f>
        <v>1</v>
      </c>
      <c r="E45" s="1">
        <f>+E44+Tabla15[[#This Row],[NOMBRE DE LA CAUSA 2019]]</f>
        <v>43</v>
      </c>
      <c r="F45" s="1">
        <f>+Tabla15[[#This Row],[0]]*Tabla15[[#This Row],[NOMBRE DE LA CAUSA 2019]]</f>
        <v>43</v>
      </c>
      <c r="G45" s="1" t="s">
        <v>1086</v>
      </c>
      <c r="H45" s="1" t="s">
        <v>1136</v>
      </c>
      <c r="K45" s="1" t="s">
        <v>1045</v>
      </c>
      <c r="L45" s="1" t="s">
        <v>1139</v>
      </c>
      <c r="M45" s="4">
        <v>2133</v>
      </c>
      <c r="N45" s="1" t="str">
        <f>+Tabla15[[#This Row],[NOMBRE DE LA CAUSA 2017]]</f>
        <v>DAÑOS A BIENES EN ACCIDENTE MARITIMO</v>
      </c>
    </row>
    <row r="46" spans="1:14" ht="15" customHeight="1">
      <c r="A46" s="1">
        <f>+Tabla15[[#This Row],[1]]</f>
        <v>44</v>
      </c>
      <c r="B46" s="1" t="s">
        <v>1140</v>
      </c>
      <c r="C46" s="1">
        <v>1</v>
      </c>
      <c r="D46" s="1">
        <f>+IF(Tabla15[[#This Row],[NOMBRE DE LA CAUSA 2018]]=0,0,1)</f>
        <v>1</v>
      </c>
      <c r="E46" s="1">
        <f>+E45+Tabla15[[#This Row],[NOMBRE DE LA CAUSA 2019]]</f>
        <v>44</v>
      </c>
      <c r="F46" s="1">
        <f>+Tabla15[[#This Row],[0]]*Tabla15[[#This Row],[NOMBRE DE LA CAUSA 2019]]</f>
        <v>44</v>
      </c>
      <c r="G46" s="1" t="s">
        <v>1086</v>
      </c>
      <c r="H46" s="1" t="s">
        <v>1141</v>
      </c>
      <c r="K46" s="1" t="s">
        <v>1045</v>
      </c>
      <c r="L46" s="1" t="s">
        <v>1142</v>
      </c>
      <c r="M46" s="4">
        <v>2091</v>
      </c>
      <c r="N46" s="1" t="str">
        <f>+Tabla15[[#This Row],[NOMBRE DE LA CAUSA 2017]]</f>
        <v>DAÑOS A BIENES EN COMBATE O ENFRENTAMIENTO</v>
      </c>
    </row>
    <row r="47" spans="1:14" ht="15" customHeight="1">
      <c r="A47" s="1">
        <f>+Tabla15[[#This Row],[1]]</f>
        <v>45</v>
      </c>
      <c r="B47" s="1" t="s">
        <v>1143</v>
      </c>
      <c r="C47" s="1">
        <v>1</v>
      </c>
      <c r="D47" s="1">
        <f>+IF(Tabla15[[#This Row],[NOMBRE DE LA CAUSA 2018]]=0,0,1)</f>
        <v>1</v>
      </c>
      <c r="E47" s="1">
        <f>+E46+Tabla15[[#This Row],[NOMBRE DE LA CAUSA 2019]]</f>
        <v>45</v>
      </c>
      <c r="F47" s="1">
        <f>+Tabla15[[#This Row],[0]]*Tabla15[[#This Row],[NOMBRE DE LA CAUSA 2019]]</f>
        <v>45</v>
      </c>
      <c r="G47" s="1" t="s">
        <v>1086</v>
      </c>
      <c r="H47" s="1" t="s">
        <v>1141</v>
      </c>
      <c r="K47" s="1" t="s">
        <v>1045</v>
      </c>
      <c r="L47" s="1" t="s">
        <v>1144</v>
      </c>
      <c r="M47" s="4">
        <v>2094</v>
      </c>
      <c r="N47" s="1" t="str">
        <f>+Tabla15[[#This Row],[NOMBRE DE LA CAUSA 2017]]</f>
        <v>DAÑOS A BIENES EN ENFRENTAMIENTO ENTRE TROPAS</v>
      </c>
    </row>
    <row r="48" spans="1:14" ht="15" customHeight="1">
      <c r="A48" s="1">
        <f>+Tabla15[[#This Row],[1]]</f>
        <v>46</v>
      </c>
      <c r="B48" s="1" t="s">
        <v>1145</v>
      </c>
      <c r="C48" s="1">
        <v>1</v>
      </c>
      <c r="D48" s="1">
        <f>+IF(Tabla15[[#This Row],[NOMBRE DE LA CAUSA 2018]]=0,0,1)</f>
        <v>1</v>
      </c>
      <c r="E48" s="1">
        <f>+E47+Tabla15[[#This Row],[NOMBRE DE LA CAUSA 2019]]</f>
        <v>46</v>
      </c>
      <c r="F48" s="1">
        <f>+Tabla15[[#This Row],[0]]*Tabla15[[#This Row],[NOMBRE DE LA CAUSA 2019]]</f>
        <v>46</v>
      </c>
      <c r="G48" s="1" t="s">
        <v>1086</v>
      </c>
      <c r="H48" s="1" t="s">
        <v>1146</v>
      </c>
      <c r="K48" s="1" t="s">
        <v>1045</v>
      </c>
      <c r="L48" s="1" t="s">
        <v>1147</v>
      </c>
      <c r="M48" s="4">
        <v>2158</v>
      </c>
      <c r="N48" s="1" t="str">
        <f>+Tabla15[[#This Row],[NOMBRE DE LA CAUSA 2017]]</f>
        <v>DAÑOS A BIENES EN ESTABLECIMIENTO EDUCATIVO</v>
      </c>
    </row>
    <row r="49" spans="1:14" ht="15" customHeight="1">
      <c r="A49" s="1">
        <f>+Tabla15[[#This Row],[1]]</f>
        <v>47</v>
      </c>
      <c r="B49" s="1" t="s">
        <v>1148</v>
      </c>
      <c r="C49" s="1">
        <v>1</v>
      </c>
      <c r="D49" s="1">
        <f>+IF(Tabla15[[#This Row],[NOMBRE DE LA CAUSA 2018]]=0,0,1)</f>
        <v>1</v>
      </c>
      <c r="E49" s="1">
        <f>+E48+Tabla15[[#This Row],[NOMBRE DE LA CAUSA 2019]]</f>
        <v>47</v>
      </c>
      <c r="F49" s="1">
        <f>+Tabla15[[#This Row],[0]]*Tabla15[[#This Row],[NOMBRE DE LA CAUSA 2019]]</f>
        <v>47</v>
      </c>
      <c r="G49" s="1" t="s">
        <v>1086</v>
      </c>
      <c r="H49" s="1" t="s">
        <v>1149</v>
      </c>
      <c r="K49" s="1" t="s">
        <v>1045</v>
      </c>
      <c r="L49" s="1" t="s">
        <v>1150</v>
      </c>
      <c r="M49" s="4">
        <v>2148</v>
      </c>
      <c r="N49" s="1" t="str">
        <f>+Tabla15[[#This Row],[NOMBRE DE LA CAUSA 2017]]</f>
        <v>DAÑOS A BIENES EN MANIFESTACION PUBLICA</v>
      </c>
    </row>
    <row r="50" spans="1:14" ht="15" customHeight="1">
      <c r="A50" s="1">
        <f>+Tabla15[[#This Row],[1]]</f>
        <v>48</v>
      </c>
      <c r="B50" s="1" t="s">
        <v>1151</v>
      </c>
      <c r="C50" s="1">
        <v>1</v>
      </c>
      <c r="D50" s="1">
        <f>+IF(Tabla15[[#This Row],[NOMBRE DE LA CAUSA 2018]]=0,0,1)</f>
        <v>1</v>
      </c>
      <c r="E50" s="1">
        <f>+E49+Tabla15[[#This Row],[NOMBRE DE LA CAUSA 2019]]</f>
        <v>48</v>
      </c>
      <c r="F50" s="1">
        <f>+Tabla15[[#This Row],[0]]*Tabla15[[#This Row],[NOMBRE DE LA CAUSA 2019]]</f>
        <v>48</v>
      </c>
      <c r="G50" s="1" t="s">
        <v>1086</v>
      </c>
      <c r="H50" s="1" t="s">
        <v>1152</v>
      </c>
      <c r="K50" s="1" t="s">
        <v>1045</v>
      </c>
      <c r="L50" s="1" t="s">
        <v>1153</v>
      </c>
      <c r="M50" s="4">
        <v>2189</v>
      </c>
      <c r="N50" s="1" t="str">
        <f>+Tabla15[[#This Row],[NOMBRE DE LA CAUSA 2017]]</f>
        <v>DAÑOS A BIENES EN OPERACION ADMINISTRATIVA</v>
      </c>
    </row>
    <row r="51" spans="1:14" ht="15" customHeight="1">
      <c r="A51" s="1">
        <f>+Tabla15[[#This Row],[1]]</f>
        <v>49</v>
      </c>
      <c r="B51" s="1" t="s">
        <v>1154</v>
      </c>
      <c r="C51" s="1">
        <v>1</v>
      </c>
      <c r="D51" s="1">
        <f>+IF(Tabla15[[#This Row],[NOMBRE DE LA CAUSA 2018]]=0,0,1)</f>
        <v>1</v>
      </c>
      <c r="E51" s="1">
        <f>+E50+Tabla15[[#This Row],[NOMBRE DE LA CAUSA 2019]]</f>
        <v>49</v>
      </c>
      <c r="F51" s="1">
        <f>+Tabla15[[#This Row],[0]]*Tabla15[[#This Row],[NOMBRE DE LA CAUSA 2019]]</f>
        <v>49</v>
      </c>
      <c r="G51" s="1" t="s">
        <v>1086</v>
      </c>
      <c r="H51" s="1" t="s">
        <v>1141</v>
      </c>
      <c r="K51" s="1" t="s">
        <v>1045</v>
      </c>
      <c r="L51" s="1" t="s">
        <v>1155</v>
      </c>
      <c r="M51" s="4">
        <v>2088</v>
      </c>
      <c r="N51" s="1" t="str">
        <f>+Tabla15[[#This Row],[NOMBRE DE LA CAUSA 2017]]</f>
        <v>DAÑOS A BIENES EN OPERATIVO MILITAR</v>
      </c>
    </row>
    <row r="52" spans="1:14" ht="15" customHeight="1">
      <c r="A52" s="1">
        <f>+Tabla15[[#This Row],[1]]</f>
        <v>50</v>
      </c>
      <c r="B52" s="1" t="s">
        <v>1156</v>
      </c>
      <c r="C52" s="1">
        <v>1</v>
      </c>
      <c r="D52" s="1">
        <f>+IF(Tabla15[[#This Row],[NOMBRE DE LA CAUSA 2018]]=0,0,1)</f>
        <v>1</v>
      </c>
      <c r="E52" s="1">
        <f>+E51+Tabla15[[#This Row],[NOMBRE DE LA CAUSA 2019]]</f>
        <v>50</v>
      </c>
      <c r="F52" s="1">
        <f>+Tabla15[[#This Row],[0]]*Tabla15[[#This Row],[NOMBRE DE LA CAUSA 2019]]</f>
        <v>50</v>
      </c>
      <c r="G52" s="1" t="s">
        <v>1086</v>
      </c>
      <c r="H52" s="1" t="s">
        <v>1157</v>
      </c>
      <c r="K52" s="1" t="s">
        <v>1045</v>
      </c>
      <c r="L52" s="1" t="s">
        <v>1158</v>
      </c>
      <c r="M52" s="4">
        <v>2195</v>
      </c>
      <c r="N52" s="1" t="str">
        <f>+Tabla15[[#This Row],[NOMBRE DE LA CAUSA 2017]]</f>
        <v>DAÑOS A BIENES EN ZONA DE DISTENSION</v>
      </c>
    </row>
    <row r="53" spans="1:14" ht="15" customHeight="1">
      <c r="A53" s="1">
        <f>+Tabla15[[#This Row],[1]]</f>
        <v>51</v>
      </c>
      <c r="B53" s="1" t="s">
        <v>1159</v>
      </c>
      <c r="C53" s="1">
        <v>1</v>
      </c>
      <c r="D53" s="1">
        <f>+IF(Tabla15[[#This Row],[NOMBRE DE LA CAUSA 2018]]=0,0,1)</f>
        <v>1</v>
      </c>
      <c r="E53" s="1">
        <f>+E52+Tabla15[[#This Row],[NOMBRE DE LA CAUSA 2019]]</f>
        <v>51</v>
      </c>
      <c r="F53" s="1">
        <f>+Tabla15[[#This Row],[0]]*Tabla15[[#This Row],[NOMBRE DE LA CAUSA 2019]]</f>
        <v>51</v>
      </c>
      <c r="G53" s="1" t="s">
        <v>1086</v>
      </c>
      <c r="H53" s="1" t="s">
        <v>1160</v>
      </c>
      <c r="K53" s="1" t="s">
        <v>1045</v>
      </c>
      <c r="L53" s="1" t="s">
        <v>1161</v>
      </c>
      <c r="M53" s="4">
        <v>2201</v>
      </c>
      <c r="N53" s="1" t="str">
        <f>+Tabla15[[#This Row],[NOMBRE DE LA CAUSA 2017]]</f>
        <v>DAÑOS A BIENES POR ACTIVIDAD DEL SECTOR DE HIDROCARBUROS</v>
      </c>
    </row>
    <row r="54" spans="1:14" ht="15" customHeight="1">
      <c r="A54" s="1">
        <f>+Tabla15[[#This Row],[1]]</f>
        <v>52</v>
      </c>
      <c r="B54" s="1" t="s">
        <v>1162</v>
      </c>
      <c r="C54" s="1">
        <v>1</v>
      </c>
      <c r="D54" s="1">
        <f>+IF(Tabla15[[#This Row],[NOMBRE DE LA CAUSA 2018]]=0,0,1)</f>
        <v>1</v>
      </c>
      <c r="E54" s="1">
        <f>+E53+Tabla15[[#This Row],[NOMBRE DE LA CAUSA 2019]]</f>
        <v>52</v>
      </c>
      <c r="F54" s="1">
        <f>+Tabla15[[#This Row],[0]]*Tabla15[[#This Row],[NOMBRE DE LA CAUSA 2019]]</f>
        <v>52</v>
      </c>
      <c r="G54" s="1" t="s">
        <v>1086</v>
      </c>
      <c r="H54" s="1" t="s">
        <v>1160</v>
      </c>
      <c r="K54" s="1" t="s">
        <v>1045</v>
      </c>
      <c r="L54" s="1" t="s">
        <v>1163</v>
      </c>
      <c r="M54" s="4">
        <v>2198</v>
      </c>
      <c r="N54" s="1" t="str">
        <f>+Tabla15[[#This Row],[NOMBRE DE LA CAUSA 2017]]</f>
        <v>DAÑOS A BIENES POR ACTIVIDAD MINERA</v>
      </c>
    </row>
    <row r="55" spans="1:14" ht="15" customHeight="1">
      <c r="A55" s="1">
        <f>+Tabla15[[#This Row],[1]]</f>
        <v>53</v>
      </c>
      <c r="B55" s="1" t="s">
        <v>1164</v>
      </c>
      <c r="C55" s="1">
        <v>1</v>
      </c>
      <c r="D55" s="1">
        <f>+IF(Tabla15[[#This Row],[NOMBRE DE LA CAUSA 2018]]=0,0,1)</f>
        <v>1</v>
      </c>
      <c r="E55" s="1">
        <f>+E54+Tabla15[[#This Row],[NOMBRE DE LA CAUSA 2019]]</f>
        <v>53</v>
      </c>
      <c r="F55" s="1">
        <f>+Tabla15[[#This Row],[0]]*Tabla15[[#This Row],[NOMBRE DE LA CAUSA 2019]]</f>
        <v>53</v>
      </c>
      <c r="G55" s="1" t="s">
        <v>1086</v>
      </c>
      <c r="H55" s="1" t="s">
        <v>1165</v>
      </c>
      <c r="K55" s="1" t="s">
        <v>1045</v>
      </c>
      <c r="L55" s="1" t="s">
        <v>1166</v>
      </c>
      <c r="M55" s="4">
        <v>2142</v>
      </c>
      <c r="N55" s="1" t="str">
        <f>+Tabla15[[#This Row],[NOMBRE DE LA CAUSA 2017]]</f>
        <v>DAÑOS A BIENES POR ACTO TERRORISTA CONTRA INSTALACIONES, PERSONAJES O ELEMENTOS REPRESENTATIVOS DEL ESTADO</v>
      </c>
    </row>
    <row r="56" spans="1:14" ht="15" customHeight="1">
      <c r="A56" s="1">
        <f>+Tabla15[[#This Row],[1]]</f>
        <v>54</v>
      </c>
      <c r="B56" s="1" t="s">
        <v>1167</v>
      </c>
      <c r="C56" s="1">
        <v>1</v>
      </c>
      <c r="D56" s="1">
        <f>+IF(Tabla15[[#This Row],[NOMBRE DE LA CAUSA 2018]]=0,0,1)</f>
        <v>1</v>
      </c>
      <c r="E56" s="1">
        <f>+E55+Tabla15[[#This Row],[NOMBRE DE LA CAUSA 2019]]</f>
        <v>54</v>
      </c>
      <c r="F56" s="1">
        <f>+Tabla15[[#This Row],[0]]*Tabla15[[#This Row],[NOMBRE DE LA CAUSA 2019]]</f>
        <v>54</v>
      </c>
      <c r="G56" s="1" t="s">
        <v>1086</v>
      </c>
      <c r="H56" s="1" t="s">
        <v>1168</v>
      </c>
      <c r="K56" s="1" t="s">
        <v>1045</v>
      </c>
      <c r="L56" s="1" t="s">
        <v>1169</v>
      </c>
      <c r="M56" s="4">
        <v>2145</v>
      </c>
      <c r="N56" s="1" t="str">
        <f>+Tabla15[[#This Row],[NOMBRE DE LA CAUSA 2017]]</f>
        <v>DAÑOS A BIENES POR ACTO TERRORISTA CONTRA POBLACION CIVIL</v>
      </c>
    </row>
    <row r="57" spans="1:14" ht="15" customHeight="1">
      <c r="A57" s="1">
        <f>+Tabla15[[#This Row],[1]]</f>
        <v>55</v>
      </c>
      <c r="B57" s="1" t="s">
        <v>1170</v>
      </c>
      <c r="C57" s="1">
        <v>1</v>
      </c>
      <c r="D57" s="1">
        <f>+IF(Tabla15[[#This Row],[NOMBRE DE LA CAUSA 2018]]=0,0,1)</f>
        <v>1</v>
      </c>
      <c r="E57" s="1">
        <f>+E56+Tabla15[[#This Row],[NOMBRE DE LA CAUSA 2019]]</f>
        <v>55</v>
      </c>
      <c r="F57" s="1">
        <f>+Tabla15[[#This Row],[0]]*Tabla15[[#This Row],[NOMBRE DE LA CAUSA 2019]]</f>
        <v>55</v>
      </c>
      <c r="G57" s="1" t="s">
        <v>1086</v>
      </c>
      <c r="H57" s="1" t="s">
        <v>1171</v>
      </c>
      <c r="K57" s="1" t="s">
        <v>1045</v>
      </c>
      <c r="L57" s="1" t="s">
        <v>1172</v>
      </c>
      <c r="M57" s="4">
        <v>2136</v>
      </c>
      <c r="N57" s="1" t="str">
        <f>+Tabla15[[#This Row],[NOMBRE DE LA CAUSA 2017]]</f>
        <v>DAÑOS A BIENES POR ALUD DE TIERRA</v>
      </c>
    </row>
    <row r="58" spans="1:14" ht="15" customHeight="1">
      <c r="A58" s="1">
        <f>+Tabla15[[#This Row],[1]]</f>
        <v>56</v>
      </c>
      <c r="B58" s="1" t="s">
        <v>1173</v>
      </c>
      <c r="C58" s="1">
        <v>1</v>
      </c>
      <c r="D58" s="1">
        <f>+IF(Tabla15[[#This Row],[NOMBRE DE LA CAUSA 2018]]=0,0,1)</f>
        <v>1</v>
      </c>
      <c r="E58" s="1">
        <f>+E57+Tabla15[[#This Row],[NOMBRE DE LA CAUSA 2019]]</f>
        <v>56</v>
      </c>
      <c r="F58" s="1">
        <f>+Tabla15[[#This Row],[0]]*Tabla15[[#This Row],[NOMBRE DE LA CAUSA 2019]]</f>
        <v>56</v>
      </c>
      <c r="G58" s="1" t="s">
        <v>1086</v>
      </c>
      <c r="H58" s="1" t="s">
        <v>1174</v>
      </c>
      <c r="K58" s="1" t="s">
        <v>1045</v>
      </c>
      <c r="L58" s="1" t="s">
        <v>1175</v>
      </c>
      <c r="M58" s="4">
        <v>2121</v>
      </c>
      <c r="N58" s="1" t="str">
        <f>+Tabla15[[#This Row],[NOMBRE DE LA CAUSA 2017]]</f>
        <v>DAÑOS A BIENES POR CAIDA DE ARBOL</v>
      </c>
    </row>
    <row r="59" spans="1:14" ht="15" customHeight="1">
      <c r="A59" s="1">
        <f>+Tabla15[[#This Row],[1]]</f>
        <v>57</v>
      </c>
      <c r="B59" s="1" t="s">
        <v>1176</v>
      </c>
      <c r="C59" s="1">
        <v>1</v>
      </c>
      <c r="D59" s="1">
        <f>+IF(Tabla15[[#This Row],[NOMBRE DE LA CAUSA 2018]]=0,0,1)</f>
        <v>1</v>
      </c>
      <c r="E59" s="1">
        <f>+E58+Tabla15[[#This Row],[NOMBRE DE LA CAUSA 2019]]</f>
        <v>57</v>
      </c>
      <c r="F59" s="1">
        <f>+Tabla15[[#This Row],[0]]*Tabla15[[#This Row],[NOMBRE DE LA CAUSA 2019]]</f>
        <v>57</v>
      </c>
      <c r="G59" s="1" t="s">
        <v>1086</v>
      </c>
      <c r="H59" s="1" t="s">
        <v>1177</v>
      </c>
      <c r="K59" s="1" t="s">
        <v>1045</v>
      </c>
      <c r="L59" s="1" t="s">
        <v>1178</v>
      </c>
      <c r="M59" s="4">
        <v>2109</v>
      </c>
      <c r="N59" s="1" t="str">
        <f>+Tabla15[[#This Row],[NOMBRE DE LA CAUSA 2017]]</f>
        <v>DAÑOS A BIENES POR CONDUCCION DE ENERGIA ELECTRICA</v>
      </c>
    </row>
    <row r="60" spans="1:14" ht="15" customHeight="1">
      <c r="A60" s="1">
        <f>+Tabla15[[#This Row],[1]]</f>
        <v>58</v>
      </c>
      <c r="B60" s="1" t="s">
        <v>1179</v>
      </c>
      <c r="C60" s="1">
        <v>1</v>
      </c>
      <c r="D60" s="1">
        <f>+IF(Tabla15[[#This Row],[NOMBRE DE LA CAUSA 2018]]=0,0,1)</f>
        <v>1</v>
      </c>
      <c r="E60" s="1">
        <f>+E59+Tabla15[[#This Row],[NOMBRE DE LA CAUSA 2019]]</f>
        <v>58</v>
      </c>
      <c r="F60" s="1">
        <f>+Tabla15[[#This Row],[0]]*Tabla15[[#This Row],[NOMBRE DE LA CAUSA 2019]]</f>
        <v>58</v>
      </c>
      <c r="G60" s="1" t="s">
        <v>1048</v>
      </c>
      <c r="J60" s="1" t="s">
        <v>1049</v>
      </c>
      <c r="K60" s="1" t="s">
        <v>1045</v>
      </c>
      <c r="L60" s="1" t="s">
        <v>1180</v>
      </c>
      <c r="M60" s="4">
        <v>136</v>
      </c>
      <c r="N60" s="1" t="str">
        <f>+Tabla15[[#This Row],[NOMBRE DE LA CAUSA 2017]]</f>
        <v>DAÑOS A BIENES POR EJECUCION DE OBRA PUBLICA</v>
      </c>
    </row>
    <row r="61" spans="1:14" ht="15" customHeight="1">
      <c r="A61" s="1">
        <f>+Tabla15[[#This Row],[1]]</f>
        <v>59</v>
      </c>
      <c r="B61" s="1" t="s">
        <v>1181</v>
      </c>
      <c r="C61" s="1">
        <v>1</v>
      </c>
      <c r="D61" s="1">
        <f>+IF(Tabla15[[#This Row],[NOMBRE DE LA CAUSA 2018]]=0,0,1)</f>
        <v>1</v>
      </c>
      <c r="E61" s="1">
        <f>+E60+Tabla15[[#This Row],[NOMBRE DE LA CAUSA 2019]]</f>
        <v>59</v>
      </c>
      <c r="F61" s="1">
        <f>+Tabla15[[#This Row],[0]]*Tabla15[[#This Row],[NOMBRE DE LA CAUSA 2019]]</f>
        <v>59</v>
      </c>
      <c r="G61" s="1" t="s">
        <v>1086</v>
      </c>
      <c r="H61" s="1" t="s">
        <v>1182</v>
      </c>
      <c r="K61" s="1" t="s">
        <v>1045</v>
      </c>
      <c r="L61" s="1" t="s">
        <v>1183</v>
      </c>
      <c r="M61" s="4">
        <v>2172</v>
      </c>
      <c r="N61" s="1" t="str">
        <f>+Tabla15[[#This Row],[NOMBRE DE LA CAUSA 2017]]</f>
        <v>DAÑOS A BIENES POR FALTA DE ADOPCION DE MEDIDAS DE PROTECCION Y SEGURIDAD</v>
      </c>
    </row>
    <row r="62" spans="1:14" ht="15" customHeight="1">
      <c r="A62" s="1">
        <f>+Tabla15[[#This Row],[1]]</f>
        <v>60</v>
      </c>
      <c r="B62" s="1" t="s">
        <v>1184</v>
      </c>
      <c r="C62" s="1">
        <v>1</v>
      </c>
      <c r="D62" s="1">
        <f>+IF(Tabla15[[#This Row],[NOMBRE DE LA CAUSA 2018]]=0,0,1)</f>
        <v>1</v>
      </c>
      <c r="E62" s="1">
        <f>+E61+Tabla15[[#This Row],[NOMBRE DE LA CAUSA 2019]]</f>
        <v>60</v>
      </c>
      <c r="F62" s="1">
        <f>+Tabla15[[#This Row],[0]]*Tabla15[[#This Row],[NOMBRE DE LA CAUSA 2019]]</f>
        <v>60</v>
      </c>
      <c r="G62" s="1" t="s">
        <v>1086</v>
      </c>
      <c r="H62" s="1" t="s">
        <v>1185</v>
      </c>
      <c r="K62" s="1" t="s">
        <v>1045</v>
      </c>
      <c r="L62" s="1" t="s">
        <v>1186</v>
      </c>
      <c r="M62" s="4">
        <v>2118</v>
      </c>
      <c r="N62" s="1" t="str">
        <f>+Tabla15[[#This Row],[NOMBRE DE LA CAUSA 2017]]</f>
        <v>DAÑOS A BIENES POR FALTA DE ILUMINACION EN LA VIA PUBLICA</v>
      </c>
    </row>
    <row r="63" spans="1:14" ht="15" customHeight="1">
      <c r="A63" s="1">
        <f>+Tabla15[[#This Row],[1]]</f>
        <v>61</v>
      </c>
      <c r="B63" s="1" t="s">
        <v>1187</v>
      </c>
      <c r="C63" s="1">
        <v>1</v>
      </c>
      <c r="D63" s="1">
        <f>+IF(Tabla15[[#This Row],[NOMBRE DE LA CAUSA 2018]]=0,0,1)</f>
        <v>1</v>
      </c>
      <c r="E63" s="1">
        <f>+E62+Tabla15[[#This Row],[NOMBRE DE LA CAUSA 2019]]</f>
        <v>61</v>
      </c>
      <c r="F63" s="1">
        <f>+Tabla15[[#This Row],[0]]*Tabla15[[#This Row],[NOMBRE DE LA CAUSA 2019]]</f>
        <v>61</v>
      </c>
      <c r="G63" s="1" t="s">
        <v>1086</v>
      </c>
      <c r="H63" s="1" t="s">
        <v>1185</v>
      </c>
      <c r="K63" s="1" t="s">
        <v>1045</v>
      </c>
      <c r="L63" s="13" t="s">
        <v>1188</v>
      </c>
      <c r="M63" s="4">
        <v>2115</v>
      </c>
      <c r="N63" s="1" t="str">
        <f>+Tabla15[[#This Row],[NOMBRE DE LA CAUSA 2017]]</f>
        <v>DAÑOS A BIENES POR FALTA DE SEÑALIZACION EN LA VIA PUBLICA</v>
      </c>
    </row>
    <row r="64" spans="1:14" ht="15" customHeight="1">
      <c r="A64" s="1">
        <f>+Tabla15[[#This Row],[1]]</f>
        <v>62</v>
      </c>
      <c r="B64" s="14" t="s">
        <v>1189</v>
      </c>
      <c r="C64" s="1">
        <v>1</v>
      </c>
      <c r="D64" s="1">
        <f>+IF(Tabla15[[#This Row],[NOMBRE DE LA CAUSA 2018]]=0,0,1)</f>
        <v>1</v>
      </c>
      <c r="E64" s="1">
        <f>+E63+Tabla15[[#This Row],[NOMBRE DE LA CAUSA 2019]]</f>
        <v>62</v>
      </c>
      <c r="F64" s="1">
        <f>+Tabla15[[#This Row],[0]]*Tabla15[[#This Row],[NOMBRE DE LA CAUSA 2019]]</f>
        <v>62</v>
      </c>
      <c r="G64" s="1" t="s">
        <v>1086</v>
      </c>
      <c r="H64" s="1" t="s">
        <v>1182</v>
      </c>
      <c r="K64" s="1" t="s">
        <v>1045</v>
      </c>
      <c r="L64" s="1" t="s">
        <v>1190</v>
      </c>
      <c r="M64" s="4">
        <v>2175</v>
      </c>
      <c r="N64" s="1" t="str">
        <f>+Tabla15[[#This Row],[NOMBRE DE LA CAUSA 2017]]</f>
        <v>DAÑOS A BIENES POR INDEBIDA O INSUFICIENTE ADOPCION DE MEDIDAS DE PROTECCION Y SEGURIDAD</v>
      </c>
    </row>
    <row r="65" spans="1:14" ht="15" customHeight="1">
      <c r="A65" s="1">
        <f>+Tabla15[[#This Row],[1]]</f>
        <v>63</v>
      </c>
      <c r="B65" s="1" t="s">
        <v>1191</v>
      </c>
      <c r="C65" s="1">
        <v>1</v>
      </c>
      <c r="D65" s="1">
        <f>+IF(Tabla15[[#This Row],[NOMBRE DE LA CAUSA 2018]]=0,0,1)</f>
        <v>1</v>
      </c>
      <c r="E65" s="1">
        <f>+E64+Tabla15[[#This Row],[NOMBRE DE LA CAUSA 2019]]</f>
        <v>63</v>
      </c>
      <c r="F65" s="1">
        <f>+Tabla15[[#This Row],[0]]*Tabla15[[#This Row],[NOMBRE DE LA CAUSA 2019]]</f>
        <v>63</v>
      </c>
      <c r="G65" s="1" t="s">
        <v>1086</v>
      </c>
      <c r="H65" s="1" t="s">
        <v>1192</v>
      </c>
      <c r="K65" s="1" t="s">
        <v>1045</v>
      </c>
      <c r="L65" s="1" t="s">
        <v>1193</v>
      </c>
      <c r="M65" s="4">
        <v>2139</v>
      </c>
      <c r="N65" s="1" t="str">
        <f>+Tabla15[[#This Row],[NOMBRE DE LA CAUSA 2017]]</f>
        <v>DAÑOS A BIENES POR INUNDACION</v>
      </c>
    </row>
    <row r="66" spans="1:14" ht="15" customHeight="1">
      <c r="A66" s="1">
        <f>+Tabla15[[#This Row],[1]]</f>
        <v>64</v>
      </c>
      <c r="B66" s="13" t="s">
        <v>1194</v>
      </c>
      <c r="C66" s="1">
        <v>1</v>
      </c>
      <c r="D66" s="1">
        <f>+IF(Tabla15[[#This Row],[NOMBRE DE LA CAUSA 2018]]=0,0,1)</f>
        <v>1</v>
      </c>
      <c r="E66" s="1">
        <f>+E65+Tabla15[[#This Row],[NOMBRE DE LA CAUSA 2019]]</f>
        <v>64</v>
      </c>
      <c r="F66" s="1">
        <f>+Tabla15[[#This Row],[0]]*Tabla15[[#This Row],[NOMBRE DE LA CAUSA 2019]]</f>
        <v>64</v>
      </c>
      <c r="G66" s="1" t="s">
        <v>1086</v>
      </c>
      <c r="H66" s="1" t="s">
        <v>1182</v>
      </c>
      <c r="K66" s="1" t="s">
        <v>1045</v>
      </c>
      <c r="L66" s="1" t="s">
        <v>1195</v>
      </c>
      <c r="M66" s="4">
        <v>2178</v>
      </c>
      <c r="N66" s="1" t="str">
        <f>+Tabla15[[#This Row],[NOMBRE DE LA CAUSA 2017]]</f>
        <v>DAÑOS A BIENES POR MODIFICACION O REDUCCION DE LAS MEDIDAS DE PROTECCION Y SEGURIDAD</v>
      </c>
    </row>
    <row r="67" spans="1:14" ht="15" customHeight="1">
      <c r="A67" s="1">
        <f>+Tabla15[[#This Row],[1]]</f>
        <v>65</v>
      </c>
      <c r="B67" s="1" t="s">
        <v>1196</v>
      </c>
      <c r="C67" s="1">
        <v>1</v>
      </c>
      <c r="D67" s="1">
        <f>+IF(Tabla15[[#This Row],[NOMBRE DE LA CAUSA 2018]]=0,0,1)</f>
        <v>1</v>
      </c>
      <c r="E67" s="1">
        <f>+E66+Tabla15[[#This Row],[NOMBRE DE LA CAUSA 2019]]</f>
        <v>65</v>
      </c>
      <c r="F67" s="1">
        <f>+Tabla15[[#This Row],[0]]*Tabla15[[#This Row],[NOMBRE DE LA CAUSA 2019]]</f>
        <v>65</v>
      </c>
      <c r="G67" s="1" t="s">
        <v>1086</v>
      </c>
      <c r="H67" s="1" t="s">
        <v>1197</v>
      </c>
      <c r="K67" s="1" t="s">
        <v>1045</v>
      </c>
      <c r="L67" s="1" t="s">
        <v>1198</v>
      </c>
      <c r="M67" s="4">
        <v>2124</v>
      </c>
      <c r="N67" s="1" t="str">
        <f>+Tabla15[[#This Row],[NOMBRE DE LA CAUSA 2017]]</f>
        <v>DAÑOS A BIENES POR RUINA DE EDIFICACION PUBLICA</v>
      </c>
    </row>
    <row r="68" spans="1:14" ht="15" customHeight="1">
      <c r="A68" s="1">
        <f>+Tabla15[[#This Row],[1]]</f>
        <v>66</v>
      </c>
      <c r="B68" s="1" t="s">
        <v>1199</v>
      </c>
      <c r="C68" s="1">
        <v>1</v>
      </c>
      <c r="D68" s="1">
        <f>+IF(Tabla15[[#This Row],[NOMBRE DE LA CAUSA 2018]]=0,0,1)</f>
        <v>1</v>
      </c>
      <c r="E68" s="1">
        <f>+E67+Tabla15[[#This Row],[NOMBRE DE LA CAUSA 2019]]</f>
        <v>66</v>
      </c>
      <c r="F68" s="1">
        <f>+Tabla15[[#This Row],[0]]*Tabla15[[#This Row],[NOMBRE DE LA CAUSA 2019]]</f>
        <v>66</v>
      </c>
      <c r="G68" s="1" t="s">
        <v>1043</v>
      </c>
      <c r="K68" s="1" t="s">
        <v>1045</v>
      </c>
      <c r="L68" s="1" t="s">
        <v>1200</v>
      </c>
      <c r="M68" s="4">
        <v>2166</v>
      </c>
      <c r="N68" s="1" t="str">
        <f>+Tabla15[[#This Row],[NOMBRE DE LA CAUSA 2017]]</f>
        <v>DAÑOS A BIENES POR SEMOVIENTE DE PROPIEDAD DEL ESTADO</v>
      </c>
    </row>
    <row r="69" spans="1:14" ht="15" customHeight="1">
      <c r="A69" s="1">
        <f>+Tabla15[[#This Row],[1]]</f>
        <v>67</v>
      </c>
      <c r="B69" s="1" t="s">
        <v>1201</v>
      </c>
      <c r="C69" s="1">
        <v>1</v>
      </c>
      <c r="D69" s="1">
        <f>+IF(Tabla15[[#This Row],[NOMBRE DE LA CAUSA 2018]]=0,0,1)</f>
        <v>1</v>
      </c>
      <c r="E69" s="1">
        <f>+E68+Tabla15[[#This Row],[NOMBRE DE LA CAUSA 2019]]</f>
        <v>67</v>
      </c>
      <c r="F69" s="1">
        <f>+Tabla15[[#This Row],[0]]*Tabla15[[#This Row],[NOMBRE DE LA CAUSA 2019]]</f>
        <v>67</v>
      </c>
      <c r="G69" s="1" t="s">
        <v>1086</v>
      </c>
      <c r="H69" s="1" t="s">
        <v>1202</v>
      </c>
      <c r="K69" s="1" t="s">
        <v>1045</v>
      </c>
      <c r="L69" s="1" t="s">
        <v>1203</v>
      </c>
      <c r="M69" s="4">
        <v>2161</v>
      </c>
      <c r="N69" s="1" t="str">
        <f>+Tabla15[[#This Row],[NOMBRE DE LA CAUSA 2017]]</f>
        <v>DAÑOS A BIENES POR USO EXCESIVO DE LA FUERZA</v>
      </c>
    </row>
    <row r="70" spans="1:14" ht="15" customHeight="1">
      <c r="A70" s="1">
        <f>+Tabla15[[#This Row],[1]]</f>
        <v>68</v>
      </c>
      <c r="B70" s="1" t="s">
        <v>1204</v>
      </c>
      <c r="C70" s="1">
        <v>1</v>
      </c>
      <c r="D70" s="1">
        <f>+IF(Tabla15[[#This Row],[NOMBRE DE LA CAUSA 2018]]=0,0,1)</f>
        <v>1</v>
      </c>
      <c r="E70" s="1">
        <f>+E69+Tabla15[[#This Row],[NOMBRE DE LA CAUSA 2019]]</f>
        <v>68</v>
      </c>
      <c r="F70" s="1">
        <f>+Tabla15[[#This Row],[0]]*Tabla15[[#This Row],[NOMBRE DE LA CAUSA 2019]]</f>
        <v>68</v>
      </c>
      <c r="G70" s="1" t="s">
        <v>1086</v>
      </c>
      <c r="H70" s="1" t="s">
        <v>1205</v>
      </c>
      <c r="K70" s="1" t="s">
        <v>1045</v>
      </c>
      <c r="L70" s="14" t="s">
        <v>1206</v>
      </c>
      <c r="M70" s="4">
        <v>2112</v>
      </c>
      <c r="N70" s="1" t="str">
        <f>+Tabla15[[#This Row],[NOMBRE DE LA CAUSA 2017]]</f>
        <v>DAÑOS A BIENES POR VIA PUBLICA EN MAL ESTADO</v>
      </c>
    </row>
    <row r="71" spans="1:14" ht="15" customHeight="1">
      <c r="A71" s="1">
        <f>+Tabla15[[#This Row],[1]]</f>
        <v>69</v>
      </c>
      <c r="B71" s="1" t="s">
        <v>1207</v>
      </c>
      <c r="C71" s="1">
        <v>1</v>
      </c>
      <c r="D71" s="1">
        <f>+IF(Tabla15[[#This Row],[NOMBRE DE LA CAUSA 2018]]=0,0,1)</f>
        <v>1</v>
      </c>
      <c r="E71" s="1">
        <f>+E70+Tabla15[[#This Row],[NOMBRE DE LA CAUSA 2019]]</f>
        <v>69</v>
      </c>
      <c r="F71" s="1">
        <f>+Tabla15[[#This Row],[0]]*Tabla15[[#This Row],[NOMBRE DE LA CAUSA 2019]]</f>
        <v>69</v>
      </c>
      <c r="G71" s="1" t="s">
        <v>1048</v>
      </c>
      <c r="J71" s="1" t="s">
        <v>1049</v>
      </c>
      <c r="K71" s="1" t="s">
        <v>1045</v>
      </c>
      <c r="L71" s="1" t="s">
        <v>1208</v>
      </c>
      <c r="M71" s="4">
        <v>146</v>
      </c>
      <c r="N71" s="1" t="str">
        <f>+Tabla15[[#This Row],[NOMBRE DE LA CAUSA 2017]]</f>
        <v>DAÑOS CAUSADOS A BIENES EN PROCEDIMIENTO DE POLICIA</v>
      </c>
    </row>
    <row r="72" spans="1:14" ht="15" customHeight="1">
      <c r="A72" s="1">
        <f>+Tabla15[[#This Row],[1]]</f>
        <v>70</v>
      </c>
      <c r="B72" s="1" t="s">
        <v>1209</v>
      </c>
      <c r="C72" s="1">
        <v>1</v>
      </c>
      <c r="D72" s="1">
        <f>+IF(Tabla15[[#This Row],[NOMBRE DE LA CAUSA 2018]]=0,0,1)</f>
        <v>1</v>
      </c>
      <c r="E72" s="1">
        <f>+E71+Tabla15[[#This Row],[NOMBRE DE LA CAUSA 2019]]</f>
        <v>70</v>
      </c>
      <c r="F72" s="1">
        <f>+Tabla15[[#This Row],[0]]*Tabla15[[#This Row],[NOMBRE DE LA CAUSA 2019]]</f>
        <v>70</v>
      </c>
      <c r="G72" s="1" t="s">
        <v>1048</v>
      </c>
      <c r="J72" s="1" t="s">
        <v>1049</v>
      </c>
      <c r="K72" s="1" t="s">
        <v>1045</v>
      </c>
      <c r="L72" s="1" t="s">
        <v>1210</v>
      </c>
      <c r="M72" s="4">
        <v>555</v>
      </c>
      <c r="N72" s="1" t="str">
        <f>+Tabla15[[#This Row],[NOMBRE DE LA CAUSA 2017]]</f>
        <v>DAÑOS CAUSADOS A BIENES POR GRUPO ARMADO ILEGAL</v>
      </c>
    </row>
    <row r="73" spans="1:14" ht="15" customHeight="1">
      <c r="A73" s="1">
        <f>+Tabla15[[#This Row],[1]]</f>
        <v>71</v>
      </c>
      <c r="B73" s="1" t="s">
        <v>1211</v>
      </c>
      <c r="C73" s="1">
        <v>1</v>
      </c>
      <c r="D73" s="1">
        <f>+IF(Tabla15[[#This Row],[NOMBRE DE LA CAUSA 2018]]=0,0,1)</f>
        <v>1</v>
      </c>
      <c r="E73" s="1">
        <f>+E72+Tabla15[[#This Row],[NOMBRE DE LA CAUSA 2019]]</f>
        <v>71</v>
      </c>
      <c r="F73" s="1">
        <f>+Tabla15[[#This Row],[0]]*Tabla15[[#This Row],[NOMBRE DE LA CAUSA 2019]]</f>
        <v>71</v>
      </c>
      <c r="G73" s="1" t="s">
        <v>1086</v>
      </c>
      <c r="H73" s="1" t="s">
        <v>1087</v>
      </c>
      <c r="K73" s="1" t="s">
        <v>1045</v>
      </c>
      <c r="L73" s="1" t="s">
        <v>1212</v>
      </c>
      <c r="M73" s="4">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1213</v>
      </c>
      <c r="C74" s="1">
        <v>1</v>
      </c>
      <c r="D74" s="1">
        <f>+IF(Tabla15[[#This Row],[NOMBRE DE LA CAUSA 2018]]=0,0,1)</f>
        <v>1</v>
      </c>
      <c r="E74" s="1">
        <f>+E73+Tabla15[[#This Row],[NOMBRE DE LA CAUSA 2019]]</f>
        <v>72</v>
      </c>
      <c r="F74" s="1">
        <f>+Tabla15[[#This Row],[0]]*Tabla15[[#This Row],[NOMBRE DE LA CAUSA 2019]]</f>
        <v>72</v>
      </c>
      <c r="G74" s="1" t="s">
        <v>1086</v>
      </c>
      <c r="H74" s="1" t="s">
        <v>1087</v>
      </c>
      <c r="K74" s="1" t="s">
        <v>1045</v>
      </c>
      <c r="L74" s="1" t="s">
        <v>1214</v>
      </c>
      <c r="M74" s="4">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1215</v>
      </c>
      <c r="C75" s="1">
        <v>1</v>
      </c>
      <c r="D75" s="1">
        <f>+IF(Tabla15[[#This Row],[NOMBRE DE LA CAUSA 2018]]=0,0,1)</f>
        <v>1</v>
      </c>
      <c r="E75" s="1">
        <f>+E74+Tabla15[[#This Row],[NOMBRE DE LA CAUSA 2019]]</f>
        <v>73</v>
      </c>
      <c r="F75" s="1">
        <f>+Tabla15[[#This Row],[0]]*Tabla15[[#This Row],[NOMBRE DE LA CAUSA 2019]]</f>
        <v>73</v>
      </c>
      <c r="G75" s="1" t="s">
        <v>1086</v>
      </c>
      <c r="H75" s="1" t="s">
        <v>1087</v>
      </c>
      <c r="K75" s="1" t="s">
        <v>1045</v>
      </c>
      <c r="L75" s="1" t="s">
        <v>1216</v>
      </c>
      <c r="M75" s="4">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1217</v>
      </c>
      <c r="C76" s="1">
        <v>1</v>
      </c>
      <c r="D76" s="1">
        <f>+IF(Tabla15[[#This Row],[NOMBRE DE LA CAUSA 2018]]=0,0,1)</f>
        <v>1</v>
      </c>
      <c r="E76" s="1">
        <f>+E75+Tabla15[[#This Row],[NOMBRE DE LA CAUSA 2019]]</f>
        <v>74</v>
      </c>
      <c r="F76" s="1">
        <f>+Tabla15[[#This Row],[0]]*Tabla15[[#This Row],[NOMBRE DE LA CAUSA 2019]]</f>
        <v>74</v>
      </c>
      <c r="G76" s="1" t="s">
        <v>1048</v>
      </c>
      <c r="J76" s="1" t="s">
        <v>1049</v>
      </c>
      <c r="K76" s="1" t="s">
        <v>1045</v>
      </c>
      <c r="L76" s="1" t="s">
        <v>1218</v>
      </c>
      <c r="M76" s="4">
        <v>687</v>
      </c>
      <c r="N76" s="1" t="str">
        <f>+Tabla15[[#This Row],[NOMBRE DE LA CAUSA 2017]]</f>
        <v>DAÑOS CAUSADOS POR MEDIDA DE EXTINCION DE DOMINIO</v>
      </c>
    </row>
    <row r="77" spans="1:14" ht="15" customHeight="1">
      <c r="A77" s="1">
        <f>+Tabla15[[#This Row],[1]]</f>
        <v>75</v>
      </c>
      <c r="B77" s="1" t="s">
        <v>1219</v>
      </c>
      <c r="C77" s="1">
        <v>1</v>
      </c>
      <c r="D77" s="1">
        <f>+IF(Tabla15[[#This Row],[NOMBRE DE LA CAUSA 2018]]=0,0,1)</f>
        <v>1</v>
      </c>
      <c r="E77" s="1">
        <f>+E76+Tabla15[[#This Row],[NOMBRE DE LA CAUSA 2019]]</f>
        <v>75</v>
      </c>
      <c r="F77" s="1">
        <f>+Tabla15[[#This Row],[0]]*Tabla15[[#This Row],[NOMBRE DE LA CAUSA 2019]]</f>
        <v>75</v>
      </c>
      <c r="G77" s="1" t="s">
        <v>1086</v>
      </c>
      <c r="H77" s="1" t="s">
        <v>1220</v>
      </c>
      <c r="K77" s="1" t="s">
        <v>1045</v>
      </c>
      <c r="L77" s="1" t="s">
        <v>1221</v>
      </c>
      <c r="M77" s="4">
        <v>2168</v>
      </c>
      <c r="N77" s="1" t="str">
        <f>+Tabla15[[#This Row],[NOMBRE DE LA CAUSA 2017]]</f>
        <v>DAÑOS DERIVADOS DE ACTO ADMINISTRATIVO LICITO</v>
      </c>
    </row>
    <row r="78" spans="1:14" ht="15" customHeight="1">
      <c r="A78" s="1">
        <f>+Tabla15[[#This Row],[1]]</f>
        <v>76</v>
      </c>
      <c r="B78" s="1" t="s">
        <v>1222</v>
      </c>
      <c r="C78" s="1">
        <v>1</v>
      </c>
      <c r="D78" s="1">
        <f>+IF(Tabla15[[#This Row],[NOMBRE DE LA CAUSA 2018]]=0,0,1)</f>
        <v>1</v>
      </c>
      <c r="E78" s="1">
        <f>+E77+Tabla15[[#This Row],[NOMBRE DE LA CAUSA 2019]]</f>
        <v>76</v>
      </c>
      <c r="F78" s="1">
        <f>+Tabla15[[#This Row],[0]]*Tabla15[[#This Row],[NOMBRE DE LA CAUSA 2019]]</f>
        <v>76</v>
      </c>
      <c r="G78" s="1" t="s">
        <v>1086</v>
      </c>
      <c r="H78" s="1" t="s">
        <v>1220</v>
      </c>
      <c r="I78" s="1" t="s">
        <v>1223</v>
      </c>
      <c r="K78" s="1" t="s">
        <v>1045</v>
      </c>
      <c r="L78" s="1" t="s">
        <v>1224</v>
      </c>
      <c r="M78" s="4">
        <v>2167</v>
      </c>
      <c r="N78" s="1" t="str">
        <f>+Tabla15[[#This Row],[NOMBRE DE LA CAUSA 2017]]</f>
        <v>DAÑOS DERIVADOS DE LA ACTIVIDAD LEGISLATIVA</v>
      </c>
    </row>
    <row r="79" spans="1:14" ht="15" customHeight="1">
      <c r="A79" s="1">
        <f>+Tabla15[[#This Row],[1]]</f>
        <v>77</v>
      </c>
      <c r="B79" s="1" t="s">
        <v>1225</v>
      </c>
      <c r="C79" s="1">
        <v>1</v>
      </c>
      <c r="D79" s="1">
        <f>+IF(Tabla15[[#This Row],[NOMBRE DE LA CAUSA 2018]]=0,0,1)</f>
        <v>1</v>
      </c>
      <c r="E79" s="1">
        <f>+E78+Tabla15[[#This Row],[NOMBRE DE LA CAUSA 2019]]</f>
        <v>77</v>
      </c>
      <c r="F79" s="1">
        <f>+Tabla15[[#This Row],[0]]*Tabla15[[#This Row],[NOMBRE DE LA CAUSA 2019]]</f>
        <v>77</v>
      </c>
      <c r="G79" s="1" t="s">
        <v>1043</v>
      </c>
      <c r="K79" s="1" t="s">
        <v>1045</v>
      </c>
      <c r="L79" s="1" t="s">
        <v>1226</v>
      </c>
      <c r="M79" s="4">
        <v>2162</v>
      </c>
      <c r="N79" s="1" t="str">
        <f>+Tabla15[[#This Row],[NOMBRE DE LA CAUSA 2017]]</f>
        <v>DECRETO INJUSTO DE MEDIDAS CAUTELARES SOBRE BIENES SUSCEPTIBLES DE COMISO EN PROCESOS PENALES</v>
      </c>
    </row>
    <row r="80" spans="1:14" ht="15" customHeight="1">
      <c r="A80" s="1">
        <f>+Tabla15[[#This Row],[1]]</f>
        <v>78</v>
      </c>
      <c r="B80" s="1" t="s">
        <v>1227</v>
      </c>
      <c r="C80" s="1">
        <v>1</v>
      </c>
      <c r="D80" s="1">
        <f>+IF(Tabla15[[#This Row],[NOMBRE DE LA CAUSA 2018]]=0,0,1)</f>
        <v>1</v>
      </c>
      <c r="E80" s="1">
        <f>+E79+Tabla15[[#This Row],[NOMBRE DE LA CAUSA 2019]]</f>
        <v>78</v>
      </c>
      <c r="F80" s="1">
        <f>+Tabla15[[#This Row],[0]]*Tabla15[[#This Row],[NOMBRE DE LA CAUSA 2019]]</f>
        <v>78</v>
      </c>
      <c r="G80" s="1" t="s">
        <v>1048</v>
      </c>
      <c r="J80" s="1" t="s">
        <v>1049</v>
      </c>
      <c r="K80" s="1" t="s">
        <v>1045</v>
      </c>
      <c r="L80" s="1" t="s">
        <v>1228</v>
      </c>
      <c r="M80" s="4">
        <v>192</v>
      </c>
      <c r="N80" s="1" t="str">
        <f>+Tabla15[[#This Row],[NOMBRE DE LA CAUSA 2017]]</f>
        <v>DEFECTUOSO FUNCIONAMIENTO DE LA ADMINISTRACION DE JUSTICIA</v>
      </c>
    </row>
    <row r="81" spans="1:14" ht="15" customHeight="1">
      <c r="A81" s="1">
        <f>+Tabla15[[#This Row],[1]]</f>
        <v>79</v>
      </c>
      <c r="B81" s="5" t="s">
        <v>1229</v>
      </c>
      <c r="C81" s="1">
        <v>1</v>
      </c>
      <c r="D81" s="1">
        <f>+IF(Tabla15[[#This Row],[NOMBRE DE LA CAUSA 2018]]=0,0,1)</f>
        <v>1</v>
      </c>
      <c r="E81" s="1">
        <f>+E80+Tabla15[[#This Row],[NOMBRE DE LA CAUSA 2019]]</f>
        <v>79</v>
      </c>
      <c r="F81" s="1">
        <f>+Tabla15[[#This Row],[0]]*Tabla15[[#This Row],[NOMBRE DE LA CAUSA 2019]]</f>
        <v>79</v>
      </c>
      <c r="G81" s="5" t="s">
        <v>1048</v>
      </c>
      <c r="J81" s="1" t="s">
        <v>1049</v>
      </c>
      <c r="K81" s="1" t="s">
        <v>1045</v>
      </c>
      <c r="L81" s="5" t="s">
        <v>1230</v>
      </c>
      <c r="M81" s="4">
        <v>1990</v>
      </c>
      <c r="N81" s="1" t="str">
        <f>+Tabla15[[#This Row],[NOMBRE DE LA CAUSA 2017]]</f>
        <v>DENEGACION DE PETICION DE EXTENSION DE JURISPRUDENCIA</v>
      </c>
    </row>
    <row r="82" spans="1:14" ht="15" customHeight="1">
      <c r="A82" s="1">
        <f>+Tabla15[[#This Row],[1]]</f>
        <v>80</v>
      </c>
      <c r="B82" s="1" t="s">
        <v>1231</v>
      </c>
      <c r="C82" s="1">
        <v>1</v>
      </c>
      <c r="D82" s="1">
        <f>+IF(Tabla15[[#This Row],[NOMBRE DE LA CAUSA 2018]]=0,0,1)</f>
        <v>1</v>
      </c>
      <c r="E82" s="1">
        <f>+E81+Tabla15[[#This Row],[NOMBRE DE LA CAUSA 2019]]</f>
        <v>80</v>
      </c>
      <c r="F82" s="1">
        <f>+Tabla15[[#This Row],[0]]*Tabla15[[#This Row],[NOMBRE DE LA CAUSA 2019]]</f>
        <v>80</v>
      </c>
      <c r="G82" s="1" t="s">
        <v>1048</v>
      </c>
      <c r="J82" s="1" t="s">
        <v>1049</v>
      </c>
      <c r="K82" s="1" t="s">
        <v>1045</v>
      </c>
      <c r="L82" s="1" t="s">
        <v>1232</v>
      </c>
      <c r="M82" s="4">
        <v>346</v>
      </c>
      <c r="N82" s="1" t="str">
        <f>+Tabla15[[#This Row],[NOMBRE DE LA CAUSA 2017]]</f>
        <v>DESAPARICION FORZADA</v>
      </c>
    </row>
    <row r="83" spans="1:14" ht="15" customHeight="1">
      <c r="A83" s="1">
        <f>+Tabla15[[#This Row],[1]]</f>
        <v>81</v>
      </c>
      <c r="B83" s="1" t="s">
        <v>1233</v>
      </c>
      <c r="C83" s="1">
        <v>1</v>
      </c>
      <c r="D83" s="1">
        <f>+IF(Tabla15[[#This Row],[NOMBRE DE LA CAUSA 2018]]=0,0,1)</f>
        <v>1</v>
      </c>
      <c r="E83" s="1">
        <f>+E82+Tabla15[[#This Row],[NOMBRE DE LA CAUSA 2019]]</f>
        <v>81</v>
      </c>
      <c r="F83" s="1">
        <f>+Tabla15[[#This Row],[0]]*Tabla15[[#This Row],[NOMBRE DE LA CAUSA 2019]]</f>
        <v>81</v>
      </c>
      <c r="G83" s="1" t="s">
        <v>1048</v>
      </c>
      <c r="J83" s="1" t="s">
        <v>1049</v>
      </c>
      <c r="K83" s="1" t="s">
        <v>1045</v>
      </c>
      <c r="L83" s="1" t="s">
        <v>1234</v>
      </c>
      <c r="M83" s="4">
        <v>784</v>
      </c>
      <c r="N83" s="1" t="str">
        <f>+Tabla15[[#This Row],[NOMBRE DE LA CAUSA 2017]]</f>
        <v>DESCONOCIMIENTO DE TRASLADO DE REGIMEN PENSIONAL</v>
      </c>
    </row>
    <row r="84" spans="1:14" ht="15" customHeight="1">
      <c r="A84" s="1">
        <f>+Tabla15[[#This Row],[1]]</f>
        <v>82</v>
      </c>
      <c r="B84" s="1" t="s">
        <v>1235</v>
      </c>
      <c r="C84" s="1">
        <v>1</v>
      </c>
      <c r="D84" s="1">
        <f>+IF(Tabla15[[#This Row],[NOMBRE DE LA CAUSA 2018]]=0,0,1)</f>
        <v>1</v>
      </c>
      <c r="E84" s="1">
        <f>+E83+Tabla15[[#This Row],[NOMBRE DE LA CAUSA 2019]]</f>
        <v>82</v>
      </c>
      <c r="F84" s="1">
        <f>+Tabla15[[#This Row],[0]]*Tabla15[[#This Row],[NOMBRE DE LA CAUSA 2019]]</f>
        <v>82</v>
      </c>
      <c r="G84" s="1" t="s">
        <v>1048</v>
      </c>
      <c r="J84" s="1" t="s">
        <v>1049</v>
      </c>
      <c r="K84" s="1" t="s">
        <v>1045</v>
      </c>
      <c r="L84" s="1" t="s">
        <v>1236</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1237</v>
      </c>
      <c r="C85" s="1">
        <v>1</v>
      </c>
      <c r="D85" s="1">
        <f>+IF(Tabla15[[#This Row],[NOMBRE DE LA CAUSA 2018]]=0,0,1)</f>
        <v>1</v>
      </c>
      <c r="E85" s="1">
        <f>+E84+Tabla15[[#This Row],[NOMBRE DE LA CAUSA 2019]]</f>
        <v>83</v>
      </c>
      <c r="F85" s="1">
        <f>+Tabla15[[#This Row],[0]]*Tabla15[[#This Row],[NOMBRE DE LA CAUSA 2019]]</f>
        <v>83</v>
      </c>
      <c r="G85" s="1" t="s">
        <v>1048</v>
      </c>
      <c r="J85" s="1" t="s">
        <v>1049</v>
      </c>
      <c r="K85" s="1" t="s">
        <v>1045</v>
      </c>
      <c r="L85" s="1" t="s">
        <v>1238</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1239</v>
      </c>
      <c r="C86" s="1">
        <v>1</v>
      </c>
      <c r="D86" s="1">
        <f>+IF(Tabla15[[#This Row],[NOMBRE DE LA CAUSA 2018]]=0,0,1)</f>
        <v>1</v>
      </c>
      <c r="E86" s="1">
        <f>+E85+Tabla15[[#This Row],[NOMBRE DE LA CAUSA 2019]]</f>
        <v>84</v>
      </c>
      <c r="F86" s="1">
        <f>+Tabla15[[#This Row],[0]]*Tabla15[[#This Row],[NOMBRE DE LA CAUSA 2019]]</f>
        <v>84</v>
      </c>
      <c r="G86" s="1" t="s">
        <v>1048</v>
      </c>
      <c r="J86" s="1" t="s">
        <v>1049</v>
      </c>
      <c r="K86" s="1" t="s">
        <v>1045</v>
      </c>
      <c r="L86" s="1" t="s">
        <v>1240</v>
      </c>
      <c r="M86" s="4">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5" t="s">
        <v>1241</v>
      </c>
      <c r="C87" s="1">
        <v>1</v>
      </c>
      <c r="D87" s="1">
        <f>+IF(Tabla15[[#This Row],[NOMBRE DE LA CAUSA 2018]]=0,0,1)</f>
        <v>1</v>
      </c>
      <c r="E87" s="1">
        <f>+E86+Tabla15[[#This Row],[NOMBRE DE LA CAUSA 2019]]</f>
        <v>85</v>
      </c>
      <c r="F87" s="1">
        <f>+Tabla15[[#This Row],[0]]*Tabla15[[#This Row],[NOMBRE DE LA CAUSA 2019]]</f>
        <v>85</v>
      </c>
      <c r="G87" s="5" t="s">
        <v>1048</v>
      </c>
      <c r="J87" s="1" t="s">
        <v>1049</v>
      </c>
      <c r="K87" s="1" t="s">
        <v>1045</v>
      </c>
      <c r="L87" s="5" t="s">
        <v>1242</v>
      </c>
      <c r="M87" s="4">
        <v>855</v>
      </c>
      <c r="N87" s="1" t="str">
        <f>+Tabla15[[#This Row],[NOMBRE DE LA CAUSA 2017]]</f>
        <v>DESCONOCIMIENTO DEL DERECHO A REUBICACION LABORAL</v>
      </c>
    </row>
    <row r="88" spans="1:14" ht="15" customHeight="1">
      <c r="A88" s="1">
        <f>+Tabla15[[#This Row],[1]]</f>
        <v>86</v>
      </c>
      <c r="B88" s="1" t="s">
        <v>1243</v>
      </c>
      <c r="C88" s="1">
        <v>1</v>
      </c>
      <c r="D88" s="1">
        <f>+IF(Tabla15[[#This Row],[NOMBRE DE LA CAUSA 2018]]=0,0,1)</f>
        <v>1</v>
      </c>
      <c r="E88" s="1">
        <f>+E87+Tabla15[[#This Row],[NOMBRE DE LA CAUSA 2019]]</f>
        <v>86</v>
      </c>
      <c r="F88" s="1">
        <f>+Tabla15[[#This Row],[0]]*Tabla15[[#This Row],[NOMBRE DE LA CAUSA 2019]]</f>
        <v>86</v>
      </c>
      <c r="G88" s="1" t="s">
        <v>1086</v>
      </c>
      <c r="H88" s="1" t="s">
        <v>1244</v>
      </c>
      <c r="K88" s="1" t="s">
        <v>1045</v>
      </c>
      <c r="L88" s="1" t="s">
        <v>1245</v>
      </c>
      <c r="M88" s="4">
        <v>2268</v>
      </c>
      <c r="N88" s="1" t="str">
        <f>+Tabla15[[#This Row],[NOMBRE DE LA CAUSA 2017]]</f>
        <v>DESCONOCIMIENTO DEL FUERO SINDICAL</v>
      </c>
    </row>
    <row r="89" spans="1:14" ht="15" customHeight="1">
      <c r="A89" s="1">
        <f>+Tabla15[[#This Row],[1]]</f>
        <v>87</v>
      </c>
      <c r="B89" s="1" t="s">
        <v>1246</v>
      </c>
      <c r="C89" s="1">
        <v>1</v>
      </c>
      <c r="D89" s="1">
        <f>+IF(Tabla15[[#This Row],[NOMBRE DE LA CAUSA 2018]]=0,0,1)</f>
        <v>1</v>
      </c>
      <c r="E89" s="1">
        <f>+E88+Tabla15[[#This Row],[NOMBRE DE LA CAUSA 2019]]</f>
        <v>87</v>
      </c>
      <c r="F89" s="1">
        <f>+Tabla15[[#This Row],[0]]*Tabla15[[#This Row],[NOMBRE DE LA CAUSA 2019]]</f>
        <v>87</v>
      </c>
      <c r="G89" s="1" t="s">
        <v>1086</v>
      </c>
      <c r="H89" s="1" t="s">
        <v>1244</v>
      </c>
      <c r="K89" s="1" t="s">
        <v>1045</v>
      </c>
      <c r="L89" s="1" t="s">
        <v>1247</v>
      </c>
      <c r="M89" s="4">
        <v>2269</v>
      </c>
      <c r="N89" s="1" t="str">
        <f>+Tabla15[[#This Row],[NOMBRE DE LA CAUSA 2017]]</f>
        <v>DESCONOCIMIENTO DEL FUERO SINDICAL EN LOS PROCESOS DE REESTRUCTURACION Y LIQUIDACION DE ENTIDADES PUBLICAS</v>
      </c>
    </row>
    <row r="90" spans="1:14" ht="15" customHeight="1">
      <c r="A90" s="1">
        <f>+Tabla15[[#This Row],[1]]</f>
        <v>88</v>
      </c>
      <c r="B90" s="1" t="s">
        <v>1248</v>
      </c>
      <c r="C90" s="1">
        <v>1</v>
      </c>
      <c r="D90" s="1">
        <f>+IF(Tabla15[[#This Row],[NOMBRE DE LA CAUSA 2018]]=0,0,1)</f>
        <v>1</v>
      </c>
      <c r="E90" s="1">
        <f>+E89+Tabla15[[#This Row],[NOMBRE DE LA CAUSA 2019]]</f>
        <v>88</v>
      </c>
      <c r="F90" s="1">
        <f>+Tabla15[[#This Row],[0]]*Tabla15[[#This Row],[NOMBRE DE LA CAUSA 2019]]</f>
        <v>88</v>
      </c>
      <c r="G90" s="1" t="s">
        <v>1048</v>
      </c>
      <c r="J90" s="1" t="s">
        <v>1049</v>
      </c>
      <c r="K90" s="1" t="s">
        <v>1045</v>
      </c>
      <c r="L90" s="1" t="s">
        <v>1249</v>
      </c>
      <c r="M90" s="4">
        <v>1996</v>
      </c>
      <c r="N90" s="1" t="str">
        <f>+Tabla15[[#This Row],[NOMBRE DE LA CAUSA 2017]]</f>
        <v>DESCUENTO DE NOMINA NO AUTORIZADO</v>
      </c>
    </row>
    <row r="91" spans="1:14" ht="15" customHeight="1">
      <c r="A91" s="1">
        <f>+Tabla15[[#This Row],[1]]</f>
        <v>89</v>
      </c>
      <c r="B91" s="1" t="s">
        <v>1250</v>
      </c>
      <c r="C91" s="1">
        <v>1</v>
      </c>
      <c r="D91" s="1">
        <f>+IF(Tabla15[[#This Row],[NOMBRE DE LA CAUSA 2018]]=0,0,1)</f>
        <v>1</v>
      </c>
      <c r="E91" s="1">
        <f>+E90+Tabla15[[#This Row],[NOMBRE DE LA CAUSA 2019]]</f>
        <v>89</v>
      </c>
      <c r="F91" s="1">
        <f>+Tabla15[[#This Row],[0]]*Tabla15[[#This Row],[NOMBRE DE LA CAUSA 2019]]</f>
        <v>89</v>
      </c>
      <c r="G91" s="1" t="s">
        <v>1048</v>
      </c>
      <c r="J91" s="1" t="s">
        <v>1049</v>
      </c>
      <c r="K91" s="1" t="s">
        <v>1045</v>
      </c>
      <c r="L91" s="1" t="s">
        <v>1251</v>
      </c>
      <c r="M91" s="4">
        <v>783</v>
      </c>
      <c r="N91" s="1" t="str">
        <f>+Tabla15[[#This Row],[NOMBRE DE LA CAUSA 2017]]</f>
        <v>DESCUENTO ILEGAL A LA MESADA PENSIONAL</v>
      </c>
    </row>
    <row r="92" spans="1:14" ht="15" customHeight="1">
      <c r="A92" s="1">
        <f>+Tabla15[[#This Row],[1]]</f>
        <v>90</v>
      </c>
      <c r="B92" s="1" t="s">
        <v>1252</v>
      </c>
      <c r="C92" s="1">
        <v>1</v>
      </c>
      <c r="D92" s="1">
        <f>+IF(Tabla15[[#This Row],[NOMBRE DE LA CAUSA 2018]]=0,0,1)</f>
        <v>1</v>
      </c>
      <c r="E92" s="1">
        <f>+E91+Tabla15[[#This Row],[NOMBRE DE LA CAUSA 2019]]</f>
        <v>90</v>
      </c>
      <c r="F92" s="1">
        <f>+Tabla15[[#This Row],[0]]*Tabla15[[#This Row],[NOMBRE DE LA CAUSA 2019]]</f>
        <v>90</v>
      </c>
      <c r="G92" s="1" t="s">
        <v>1086</v>
      </c>
      <c r="H92" s="1" t="s">
        <v>1253</v>
      </c>
      <c r="K92" s="1" t="s">
        <v>1045</v>
      </c>
      <c r="L92" s="1" t="s">
        <v>1254</v>
      </c>
      <c r="M92" s="4">
        <v>2034</v>
      </c>
      <c r="N92" s="1" t="str">
        <f>+Tabla15[[#This Row],[NOMBRE DE LA CAUSA 2017]]</f>
        <v>DESEQUILIBRIO ECONOMICO DEL CONTRATO POR ACTOS O HECHOS DE LA ENTIDAD CONTRATANTE</v>
      </c>
    </row>
    <row r="93" spans="1:14" ht="15" customHeight="1">
      <c r="A93" s="1">
        <f>+Tabla15[[#This Row],[1]]</f>
        <v>91</v>
      </c>
      <c r="B93" s="1" t="s">
        <v>1255</v>
      </c>
      <c r="C93" s="1">
        <v>1</v>
      </c>
      <c r="D93" s="1">
        <f>+IF(Tabla15[[#This Row],[NOMBRE DE LA CAUSA 2018]]=0,0,1)</f>
        <v>1</v>
      </c>
      <c r="E93" s="1">
        <f>+E92+Tabla15[[#This Row],[NOMBRE DE LA CAUSA 2019]]</f>
        <v>91</v>
      </c>
      <c r="F93" s="1">
        <f>+Tabla15[[#This Row],[0]]*Tabla15[[#This Row],[NOMBRE DE LA CAUSA 2019]]</f>
        <v>91</v>
      </c>
      <c r="G93" s="1" t="s">
        <v>1086</v>
      </c>
      <c r="H93" s="1" t="s">
        <v>1253</v>
      </c>
      <c r="K93" s="1" t="s">
        <v>1045</v>
      </c>
      <c r="L93" s="1" t="s">
        <v>1256</v>
      </c>
      <c r="M93" s="4">
        <v>2035</v>
      </c>
      <c r="N93" s="1" t="str">
        <f>+Tabla15[[#This Row],[NOMBRE DE LA CAUSA 2017]]</f>
        <v>DESEQUILIBRIO ECONOMICO DEL CONTRATO POR ACTOS O HECHOS DEL CONTRATISTA</v>
      </c>
    </row>
    <row r="94" spans="1:14" ht="15" customHeight="1">
      <c r="A94" s="1">
        <f>+Tabla15[[#This Row],[1]]</f>
        <v>92</v>
      </c>
      <c r="B94" s="1" t="s">
        <v>1257</v>
      </c>
      <c r="C94" s="1">
        <v>1</v>
      </c>
      <c r="D94" s="1">
        <f>+IF(Tabla15[[#This Row],[NOMBRE DE LA CAUSA 2018]]=0,0,1)</f>
        <v>1</v>
      </c>
      <c r="E94" s="1">
        <f>+E93+Tabla15[[#This Row],[NOMBRE DE LA CAUSA 2019]]</f>
        <v>92</v>
      </c>
      <c r="F94" s="1">
        <f>+Tabla15[[#This Row],[0]]*Tabla15[[#This Row],[NOMBRE DE LA CAUSA 2019]]</f>
        <v>92</v>
      </c>
      <c r="G94" s="1" t="s">
        <v>1086</v>
      </c>
      <c r="H94" s="1" t="s">
        <v>1253</v>
      </c>
      <c r="K94" s="1" t="s">
        <v>1045</v>
      </c>
      <c r="L94" s="1" t="s">
        <v>1258</v>
      </c>
      <c r="M94" s="4">
        <v>2036</v>
      </c>
      <c r="N94" s="1" t="str">
        <f>+Tabla15[[#This Row],[NOMBRE DE LA CAUSA 2017]]</f>
        <v>DESEQUILIBRIO ECONOMICO DEL CONTRATO POR EL HECHO DEL PRINCIPE</v>
      </c>
    </row>
    <row r="95" spans="1:14" ht="15" customHeight="1">
      <c r="A95" s="1">
        <f>+Tabla15[[#This Row],[1]]</f>
        <v>93</v>
      </c>
      <c r="B95" s="1" t="s">
        <v>1259</v>
      </c>
      <c r="C95" s="1">
        <v>1</v>
      </c>
      <c r="D95" s="1">
        <f>+IF(Tabla15[[#This Row],[NOMBRE DE LA CAUSA 2018]]=0,0,1)</f>
        <v>1</v>
      </c>
      <c r="E95" s="1">
        <f>+E94+Tabla15[[#This Row],[NOMBRE DE LA CAUSA 2019]]</f>
        <v>93</v>
      </c>
      <c r="F95" s="1">
        <f>+Tabla15[[#This Row],[0]]*Tabla15[[#This Row],[NOMBRE DE LA CAUSA 2019]]</f>
        <v>93</v>
      </c>
      <c r="G95" s="1" t="s">
        <v>1086</v>
      </c>
      <c r="H95" s="1" t="s">
        <v>1253</v>
      </c>
      <c r="K95" s="1" t="s">
        <v>1045</v>
      </c>
      <c r="L95" s="1" t="s">
        <v>1260</v>
      </c>
      <c r="M95" s="4">
        <v>2037</v>
      </c>
      <c r="N95" s="1" t="str">
        <f>+Tabla15[[#This Row],[NOMBRE DE LA CAUSA 2017]]</f>
        <v>DESEQUILIBRIO ECONOMICO DEL CONTRATO POR TEORIA DE LA IMPREVISION</v>
      </c>
    </row>
    <row r="96" spans="1:14" ht="15" customHeight="1">
      <c r="A96" s="1">
        <f>+Tabla15[[#This Row],[1]]</f>
        <v>94</v>
      </c>
      <c r="B96" s="1" t="s">
        <v>1261</v>
      </c>
      <c r="C96" s="1">
        <v>1</v>
      </c>
      <c r="D96" s="1">
        <f>+IF(Tabla15[[#This Row],[NOMBRE DE LA CAUSA 2018]]=0,0,1)</f>
        <v>1</v>
      </c>
      <c r="E96" s="1">
        <f>+E95+Tabla15[[#This Row],[NOMBRE DE LA CAUSA 2019]]</f>
        <v>94</v>
      </c>
      <c r="F96" s="1">
        <f>+Tabla15[[#This Row],[0]]*Tabla15[[#This Row],[NOMBRE DE LA CAUSA 2019]]</f>
        <v>94</v>
      </c>
      <c r="G96" s="1" t="s">
        <v>1048</v>
      </c>
      <c r="J96" s="1" t="s">
        <v>1049</v>
      </c>
      <c r="K96" s="1" t="s">
        <v>1045</v>
      </c>
      <c r="L96" s="1" t="s">
        <v>1262</v>
      </c>
      <c r="M96" s="4">
        <v>419</v>
      </c>
      <c r="N96" s="1" t="str">
        <f>+Tabla15[[#This Row],[NOMBRE DE LA CAUSA 2017]]</f>
        <v>DESLINDE Y AMOJONAMIENTO</v>
      </c>
    </row>
    <row r="97" spans="1:14" ht="15" customHeight="1">
      <c r="A97" s="1">
        <f>+Tabla15[[#This Row],[1]]</f>
        <v>95</v>
      </c>
      <c r="B97" s="1" t="s">
        <v>1263</v>
      </c>
      <c r="C97" s="1">
        <v>1</v>
      </c>
      <c r="D97" s="1">
        <f>+IF(Tabla15[[#This Row],[NOMBRE DE LA CAUSA 2018]]=0,0,1)</f>
        <v>1</v>
      </c>
      <c r="E97" s="1">
        <f>+E96+Tabla15[[#This Row],[NOMBRE DE LA CAUSA 2019]]</f>
        <v>95</v>
      </c>
      <c r="F97" s="1">
        <f>+Tabla15[[#This Row],[0]]*Tabla15[[#This Row],[NOMBRE DE LA CAUSA 2019]]</f>
        <v>95</v>
      </c>
      <c r="G97" s="1" t="s">
        <v>1048</v>
      </c>
      <c r="J97" s="1" t="s">
        <v>1049</v>
      </c>
      <c r="K97" s="1" t="s">
        <v>1045</v>
      </c>
      <c r="L97" s="1" t="s">
        <v>1264</v>
      </c>
      <c r="M97" s="4">
        <v>449</v>
      </c>
      <c r="N97" s="1" t="str">
        <f>+Tabla15[[#This Row],[NOMBRE DE LA CAUSA 2017]]</f>
        <v>DESMEJORA EN LAS CONDICIONES LABORALES</v>
      </c>
    </row>
    <row r="98" spans="1:14" ht="15" customHeight="1">
      <c r="A98" s="1">
        <f>+Tabla15[[#This Row],[1]]</f>
        <v>96</v>
      </c>
      <c r="B98" s="1" t="s">
        <v>1265</v>
      </c>
      <c r="C98" s="1">
        <v>1</v>
      </c>
      <c r="D98" s="1">
        <f>+IF(Tabla15[[#This Row],[NOMBRE DE LA CAUSA 2018]]=0,0,1)</f>
        <v>1</v>
      </c>
      <c r="E98" s="1">
        <f>+E97+Tabla15[[#This Row],[NOMBRE DE LA CAUSA 2019]]</f>
        <v>96</v>
      </c>
      <c r="F98" s="1">
        <f>+Tabla15[[#This Row],[0]]*Tabla15[[#This Row],[NOMBRE DE LA CAUSA 2019]]</f>
        <v>96</v>
      </c>
      <c r="G98" s="1" t="s">
        <v>1043</v>
      </c>
      <c r="K98" s="1" t="s">
        <v>1045</v>
      </c>
      <c r="L98" s="1" t="s">
        <v>1266</v>
      </c>
      <c r="M98" s="4">
        <v>2204</v>
      </c>
      <c r="N98" s="1" t="str">
        <f>+Tabla15[[#This Row],[NOMBRE DE LA CAUSA 2017]]</f>
        <v>DESPIDO INDIRECTO DE FUNCIONARIO PUBLICO</v>
      </c>
    </row>
    <row r="99" spans="1:14" ht="15" customHeight="1">
      <c r="A99" s="1">
        <f>+Tabla15[[#This Row],[1]]</f>
        <v>97</v>
      </c>
      <c r="B99" s="6" t="s">
        <v>1267</v>
      </c>
      <c r="C99" s="1">
        <v>1</v>
      </c>
      <c r="D99" s="1">
        <f>+IF(Tabla15[[#This Row],[NOMBRE DE LA CAUSA 2018]]=0,0,1)</f>
        <v>1</v>
      </c>
      <c r="E99" s="1">
        <f>+E98+Tabla15[[#This Row],[NOMBRE DE LA CAUSA 2019]]</f>
        <v>97</v>
      </c>
      <c r="F99" s="1">
        <f>+Tabla15[[#This Row],[0]]*Tabla15[[#This Row],[NOMBRE DE LA CAUSA 2019]]</f>
        <v>97</v>
      </c>
      <c r="G99" s="1" t="s">
        <v>1048</v>
      </c>
      <c r="J99" s="1" t="s">
        <v>1049</v>
      </c>
      <c r="K99" s="1" t="s">
        <v>1045</v>
      </c>
      <c r="L99" s="1" t="s">
        <v>1268</v>
      </c>
      <c r="M99" s="4">
        <v>36</v>
      </c>
      <c r="N99" s="1" t="str">
        <f>+Tabla15[[#This Row],[NOMBRE DE LA CAUSA 2017]]</f>
        <v>DESPIDO INDIRECTO DE TRABAJADOR OFICIAL</v>
      </c>
    </row>
    <row r="100" spans="1:14" ht="15" customHeight="1">
      <c r="A100" s="1">
        <f>+Tabla15[[#This Row],[1]]</f>
        <v>98</v>
      </c>
      <c r="B100" s="1" t="s">
        <v>1269</v>
      </c>
      <c r="C100" s="1">
        <v>1</v>
      </c>
      <c r="D100" s="1">
        <f>+IF(Tabla15[[#This Row],[NOMBRE DE LA CAUSA 2018]]=0,0,1)</f>
        <v>1</v>
      </c>
      <c r="E100" s="1">
        <f>+E99+Tabla15[[#This Row],[NOMBRE DE LA CAUSA 2019]]</f>
        <v>98</v>
      </c>
      <c r="F100" s="1">
        <f>+Tabla15[[#This Row],[0]]*Tabla15[[#This Row],[NOMBRE DE LA CAUSA 2019]]</f>
        <v>98</v>
      </c>
      <c r="G100" s="1" t="s">
        <v>1048</v>
      </c>
      <c r="J100" s="1" t="s">
        <v>1049</v>
      </c>
      <c r="K100" s="1" t="s">
        <v>1045</v>
      </c>
      <c r="L100" s="1" t="s">
        <v>1270</v>
      </c>
      <c r="M100" s="4">
        <v>209</v>
      </c>
      <c r="N100" s="1" t="str">
        <f>+Tabla15[[#This Row],[NOMBRE DE LA CAUSA 2017]]</f>
        <v>DESPIDO SIN JUSTA CAUSA DE TRABAJADOR OFICIAL</v>
      </c>
    </row>
    <row r="101" spans="1:14" ht="15" customHeight="1">
      <c r="A101" s="1">
        <f>+Tabla15[[#This Row],[1]]</f>
        <v>99</v>
      </c>
      <c r="B101" s="1" t="s">
        <v>1271</v>
      </c>
      <c r="C101" s="1">
        <v>1</v>
      </c>
      <c r="D101" s="1">
        <f>+IF(Tabla15[[#This Row],[NOMBRE DE LA CAUSA 2018]]=0,0,1)</f>
        <v>1</v>
      </c>
      <c r="E101" s="1">
        <f>+E100+Tabla15[[#This Row],[NOMBRE DE LA CAUSA 2019]]</f>
        <v>99</v>
      </c>
      <c r="F101" s="1">
        <f>+Tabla15[[#This Row],[0]]*Tabla15[[#This Row],[NOMBRE DE LA CAUSA 2019]]</f>
        <v>99</v>
      </c>
      <c r="G101" s="1" t="s">
        <v>1048</v>
      </c>
      <c r="J101" s="1" t="s">
        <v>1049</v>
      </c>
      <c r="K101" s="1" t="s">
        <v>1045</v>
      </c>
      <c r="L101" s="1" t="s">
        <v>1272</v>
      </c>
      <c r="M101" s="4">
        <v>178</v>
      </c>
      <c r="N101" s="1" t="str">
        <f>+Tabla15[[#This Row],[NOMBRE DE LA CAUSA 2017]]</f>
        <v>DESPLAZAMIENTO FORZADO</v>
      </c>
    </row>
    <row r="102" spans="1:14" ht="15" customHeight="1">
      <c r="A102" s="1">
        <f>+Tabla15[[#This Row],[1]]</f>
        <v>100</v>
      </c>
      <c r="B102" s="1" t="s">
        <v>1273</v>
      </c>
      <c r="C102" s="1">
        <v>1</v>
      </c>
      <c r="D102" s="1">
        <f>+IF(Tabla15[[#This Row],[NOMBRE DE LA CAUSA 2018]]=0,0,1)</f>
        <v>1</v>
      </c>
      <c r="E102" s="1">
        <f>+E101+Tabla15[[#This Row],[NOMBRE DE LA CAUSA 2019]]</f>
        <v>100</v>
      </c>
      <c r="F102" s="1">
        <f>+Tabla15[[#This Row],[0]]*Tabla15[[#This Row],[NOMBRE DE LA CAUSA 2019]]</f>
        <v>100</v>
      </c>
      <c r="G102" s="1" t="s">
        <v>1048</v>
      </c>
      <c r="J102" s="1" t="s">
        <v>1049</v>
      </c>
      <c r="K102" s="1" t="s">
        <v>1045</v>
      </c>
      <c r="L102" s="5" t="s">
        <v>1274</v>
      </c>
      <c r="M102" s="4">
        <v>2004</v>
      </c>
      <c r="N102" s="1" t="str">
        <f>+Tabla15[[#This Row],[NOMBRE DE LA CAUSA 2017]]</f>
        <v>DESPOJO JURIDICO Y MATERIAL DE TIERRAS</v>
      </c>
    </row>
    <row r="103" spans="1:14" ht="15" customHeight="1">
      <c r="A103" s="1">
        <f>+Tabla15[[#This Row],[1]]</f>
        <v>101</v>
      </c>
      <c r="B103" s="1" t="s">
        <v>1275</v>
      </c>
      <c r="C103" s="1">
        <v>1</v>
      </c>
      <c r="D103" s="1">
        <f>+IF(Tabla15[[#This Row],[NOMBRE DE LA CAUSA 2018]]=0,0,1)</f>
        <v>1</v>
      </c>
      <c r="E103" s="1">
        <f>+E102+Tabla15[[#This Row],[NOMBRE DE LA CAUSA 2019]]</f>
        <v>101</v>
      </c>
      <c r="F103" s="1">
        <f>+Tabla15[[#This Row],[0]]*Tabla15[[#This Row],[NOMBRE DE LA CAUSA 2019]]</f>
        <v>101</v>
      </c>
      <c r="G103" s="1" t="s">
        <v>1048</v>
      </c>
      <c r="J103" s="1" t="s">
        <v>1049</v>
      </c>
      <c r="K103" s="1" t="s">
        <v>1045</v>
      </c>
      <c r="L103" s="7" t="s">
        <v>1276</v>
      </c>
      <c r="M103" s="4">
        <v>1982</v>
      </c>
      <c r="N103" s="1" t="str">
        <f>+Tabla15[[#This Row],[NOMBRE DE LA CAUSA 2017]]</f>
        <v>DIVISION DE LA COSA COMUN POR PARTE DE COMUNEROS O COPROPIETARIOS</v>
      </c>
    </row>
    <row r="104" spans="1:14" ht="15" customHeight="1">
      <c r="A104" s="1">
        <f>+Tabla15[[#This Row],[1]]</f>
        <v>102</v>
      </c>
      <c r="B104" s="1" t="s">
        <v>1277</v>
      </c>
      <c r="C104" s="1">
        <v>1</v>
      </c>
      <c r="D104" s="1">
        <f>+IF(Tabla15[[#This Row],[NOMBRE DE LA CAUSA 2018]]=0,0,1)</f>
        <v>1</v>
      </c>
      <c r="E104" s="1">
        <f>+E103+Tabla15[[#This Row],[NOMBRE DE LA CAUSA 2019]]</f>
        <v>102</v>
      </c>
      <c r="F104" s="1">
        <f>+Tabla15[[#This Row],[0]]*Tabla15[[#This Row],[NOMBRE DE LA CAUSA 2019]]</f>
        <v>102</v>
      </c>
      <c r="G104" s="1" t="s">
        <v>1048</v>
      </c>
      <c r="J104" s="1" t="s">
        <v>1049</v>
      </c>
      <c r="K104" s="1" t="s">
        <v>1045</v>
      </c>
      <c r="L104" s="1" t="s">
        <v>1278</v>
      </c>
      <c r="M104" s="4">
        <v>413</v>
      </c>
      <c r="N104" s="1" t="str">
        <f>+Tabla15[[#This Row],[NOMBRE DE LA CAUSA 2017]]</f>
        <v>EJECUCION DE PRESTACIONES SIN CONTRATO</v>
      </c>
    </row>
    <row r="105" spans="1:14" ht="15" customHeight="1">
      <c r="A105" s="1">
        <f>+Tabla15[[#This Row],[1]]</f>
        <v>103</v>
      </c>
      <c r="B105" s="1" t="s">
        <v>1279</v>
      </c>
      <c r="C105" s="1">
        <v>1</v>
      </c>
      <c r="D105" s="1">
        <f>+IF(Tabla15[[#This Row],[NOMBRE DE LA CAUSA 2018]]=0,0,1)</f>
        <v>1</v>
      </c>
      <c r="E105" s="1">
        <f>+E104+Tabla15[[#This Row],[NOMBRE DE LA CAUSA 2019]]</f>
        <v>103</v>
      </c>
      <c r="F105" s="1">
        <f>+Tabla15[[#This Row],[0]]*Tabla15[[#This Row],[NOMBRE DE LA CAUSA 2019]]</f>
        <v>103</v>
      </c>
      <c r="G105" s="1" t="s">
        <v>1086</v>
      </c>
      <c r="H105" s="1" t="s">
        <v>1280</v>
      </c>
      <c r="K105" s="1" t="s">
        <v>1045</v>
      </c>
      <c r="L105" s="1" t="s">
        <v>1281</v>
      </c>
      <c r="M105" s="4">
        <v>2049</v>
      </c>
      <c r="N105" s="1" t="str">
        <f>+Tabla15[[#This Row],[NOMBRE DE LA CAUSA 2017]]</f>
        <v>EJECUCIONES EXTRAJUDICIALES PERPETRADAS POR AGENTES DEL ESTADO</v>
      </c>
    </row>
    <row r="106" spans="1:14" ht="15" customHeight="1">
      <c r="A106" s="1">
        <f>+Tabla15[[#This Row],[1]]</f>
        <v>104</v>
      </c>
      <c r="B106" s="1" t="s">
        <v>1282</v>
      </c>
      <c r="C106" s="1">
        <v>1</v>
      </c>
      <c r="D106" s="1">
        <f>+IF(Tabla15[[#This Row],[NOMBRE DE LA CAUSA 2018]]=0,0,1)</f>
        <v>1</v>
      </c>
      <c r="E106" s="1">
        <f>+E105+Tabla15[[#This Row],[NOMBRE DE LA CAUSA 2019]]</f>
        <v>104</v>
      </c>
      <c r="F106" s="1">
        <f>+Tabla15[[#This Row],[0]]*Tabla15[[#This Row],[NOMBRE DE LA CAUSA 2019]]</f>
        <v>104</v>
      </c>
      <c r="G106" s="1" t="s">
        <v>1086</v>
      </c>
      <c r="H106" s="1" t="s">
        <v>1280</v>
      </c>
      <c r="K106" s="1" t="s">
        <v>1045</v>
      </c>
      <c r="L106" s="1" t="s">
        <v>1283</v>
      </c>
      <c r="M106" s="4">
        <v>2050</v>
      </c>
      <c r="N106" s="1" t="str">
        <f>+Tabla15[[#This Row],[NOMBRE DE LA CAUSA 2017]]</f>
        <v>EJECUCIONES EXTRAJUDICIALES PERPETRADAS POR TERCEROS CON PARTICIPACION DE AGENTES DEL ESTADO</v>
      </c>
    </row>
    <row r="107" spans="1:14" ht="15" customHeight="1">
      <c r="A107" s="1">
        <f>+Tabla15[[#This Row],[1]]</f>
        <v>105</v>
      </c>
      <c r="B107" s="1" t="s">
        <v>1284</v>
      </c>
      <c r="C107" s="1">
        <v>1</v>
      </c>
      <c r="D107" s="1">
        <f>+IF(Tabla15[[#This Row],[NOMBRE DE LA CAUSA 2018]]=0,0,1)</f>
        <v>1</v>
      </c>
      <c r="E107" s="1">
        <f>+E106+Tabla15[[#This Row],[NOMBRE DE LA CAUSA 2019]]</f>
        <v>105</v>
      </c>
      <c r="F107" s="1">
        <f>+Tabla15[[#This Row],[0]]*Tabla15[[#This Row],[NOMBRE DE LA CAUSA 2019]]</f>
        <v>105</v>
      </c>
      <c r="G107" s="1" t="s">
        <v>1048</v>
      </c>
      <c r="J107" s="1" t="s">
        <v>1049</v>
      </c>
      <c r="K107" s="1" t="s">
        <v>1045</v>
      </c>
      <c r="L107" s="1" t="s">
        <v>1285</v>
      </c>
      <c r="M107" s="4">
        <v>510</v>
      </c>
      <c r="N107" s="1" t="str">
        <f>+Tabla15[[#This Row],[NOMBRE DE LA CAUSA 2017]]</f>
        <v>ENAJENACION DE ACCIONES SIN EL CUMPLIMIENTO DE LOS REQUISITOS LEGALES</v>
      </c>
    </row>
    <row r="108" spans="1:14" ht="15" customHeight="1">
      <c r="A108" s="1">
        <f>+Tabla15[[#This Row],[1]]</f>
        <v>106</v>
      </c>
      <c r="B108" s="1" t="s">
        <v>1286</v>
      </c>
      <c r="C108" s="1">
        <v>1</v>
      </c>
      <c r="D108" s="1">
        <f>+IF(Tabla15[[#This Row],[NOMBRE DE LA CAUSA 2018]]=0,0,1)</f>
        <v>1</v>
      </c>
      <c r="E108" s="1">
        <f>+E107+Tabla15[[#This Row],[NOMBRE DE LA CAUSA 2019]]</f>
        <v>106</v>
      </c>
      <c r="F108" s="1">
        <f>+Tabla15[[#This Row],[0]]*Tabla15[[#This Row],[NOMBRE DE LA CAUSA 2019]]</f>
        <v>106</v>
      </c>
      <c r="G108" s="1" t="s">
        <v>1048</v>
      </c>
      <c r="J108" s="1" t="s">
        <v>1049</v>
      </c>
      <c r="K108" s="1" t="s">
        <v>1045</v>
      </c>
      <c r="L108" s="1" t="s">
        <v>1287</v>
      </c>
      <c r="M108" s="4">
        <v>312</v>
      </c>
      <c r="N108" s="1" t="str">
        <f>+Tabla15[[#This Row],[NOMBRE DE LA CAUSA 2017]]</f>
        <v>ERROR JUDICIAL</v>
      </c>
    </row>
    <row r="109" spans="1:14" ht="15" customHeight="1">
      <c r="A109" s="1">
        <f>+Tabla15[[#This Row],[1]]</f>
        <v>107</v>
      </c>
      <c r="B109" s="1" t="s">
        <v>1288</v>
      </c>
      <c r="C109" s="1">
        <v>1</v>
      </c>
      <c r="D109" s="1">
        <f>+IF(Tabla15[[#This Row],[NOMBRE DE LA CAUSA 2018]]=0,0,1)</f>
        <v>1</v>
      </c>
      <c r="E109" s="1">
        <f>+E108+Tabla15[[#This Row],[NOMBRE DE LA CAUSA 2019]]</f>
        <v>107</v>
      </c>
      <c r="F109" s="1">
        <f>+Tabla15[[#This Row],[0]]*Tabla15[[#This Row],[NOMBRE DE LA CAUSA 2019]]</f>
        <v>107</v>
      </c>
      <c r="G109" s="5" t="s">
        <v>1048</v>
      </c>
      <c r="J109" s="1" t="s">
        <v>1049</v>
      </c>
      <c r="K109" s="1" t="s">
        <v>1045</v>
      </c>
      <c r="L109" s="5" t="s">
        <v>1289</v>
      </c>
      <c r="M109" s="4">
        <v>1971</v>
      </c>
      <c r="N109" s="1" t="str">
        <f>+Tabla15[[#This Row],[NOMBRE DE LA CAUSA 2017]]</f>
        <v>EXCESO EN EL COBRO DE INTERESES</v>
      </c>
    </row>
    <row r="110" spans="1:14" ht="15" customHeight="1">
      <c r="A110" s="1">
        <f>+Tabla15[[#This Row],[1]]</f>
        <v>108</v>
      </c>
      <c r="B110" s="1" t="s">
        <v>1290</v>
      </c>
      <c r="C110" s="1">
        <v>1</v>
      </c>
      <c r="D110" s="1">
        <f>+IF(Tabla15[[#This Row],[NOMBRE DE LA CAUSA 2018]]=0,0,1)</f>
        <v>1</v>
      </c>
      <c r="E110" s="1">
        <f>+E109+Tabla15[[#This Row],[NOMBRE DE LA CAUSA 2019]]</f>
        <v>108</v>
      </c>
      <c r="F110" s="1">
        <f>+Tabla15[[#This Row],[0]]*Tabla15[[#This Row],[NOMBRE DE LA CAUSA 2019]]</f>
        <v>108</v>
      </c>
      <c r="G110" s="1" t="s">
        <v>1048</v>
      </c>
      <c r="J110" s="1" t="s">
        <v>1049</v>
      </c>
      <c r="K110" s="1" t="s">
        <v>1045</v>
      </c>
      <c r="L110" s="1" t="s">
        <v>1291</v>
      </c>
      <c r="M110" s="4">
        <v>804</v>
      </c>
      <c r="N110" s="1" t="str">
        <f>+Tabla15[[#This Row],[NOMBRE DE LA CAUSA 2017]]</f>
        <v>EXISTENCIA O INEXISTENCIA DEL CONTRATO</v>
      </c>
    </row>
    <row r="111" spans="1:14" ht="15" customHeight="1">
      <c r="A111" s="1">
        <f>+Tabla15[[#This Row],[1]]</f>
        <v>109</v>
      </c>
      <c r="B111" s="1" t="s">
        <v>1292</v>
      </c>
      <c r="C111" s="1">
        <v>1</v>
      </c>
      <c r="D111" s="1">
        <f>+IF(Tabla15[[#This Row],[NOMBRE DE LA CAUSA 2018]]=0,0,1)</f>
        <v>1</v>
      </c>
      <c r="E111" s="1">
        <f>+E110+Tabla15[[#This Row],[NOMBRE DE LA CAUSA 2019]]</f>
        <v>109</v>
      </c>
      <c r="F111" s="1">
        <f>+Tabla15[[#This Row],[0]]*Tabla15[[#This Row],[NOMBRE DE LA CAUSA 2019]]</f>
        <v>109</v>
      </c>
      <c r="G111" s="1" t="s">
        <v>1043</v>
      </c>
      <c r="K111" s="1" t="s">
        <v>1045</v>
      </c>
      <c r="L111" s="5" t="s">
        <v>1293</v>
      </c>
      <c r="M111" s="4">
        <v>2040</v>
      </c>
      <c r="N111" s="1" t="str">
        <f>+Tabla15[[#This Row],[NOMBRE DE LA CAUSA 2017]]</f>
        <v>EXTENSION DE LAS GARANTIAS CONTRACTUALES</v>
      </c>
    </row>
    <row r="112" spans="1:14" ht="15" customHeight="1">
      <c r="A112" s="1">
        <f>+Tabla15[[#This Row],[1]]</f>
        <v>110</v>
      </c>
      <c r="B112" s="1" t="s">
        <v>1294</v>
      </c>
      <c r="C112" s="1">
        <v>1</v>
      </c>
      <c r="D112" s="1">
        <f>+IF(Tabla15[[#This Row],[NOMBRE DE LA CAUSA 2018]]=0,0,1)</f>
        <v>1</v>
      </c>
      <c r="E112" s="1">
        <f>+E111+Tabla15[[#This Row],[NOMBRE DE LA CAUSA 2019]]</f>
        <v>110</v>
      </c>
      <c r="F112" s="1">
        <f>+Tabla15[[#This Row],[0]]*Tabla15[[#This Row],[NOMBRE DE LA CAUSA 2019]]</f>
        <v>110</v>
      </c>
      <c r="G112" s="1" t="s">
        <v>1048</v>
      </c>
      <c r="J112" s="1" t="s">
        <v>1049</v>
      </c>
      <c r="K112" s="1" t="s">
        <v>1045</v>
      </c>
      <c r="L112" s="1" t="s">
        <v>1295</v>
      </c>
      <c r="M112" s="4">
        <v>269</v>
      </c>
      <c r="N112" s="1" t="str">
        <f>+Tabla15[[#This Row],[NOMBRE DE LA CAUSA 2017]]</f>
        <v>EXTRACCION ILEGAL DE ORGANOS, TEJIDOS Y HUESOS</v>
      </c>
    </row>
    <row r="113" spans="1:14" ht="15" customHeight="1">
      <c r="A113" s="1">
        <f>+Tabla15[[#This Row],[1]]</f>
        <v>111</v>
      </c>
      <c r="B113" s="1" t="s">
        <v>1296</v>
      </c>
      <c r="C113" s="1">
        <v>1</v>
      </c>
      <c r="D113" s="1">
        <f>+IF(Tabla15[[#This Row],[NOMBRE DE LA CAUSA 2018]]=0,0,1)</f>
        <v>1</v>
      </c>
      <c r="E113" s="1">
        <f>+E112+Tabla15[[#This Row],[NOMBRE DE LA CAUSA 2019]]</f>
        <v>111</v>
      </c>
      <c r="F113" s="1">
        <f>+Tabla15[[#This Row],[0]]*Tabla15[[#This Row],[NOMBRE DE LA CAUSA 2019]]</f>
        <v>111</v>
      </c>
      <c r="G113" s="1" t="s">
        <v>1048</v>
      </c>
      <c r="J113" s="1" t="s">
        <v>1049</v>
      </c>
      <c r="K113" s="1" t="s">
        <v>1045</v>
      </c>
      <c r="L113" s="1" t="s">
        <v>1297</v>
      </c>
      <c r="M113" s="4">
        <v>263</v>
      </c>
      <c r="N113" s="1" t="str">
        <f>+Tabla15[[#This Row],[NOMBRE DE LA CAUSA 2017]]</f>
        <v>FACTURA EXPEDIDA SIN EL CUMPLIMIENTO DE LOS REQUISITOS LEGALES</v>
      </c>
    </row>
    <row r="114" spans="1:14" ht="15" customHeight="1">
      <c r="A114" s="1">
        <f>+Tabla15[[#This Row],[1]]</f>
        <v>112</v>
      </c>
      <c r="B114" s="1" t="s">
        <v>1298</v>
      </c>
      <c r="C114" s="1">
        <v>1</v>
      </c>
      <c r="D114" s="1">
        <f>+IF(Tabla15[[#This Row],[NOMBRE DE LA CAUSA 2018]]=0,0,1)</f>
        <v>1</v>
      </c>
      <c r="E114" s="1">
        <f>+E113+Tabla15[[#This Row],[NOMBRE DE LA CAUSA 2019]]</f>
        <v>112</v>
      </c>
      <c r="F114" s="1">
        <f>+Tabla15[[#This Row],[0]]*Tabla15[[#This Row],[NOMBRE DE LA CAUSA 2019]]</f>
        <v>112</v>
      </c>
      <c r="G114" s="1" t="s">
        <v>1048</v>
      </c>
      <c r="J114" s="1" t="s">
        <v>1049</v>
      </c>
      <c r="K114" s="1" t="s">
        <v>1045</v>
      </c>
      <c r="L114" s="1" t="s">
        <v>1299</v>
      </c>
      <c r="M114" s="4">
        <v>829</v>
      </c>
      <c r="N114" s="1" t="str">
        <f>+Tabla15[[#This Row],[NOMBRE DE LA CAUSA 2017]]</f>
        <v>FALTA DE MANTENIMIENTO DE BIEN INMUEBLE ARRENDADO</v>
      </c>
    </row>
    <row r="115" spans="1:14" ht="15" customHeight="1">
      <c r="A115" s="1">
        <f>+Tabla15[[#This Row],[1]]</f>
        <v>113</v>
      </c>
      <c r="B115" s="1" t="s">
        <v>1300</v>
      </c>
      <c r="C115" s="1">
        <v>1</v>
      </c>
      <c r="D115" s="1">
        <f>+IF(Tabla15[[#This Row],[NOMBRE DE LA CAUSA 2018]]=0,0,1)</f>
        <v>1</v>
      </c>
      <c r="E115" s="1">
        <f>+E114+Tabla15[[#This Row],[NOMBRE DE LA CAUSA 2019]]</f>
        <v>113</v>
      </c>
      <c r="F115" s="1">
        <f>+Tabla15[[#This Row],[0]]*Tabla15[[#This Row],[NOMBRE DE LA CAUSA 2019]]</f>
        <v>113</v>
      </c>
      <c r="G115" s="1" t="s">
        <v>1048</v>
      </c>
      <c r="J115" s="1" t="s">
        <v>1049</v>
      </c>
      <c r="K115" s="1" t="s">
        <v>1045</v>
      </c>
      <c r="L115" s="1" t="s">
        <v>1301</v>
      </c>
      <c r="M115" s="4">
        <v>458</v>
      </c>
      <c r="N115" s="1" t="str">
        <f>+Tabla15[[#This Row],[NOMBRE DE LA CAUSA 2017]]</f>
        <v>FALTA DE REPARACION INTEGRAL A VICTIMAS DEL CONFLICTO ARMADO INTERNO</v>
      </c>
    </row>
    <row r="116" spans="1:14" ht="15" customHeight="1">
      <c r="A116" s="1">
        <f>+Tabla15[[#This Row],[1]]</f>
        <v>114</v>
      </c>
      <c r="B116" s="1" t="s">
        <v>1302</v>
      </c>
      <c r="C116" s="1">
        <v>1</v>
      </c>
      <c r="D116" s="1">
        <f>+IF(Tabla15[[#This Row],[NOMBRE DE LA CAUSA 2018]]=0,0,1)</f>
        <v>1</v>
      </c>
      <c r="E116" s="1">
        <f>+E115+Tabla15[[#This Row],[NOMBRE DE LA CAUSA 2019]]</f>
        <v>114</v>
      </c>
      <c r="F116" s="1">
        <f>+Tabla15[[#This Row],[0]]*Tabla15[[#This Row],[NOMBRE DE LA CAUSA 2019]]</f>
        <v>114</v>
      </c>
      <c r="G116" s="1" t="s">
        <v>1048</v>
      </c>
      <c r="J116" s="1" t="s">
        <v>1049</v>
      </c>
      <c r="K116" s="1" t="s">
        <v>1045</v>
      </c>
      <c r="L116" s="1" t="s">
        <v>1303</v>
      </c>
      <c r="M116" s="4">
        <v>1974</v>
      </c>
      <c r="N116" s="1" t="str">
        <f>+Tabla15[[#This Row],[NOMBRE DE LA CAUSA 2017]]</f>
        <v>HACINAMIENTO CARCELARIO</v>
      </c>
    </row>
    <row r="117" spans="1:14" ht="15" customHeight="1">
      <c r="A117" s="1">
        <f>+Tabla15[[#This Row],[1]]</f>
        <v>115</v>
      </c>
      <c r="B117" s="26" t="s">
        <v>1304</v>
      </c>
      <c r="C117" s="1">
        <v>1</v>
      </c>
      <c r="D117" s="1">
        <f>+IF(Tabla15[[#This Row],[NOMBRE DE LA CAUSA 2018]]=0,0,1)</f>
        <v>1</v>
      </c>
      <c r="E117" s="1">
        <f>+E116+Tabla15[[#This Row],[NOMBRE DE LA CAUSA 2019]]</f>
        <v>115</v>
      </c>
      <c r="F117" s="1">
        <f>+Tabla15[[#This Row],[0]]*Tabla15[[#This Row],[NOMBRE DE LA CAUSA 2019]]</f>
        <v>115</v>
      </c>
      <c r="G117" s="1" t="s">
        <v>1086</v>
      </c>
      <c r="H117" s="1" t="s">
        <v>1305</v>
      </c>
      <c r="K117" s="1" t="s">
        <v>1045</v>
      </c>
      <c r="L117" s="1" t="s">
        <v>1306</v>
      </c>
      <c r="M117" s="4">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6" t="s">
        <v>1307</v>
      </c>
      <c r="C118" s="1">
        <v>1</v>
      </c>
      <c r="D118" s="1">
        <f>+IF(Tabla15[[#This Row],[NOMBRE DE LA CAUSA 2018]]=0,0,1)</f>
        <v>1</v>
      </c>
      <c r="E118" s="1">
        <f>+E117+Tabla15[[#This Row],[NOMBRE DE LA CAUSA 2019]]</f>
        <v>116</v>
      </c>
      <c r="F118" s="1">
        <f>+Tabla15[[#This Row],[0]]*Tabla15[[#This Row],[NOMBRE DE LA CAUSA 2019]]</f>
        <v>116</v>
      </c>
      <c r="G118" s="1" t="s">
        <v>1086</v>
      </c>
      <c r="H118" s="1" t="s">
        <v>1305</v>
      </c>
      <c r="K118" s="1" t="s">
        <v>1045</v>
      </c>
      <c r="L118" s="1" t="s">
        <v>1308</v>
      </c>
      <c r="M118" s="4">
        <v>2267</v>
      </c>
      <c r="N118" s="1" t="str">
        <f>+Tabla15[[#This Row],[NOMBRE DE LA CAUSA 2017]]</f>
        <v>ILEGALIDAD DEL ACTO ADMINISTRATIVO DE DESVINCULACION DE LOS MIEMBROS DE LA FUERZA PUBLICA POR RETIRO DISCRECIONAL</v>
      </c>
    </row>
    <row r="119" spans="1:14" ht="15" customHeight="1">
      <c r="A119" s="1">
        <f>+Tabla15[[#This Row],[1]]</f>
        <v>117</v>
      </c>
      <c r="B119" s="5" t="s">
        <v>1309</v>
      </c>
      <c r="C119" s="1">
        <v>1</v>
      </c>
      <c r="D119" s="1">
        <f>+IF(Tabla15[[#This Row],[NOMBRE DE LA CAUSA 2018]]=0,0,1)</f>
        <v>1</v>
      </c>
      <c r="E119" s="1">
        <f>+E118+Tabla15[[#This Row],[NOMBRE DE LA CAUSA 2019]]</f>
        <v>117</v>
      </c>
      <c r="F119" s="1">
        <f>+Tabla15[[#This Row],[0]]*Tabla15[[#This Row],[NOMBRE DE LA CAUSA 2019]]</f>
        <v>117</v>
      </c>
      <c r="G119" s="5" t="s">
        <v>1048</v>
      </c>
      <c r="I119" s="5" t="s">
        <v>780</v>
      </c>
      <c r="J119" s="1" t="s">
        <v>1049</v>
      </c>
      <c r="K119" s="1" t="s">
        <v>1045</v>
      </c>
      <c r="L119" s="5" t="s">
        <v>1310</v>
      </c>
      <c r="M119" s="4">
        <v>1909</v>
      </c>
      <c r="N119" s="1" t="str">
        <f>+Tabla15[[#This Row],[NOMBRE DE LA CAUSA 2017]]</f>
        <v>ILEGALIDAD DEL ACTO ADMINISTRATIVO DE LIQUIDACION OFICIAL DE AFORO IMPUESTO AL PATRIMONIO</v>
      </c>
    </row>
    <row r="120" spans="1:14" ht="15" customHeight="1">
      <c r="A120" s="1">
        <f>+Tabla15[[#This Row],[1]]</f>
        <v>118</v>
      </c>
      <c r="B120" s="5" t="s">
        <v>1311</v>
      </c>
      <c r="C120" s="1">
        <v>1</v>
      </c>
      <c r="D120" s="1">
        <f>+IF(Tabla15[[#This Row],[NOMBRE DE LA CAUSA 2018]]=0,0,1)</f>
        <v>1</v>
      </c>
      <c r="E120" s="1">
        <f>+E119+Tabla15[[#This Row],[NOMBRE DE LA CAUSA 2019]]</f>
        <v>118</v>
      </c>
      <c r="F120" s="1">
        <f>+Tabla15[[#This Row],[0]]*Tabla15[[#This Row],[NOMBRE DE LA CAUSA 2019]]</f>
        <v>118</v>
      </c>
      <c r="G120" s="5" t="s">
        <v>1048</v>
      </c>
      <c r="I120" s="5" t="s">
        <v>780</v>
      </c>
      <c r="J120" s="1" t="s">
        <v>1049</v>
      </c>
      <c r="K120" s="1" t="s">
        <v>1045</v>
      </c>
      <c r="L120" s="5" t="s">
        <v>1312</v>
      </c>
      <c r="M120" s="4">
        <v>1907</v>
      </c>
      <c r="N120" s="1" t="str">
        <f>+Tabla15[[#This Row],[NOMBRE DE LA CAUSA 2017]]</f>
        <v>ILEGALIDAD DEL ACTO ADMINISTRATIVO DE LIQUIDACION OFICIAL DE AFORO IMPUESTO CREE</v>
      </c>
    </row>
    <row r="121" spans="1:14" ht="15" customHeight="1">
      <c r="A121" s="1">
        <f>+Tabla15[[#This Row],[1]]</f>
        <v>119</v>
      </c>
      <c r="B121" s="5" t="s">
        <v>1313</v>
      </c>
      <c r="C121" s="1">
        <v>1</v>
      </c>
      <c r="D121" s="1">
        <f>+IF(Tabla15[[#This Row],[NOMBRE DE LA CAUSA 2018]]=0,0,1)</f>
        <v>1</v>
      </c>
      <c r="E121" s="1">
        <f>+E120+Tabla15[[#This Row],[NOMBRE DE LA CAUSA 2019]]</f>
        <v>119</v>
      </c>
      <c r="F121" s="1">
        <f>+Tabla15[[#This Row],[0]]*Tabla15[[#This Row],[NOMBRE DE LA CAUSA 2019]]</f>
        <v>119</v>
      </c>
      <c r="G121" s="5" t="s">
        <v>1048</v>
      </c>
      <c r="I121" s="5" t="s">
        <v>780</v>
      </c>
      <c r="J121" s="1" t="s">
        <v>1049</v>
      </c>
      <c r="K121" s="1" t="s">
        <v>1045</v>
      </c>
      <c r="L121" s="5" t="s">
        <v>1314</v>
      </c>
      <c r="M121" s="4">
        <v>1904</v>
      </c>
      <c r="N121" s="1" t="str">
        <f>+Tabla15[[#This Row],[NOMBRE DE LA CAUSA 2017]]</f>
        <v>ILEGALIDAD DEL ACTO ADMINISTRATIVO DE LIQUIDACION OFICIAL DE AFORO IMPUESTO DE RENTA Y COMPLEMENTARIOS</v>
      </c>
    </row>
    <row r="122" spans="1:14" ht="15" customHeight="1">
      <c r="A122" s="1">
        <f>+Tabla15[[#This Row],[1]]</f>
        <v>120</v>
      </c>
      <c r="B122" s="5" t="s">
        <v>1315</v>
      </c>
      <c r="C122" s="1">
        <v>1</v>
      </c>
      <c r="D122" s="1">
        <f>+IF(Tabla15[[#This Row],[NOMBRE DE LA CAUSA 2018]]=0,0,1)</f>
        <v>1</v>
      </c>
      <c r="E122" s="1">
        <f>+E121+Tabla15[[#This Row],[NOMBRE DE LA CAUSA 2019]]</f>
        <v>120</v>
      </c>
      <c r="F122" s="1">
        <f>+Tabla15[[#This Row],[0]]*Tabla15[[#This Row],[NOMBRE DE LA CAUSA 2019]]</f>
        <v>120</v>
      </c>
      <c r="G122" s="5" t="s">
        <v>1048</v>
      </c>
      <c r="I122" s="5" t="s">
        <v>780</v>
      </c>
      <c r="J122" s="1" t="s">
        <v>1049</v>
      </c>
      <c r="K122" s="1" t="s">
        <v>1045</v>
      </c>
      <c r="L122" s="5" t="s">
        <v>1316</v>
      </c>
      <c r="M122" s="4">
        <v>1906</v>
      </c>
      <c r="N122" s="1" t="str">
        <f>+Tabla15[[#This Row],[NOMBRE DE LA CAUSA 2017]]</f>
        <v>ILEGALIDAD DEL ACTO ADMINISTRATIVO DE LIQUIDACION OFICIAL DE AFORO IMPUESTO DE RETENCION EN LA FUENTE</v>
      </c>
    </row>
    <row r="123" spans="1:14" ht="15" customHeight="1">
      <c r="A123" s="1">
        <f>+Tabla15[[#This Row],[1]]</f>
        <v>121</v>
      </c>
      <c r="B123" s="5" t="s">
        <v>1317</v>
      </c>
      <c r="C123" s="1">
        <v>1</v>
      </c>
      <c r="D123" s="1">
        <f>+IF(Tabla15[[#This Row],[NOMBRE DE LA CAUSA 2018]]=0,0,1)</f>
        <v>1</v>
      </c>
      <c r="E123" s="1">
        <f>+E122+Tabla15[[#This Row],[NOMBRE DE LA CAUSA 2019]]</f>
        <v>121</v>
      </c>
      <c r="F123" s="1">
        <f>+Tabla15[[#This Row],[0]]*Tabla15[[#This Row],[NOMBRE DE LA CAUSA 2019]]</f>
        <v>121</v>
      </c>
      <c r="G123" s="5" t="s">
        <v>1048</v>
      </c>
      <c r="I123" s="5" t="s">
        <v>780</v>
      </c>
      <c r="J123" s="1" t="s">
        <v>1049</v>
      </c>
      <c r="K123" s="1" t="s">
        <v>1045</v>
      </c>
      <c r="L123" s="5" t="s">
        <v>1318</v>
      </c>
      <c r="M123" s="4">
        <v>1908</v>
      </c>
      <c r="N123" s="1" t="str">
        <f>+Tabla15[[#This Row],[NOMBRE DE LA CAUSA 2017]]</f>
        <v>ILEGALIDAD DEL ACTO ADMINISTRATIVO DE LIQUIDACION OFICIAL DE AFORO IMPUESTO DE RIQUEZA</v>
      </c>
    </row>
    <row r="124" spans="1:14" ht="15" customHeight="1">
      <c r="A124" s="1">
        <f>+Tabla15[[#This Row],[1]]</f>
        <v>122</v>
      </c>
      <c r="B124" s="5" t="s">
        <v>1319</v>
      </c>
      <c r="C124" s="1">
        <v>1</v>
      </c>
      <c r="D124" s="1">
        <f>+IF(Tabla15[[#This Row],[NOMBRE DE LA CAUSA 2018]]=0,0,1)</f>
        <v>1</v>
      </c>
      <c r="E124" s="1">
        <f>+E123+Tabla15[[#This Row],[NOMBRE DE LA CAUSA 2019]]</f>
        <v>122</v>
      </c>
      <c r="F124" s="1">
        <f>+Tabla15[[#This Row],[0]]*Tabla15[[#This Row],[NOMBRE DE LA CAUSA 2019]]</f>
        <v>122</v>
      </c>
      <c r="G124" s="5" t="s">
        <v>1048</v>
      </c>
      <c r="I124" s="5" t="s">
        <v>780</v>
      </c>
      <c r="J124" s="1" t="s">
        <v>1049</v>
      </c>
      <c r="K124" s="1" t="s">
        <v>1045</v>
      </c>
      <c r="L124" s="5" t="s">
        <v>1320</v>
      </c>
      <c r="M124" s="4">
        <v>1910</v>
      </c>
      <c r="N124" s="1" t="str">
        <f>+Tabla15[[#This Row],[NOMBRE DE LA CAUSA 2017]]</f>
        <v>ILEGALIDAD DEL ACTO ADMINISTRATIVO DE LIQUIDACION OFICIAL DE AFORO IMPUESTO DE SEGURIDAD DEMOCRATICA</v>
      </c>
    </row>
    <row r="125" spans="1:14" ht="15" customHeight="1">
      <c r="A125" s="1">
        <f>+Tabla15[[#This Row],[1]]</f>
        <v>123</v>
      </c>
      <c r="B125" s="5" t="s">
        <v>1321</v>
      </c>
      <c r="C125" s="1">
        <v>1</v>
      </c>
      <c r="D125" s="1">
        <f>+IF(Tabla15[[#This Row],[NOMBRE DE LA CAUSA 2018]]=0,0,1)</f>
        <v>1</v>
      </c>
      <c r="E125" s="1">
        <f>+E124+Tabla15[[#This Row],[NOMBRE DE LA CAUSA 2019]]</f>
        <v>123</v>
      </c>
      <c r="F125" s="1">
        <f>+Tabla15[[#This Row],[0]]*Tabla15[[#This Row],[NOMBRE DE LA CAUSA 2019]]</f>
        <v>123</v>
      </c>
      <c r="G125" s="5" t="s">
        <v>1048</v>
      </c>
      <c r="I125" s="5" t="s">
        <v>780</v>
      </c>
      <c r="J125" s="1" t="s">
        <v>1049</v>
      </c>
      <c r="K125" s="1" t="s">
        <v>1045</v>
      </c>
      <c r="L125" s="5" t="s">
        <v>1322</v>
      </c>
      <c r="M125" s="4">
        <v>1905</v>
      </c>
      <c r="N125" s="1" t="str">
        <f>+Tabla15[[#This Row],[NOMBRE DE LA CAUSA 2017]]</f>
        <v>ILEGALIDAD DEL ACTO ADMINISTRATIVO DE LIQUIDACION OFICIAL DE AFORO IMPUESTO DE VENTAS</v>
      </c>
    </row>
    <row r="126" spans="1:14" ht="15" customHeight="1">
      <c r="A126" s="1">
        <f>+Tabla15[[#This Row],[1]]</f>
        <v>124</v>
      </c>
      <c r="B126" s="5" t="s">
        <v>1323</v>
      </c>
      <c r="C126" s="1">
        <v>1</v>
      </c>
      <c r="D126" s="1">
        <f>+IF(Tabla15[[#This Row],[NOMBRE DE LA CAUSA 2018]]=0,0,1)</f>
        <v>1</v>
      </c>
      <c r="E126" s="1">
        <f>+E125+Tabla15[[#This Row],[NOMBRE DE LA CAUSA 2019]]</f>
        <v>124</v>
      </c>
      <c r="F126" s="1">
        <f>+Tabla15[[#This Row],[0]]*Tabla15[[#This Row],[NOMBRE DE LA CAUSA 2019]]</f>
        <v>124</v>
      </c>
      <c r="G126" s="5" t="s">
        <v>1048</v>
      </c>
      <c r="I126" s="5" t="s">
        <v>780</v>
      </c>
      <c r="J126" s="1" t="s">
        <v>1049</v>
      </c>
      <c r="K126" s="1" t="s">
        <v>1045</v>
      </c>
      <c r="L126" s="5" t="s">
        <v>1324</v>
      </c>
      <c r="M126" s="4">
        <v>1912</v>
      </c>
      <c r="N126" s="1" t="str">
        <f>+Tabla15[[#This Row],[NOMBRE DE LA CAUSA 2017]]</f>
        <v>ILEGALIDAD DEL ACTO ADMINISTRATIVO DE LIQUIDACION OFICIAL DE AFORO IMPUESTO GMF</v>
      </c>
    </row>
    <row r="127" spans="1:14" ht="15" customHeight="1">
      <c r="A127" s="1">
        <f>+Tabla15[[#This Row],[1]]</f>
        <v>125</v>
      </c>
      <c r="B127" s="5" t="s">
        <v>1325</v>
      </c>
      <c r="C127" s="1">
        <v>1</v>
      </c>
      <c r="D127" s="1">
        <f>+IF(Tabla15[[#This Row],[NOMBRE DE LA CAUSA 2018]]=0,0,1)</f>
        <v>1</v>
      </c>
      <c r="E127" s="1">
        <f>+E126+Tabla15[[#This Row],[NOMBRE DE LA CAUSA 2019]]</f>
        <v>125</v>
      </c>
      <c r="F127" s="1">
        <f>+Tabla15[[#This Row],[0]]*Tabla15[[#This Row],[NOMBRE DE LA CAUSA 2019]]</f>
        <v>125</v>
      </c>
      <c r="G127" s="5" t="s">
        <v>1048</v>
      </c>
      <c r="H127" s="5"/>
      <c r="I127" s="5" t="s">
        <v>780</v>
      </c>
      <c r="J127" s="1" t="s">
        <v>1049</v>
      </c>
      <c r="K127" s="1" t="s">
        <v>1045</v>
      </c>
      <c r="L127" s="5" t="s">
        <v>1326</v>
      </c>
      <c r="M127" s="4">
        <v>1900</v>
      </c>
      <c r="N127" s="1" t="str">
        <f>+Tabla15[[#This Row],[NOMBRE DE LA CAUSA 2017]]</f>
        <v>ILEGALIDAD DEL ACTO ADMINISTRATIVO DE LIQUIDACION OFICIAL DE CORRECCION IMPUESTO AL PATRIMONIO</v>
      </c>
    </row>
    <row r="128" spans="1:14" ht="15" customHeight="1">
      <c r="A128" s="1">
        <f>+Tabla15[[#This Row],[1]]</f>
        <v>126</v>
      </c>
      <c r="B128" s="5" t="s">
        <v>1327</v>
      </c>
      <c r="C128" s="1">
        <v>1</v>
      </c>
      <c r="D128" s="1">
        <f>+IF(Tabla15[[#This Row],[NOMBRE DE LA CAUSA 2018]]=0,0,1)</f>
        <v>1</v>
      </c>
      <c r="E128" s="1">
        <f>+E127+Tabla15[[#This Row],[NOMBRE DE LA CAUSA 2019]]</f>
        <v>126</v>
      </c>
      <c r="F128" s="1">
        <f>+Tabla15[[#This Row],[0]]*Tabla15[[#This Row],[NOMBRE DE LA CAUSA 2019]]</f>
        <v>126</v>
      </c>
      <c r="G128" s="5" t="s">
        <v>1048</v>
      </c>
      <c r="H128" s="5"/>
      <c r="I128" s="5" t="s">
        <v>780</v>
      </c>
      <c r="J128" s="1" t="s">
        <v>1049</v>
      </c>
      <c r="K128" s="1" t="s">
        <v>1045</v>
      </c>
      <c r="L128" s="5" t="s">
        <v>1328</v>
      </c>
      <c r="M128" s="4">
        <v>1898</v>
      </c>
      <c r="N128" s="1" t="str">
        <f>+Tabla15[[#This Row],[NOMBRE DE LA CAUSA 2017]]</f>
        <v>ILEGALIDAD DEL ACTO ADMINISTRATIVO DE LIQUIDACION OFICIAL DE CORRECCION IMPUESTO CREE</v>
      </c>
    </row>
    <row r="129" spans="1:14" ht="15" customHeight="1">
      <c r="A129" s="1">
        <f>+Tabla15[[#This Row],[1]]</f>
        <v>127</v>
      </c>
      <c r="B129" s="5" t="s">
        <v>1329</v>
      </c>
      <c r="C129" s="1">
        <v>1</v>
      </c>
      <c r="D129" s="1">
        <f>+IF(Tabla15[[#This Row],[NOMBRE DE LA CAUSA 2018]]=0,0,1)</f>
        <v>1</v>
      </c>
      <c r="E129" s="1">
        <f>+E128+Tabla15[[#This Row],[NOMBRE DE LA CAUSA 2019]]</f>
        <v>127</v>
      </c>
      <c r="F129" s="1">
        <f>+Tabla15[[#This Row],[0]]*Tabla15[[#This Row],[NOMBRE DE LA CAUSA 2019]]</f>
        <v>127</v>
      </c>
      <c r="G129" s="5" t="s">
        <v>1048</v>
      </c>
      <c r="I129" s="5" t="s">
        <v>780</v>
      </c>
      <c r="J129" s="1" t="s">
        <v>1049</v>
      </c>
      <c r="K129" s="1" t="s">
        <v>1045</v>
      </c>
      <c r="L129" s="5" t="s">
        <v>1330</v>
      </c>
      <c r="M129" s="4">
        <v>1895</v>
      </c>
      <c r="N129" s="1" t="str">
        <f>+Tabla15[[#This Row],[NOMBRE DE LA CAUSA 2017]]</f>
        <v>ILEGALIDAD DEL ACTO ADMINISTRATIVO DE LIQUIDACION OFICIAL DE CORRECCION IMPUESTO DE RENTA Y COMPLEMENTARIOS</v>
      </c>
    </row>
    <row r="130" spans="1:14" ht="15" customHeight="1">
      <c r="A130" s="1">
        <f>+Tabla15[[#This Row],[1]]</f>
        <v>128</v>
      </c>
      <c r="B130" s="5" t="s">
        <v>1331</v>
      </c>
      <c r="C130" s="1">
        <v>1</v>
      </c>
      <c r="D130" s="1">
        <f>+IF(Tabla15[[#This Row],[NOMBRE DE LA CAUSA 2018]]=0,0,1)</f>
        <v>1</v>
      </c>
      <c r="E130" s="1">
        <f>+E129+Tabla15[[#This Row],[NOMBRE DE LA CAUSA 2019]]</f>
        <v>128</v>
      </c>
      <c r="F130" s="1">
        <f>+Tabla15[[#This Row],[0]]*Tabla15[[#This Row],[NOMBRE DE LA CAUSA 2019]]</f>
        <v>128</v>
      </c>
      <c r="G130" s="5" t="s">
        <v>1048</v>
      </c>
      <c r="H130" s="5"/>
      <c r="I130" s="5" t="s">
        <v>780</v>
      </c>
      <c r="J130" s="1" t="s">
        <v>1049</v>
      </c>
      <c r="K130" s="1" t="s">
        <v>1045</v>
      </c>
      <c r="L130" s="5" t="s">
        <v>1332</v>
      </c>
      <c r="M130" s="4">
        <v>1897</v>
      </c>
      <c r="N130" s="1" t="str">
        <f>+Tabla15[[#This Row],[NOMBRE DE LA CAUSA 2017]]</f>
        <v>ILEGALIDAD DEL ACTO ADMINISTRATIVO DE LIQUIDACION OFICIAL DE CORRECCION IMPUESTO DE RETENCION EN LA FUENTE</v>
      </c>
    </row>
    <row r="131" spans="1:14" ht="15" customHeight="1">
      <c r="A131" s="1">
        <f>+Tabla15[[#This Row],[1]]</f>
        <v>129</v>
      </c>
      <c r="B131" s="5" t="s">
        <v>1333</v>
      </c>
      <c r="C131" s="1">
        <v>1</v>
      </c>
      <c r="D131" s="1">
        <f>+IF(Tabla15[[#This Row],[NOMBRE DE LA CAUSA 2018]]=0,0,1)</f>
        <v>1</v>
      </c>
      <c r="E131" s="1">
        <f>+E130+Tabla15[[#This Row],[NOMBRE DE LA CAUSA 2019]]</f>
        <v>129</v>
      </c>
      <c r="F131" s="1">
        <f>+Tabla15[[#This Row],[0]]*Tabla15[[#This Row],[NOMBRE DE LA CAUSA 2019]]</f>
        <v>129</v>
      </c>
      <c r="G131" s="5" t="s">
        <v>1048</v>
      </c>
      <c r="H131" s="5"/>
      <c r="I131" s="5" t="s">
        <v>780</v>
      </c>
      <c r="J131" s="1" t="s">
        <v>1049</v>
      </c>
      <c r="K131" s="1" t="s">
        <v>1045</v>
      </c>
      <c r="L131" s="5" t="s">
        <v>1334</v>
      </c>
      <c r="M131" s="4">
        <v>1899</v>
      </c>
      <c r="N131" s="1" t="str">
        <f>+Tabla15[[#This Row],[NOMBRE DE LA CAUSA 2017]]</f>
        <v>ILEGALIDAD DEL ACTO ADMINISTRATIVO DE LIQUIDACION OFICIAL DE CORRECCION IMPUESTO DE RIQUEZA</v>
      </c>
    </row>
    <row r="132" spans="1:14" ht="15" customHeight="1">
      <c r="A132" s="1">
        <f>+Tabla15[[#This Row],[1]]</f>
        <v>130</v>
      </c>
      <c r="B132" s="5" t="s">
        <v>1335</v>
      </c>
      <c r="C132" s="1">
        <v>1</v>
      </c>
      <c r="D132" s="1">
        <f>+IF(Tabla15[[#This Row],[NOMBRE DE LA CAUSA 2018]]=0,0,1)</f>
        <v>1</v>
      </c>
      <c r="E132" s="1">
        <f>+E131+Tabla15[[#This Row],[NOMBRE DE LA CAUSA 2019]]</f>
        <v>130</v>
      </c>
      <c r="F132" s="1">
        <f>+Tabla15[[#This Row],[0]]*Tabla15[[#This Row],[NOMBRE DE LA CAUSA 2019]]</f>
        <v>130</v>
      </c>
      <c r="G132" s="5" t="s">
        <v>1048</v>
      </c>
      <c r="H132" s="5"/>
      <c r="I132" s="5" t="s">
        <v>780</v>
      </c>
      <c r="J132" s="1" t="s">
        <v>1049</v>
      </c>
      <c r="K132" s="1" t="s">
        <v>1045</v>
      </c>
      <c r="L132" s="5" t="s">
        <v>1336</v>
      </c>
      <c r="M132" s="4">
        <v>1901</v>
      </c>
      <c r="N132" s="1" t="str">
        <f>+Tabla15[[#This Row],[NOMBRE DE LA CAUSA 2017]]</f>
        <v>ILEGALIDAD DEL ACTO ADMINISTRATIVO DE LIQUIDACION OFICIAL DE CORRECCION IMPUESTO DE SEGURIDAD DEMOCRATICA</v>
      </c>
    </row>
    <row r="133" spans="1:14" ht="15" customHeight="1">
      <c r="A133" s="1">
        <f>+Tabla15[[#This Row],[1]]</f>
        <v>131</v>
      </c>
      <c r="B133" s="5" t="s">
        <v>1337</v>
      </c>
      <c r="C133" s="1">
        <v>1</v>
      </c>
      <c r="D133" s="1">
        <f>+IF(Tabla15[[#This Row],[NOMBRE DE LA CAUSA 2018]]=0,0,1)</f>
        <v>1</v>
      </c>
      <c r="E133" s="1">
        <f>+E132+Tabla15[[#This Row],[NOMBRE DE LA CAUSA 2019]]</f>
        <v>131</v>
      </c>
      <c r="F133" s="1">
        <f>+Tabla15[[#This Row],[0]]*Tabla15[[#This Row],[NOMBRE DE LA CAUSA 2019]]</f>
        <v>131</v>
      </c>
      <c r="G133" s="5" t="s">
        <v>1048</v>
      </c>
      <c r="I133" s="5" t="s">
        <v>780</v>
      </c>
      <c r="J133" s="1" t="s">
        <v>1049</v>
      </c>
      <c r="K133" s="1" t="s">
        <v>1045</v>
      </c>
      <c r="L133" s="5" t="s">
        <v>1338</v>
      </c>
      <c r="M133" s="4">
        <v>1896</v>
      </c>
      <c r="N133" s="1" t="str">
        <f>+Tabla15[[#This Row],[NOMBRE DE LA CAUSA 2017]]</f>
        <v>ILEGALIDAD DEL ACTO ADMINISTRATIVO DE LIQUIDACION OFICIAL DE CORRECCION IMPUESTO DE VENTAS</v>
      </c>
    </row>
    <row r="134" spans="1:14" ht="15" customHeight="1">
      <c r="A134" s="1">
        <f>+Tabla15[[#This Row],[1]]</f>
        <v>132</v>
      </c>
      <c r="B134" s="5" t="s">
        <v>1339</v>
      </c>
      <c r="C134" s="1">
        <v>1</v>
      </c>
      <c r="D134" s="1">
        <f>+IF(Tabla15[[#This Row],[NOMBRE DE LA CAUSA 2018]]=0,0,1)</f>
        <v>1</v>
      </c>
      <c r="E134" s="1">
        <f>+E133+Tabla15[[#This Row],[NOMBRE DE LA CAUSA 2019]]</f>
        <v>132</v>
      </c>
      <c r="F134" s="1">
        <f>+Tabla15[[#This Row],[0]]*Tabla15[[#This Row],[NOMBRE DE LA CAUSA 2019]]</f>
        <v>132</v>
      </c>
      <c r="G134" s="5" t="s">
        <v>1048</v>
      </c>
      <c r="I134" s="5" t="s">
        <v>780</v>
      </c>
      <c r="J134" s="1" t="s">
        <v>1049</v>
      </c>
      <c r="K134" s="1" t="s">
        <v>1045</v>
      </c>
      <c r="L134" s="5" t="s">
        <v>1340</v>
      </c>
      <c r="M134" s="4">
        <v>1894</v>
      </c>
      <c r="N134" s="1" t="str">
        <f>+Tabla15[[#This Row],[NOMBRE DE LA CAUSA 2017]]</f>
        <v>ILEGALIDAD DEL ACTO ADMINISTRATIVO DE LIQUIDACION OFICIAL DE CORRECCION IMPUESTO GMF</v>
      </c>
    </row>
    <row r="135" spans="1:14" ht="15" customHeight="1">
      <c r="A135" s="1">
        <f>+Tabla15[[#This Row],[1]]</f>
        <v>133</v>
      </c>
      <c r="B135" s="5" t="s">
        <v>1341</v>
      </c>
      <c r="C135" s="1">
        <v>1</v>
      </c>
      <c r="D135" s="1">
        <f>+IF(Tabla15[[#This Row],[NOMBRE DE LA CAUSA 2018]]=0,0,1)</f>
        <v>1</v>
      </c>
      <c r="E135" s="1">
        <f>+E134+Tabla15[[#This Row],[NOMBRE DE LA CAUSA 2019]]</f>
        <v>133</v>
      </c>
      <c r="F135" s="1">
        <f>+Tabla15[[#This Row],[0]]*Tabla15[[#This Row],[NOMBRE DE LA CAUSA 2019]]</f>
        <v>133</v>
      </c>
      <c r="G135" s="5" t="s">
        <v>1048</v>
      </c>
      <c r="I135" s="5" t="s">
        <v>780</v>
      </c>
      <c r="J135" s="1" t="s">
        <v>1049</v>
      </c>
      <c r="K135" s="1" t="s">
        <v>1045</v>
      </c>
      <c r="L135" s="5" t="s">
        <v>1342</v>
      </c>
      <c r="M135" s="4">
        <v>1893</v>
      </c>
      <c r="N135" s="1" t="str">
        <f>+Tabla15[[#This Row],[NOMBRE DE LA CAUSA 2017]]</f>
        <v>ILEGALIDAD DEL ACTO ADMINISTRATIVO DE LIQUIDACION OFICIAL DE REVISION IMPUESTO AL CONSUMO</v>
      </c>
    </row>
    <row r="136" spans="1:14" ht="15" customHeight="1">
      <c r="A136" s="1">
        <f>+Tabla15[[#This Row],[1]]</f>
        <v>134</v>
      </c>
      <c r="B136" s="5" t="s">
        <v>1343</v>
      </c>
      <c r="C136" s="1">
        <v>1</v>
      </c>
      <c r="D136" s="1">
        <f>+IF(Tabla15[[#This Row],[NOMBRE DE LA CAUSA 2018]]=0,0,1)</f>
        <v>1</v>
      </c>
      <c r="E136" s="1">
        <f>+E135+Tabla15[[#This Row],[NOMBRE DE LA CAUSA 2019]]</f>
        <v>134</v>
      </c>
      <c r="F136" s="1">
        <f>+Tabla15[[#This Row],[0]]*Tabla15[[#This Row],[NOMBRE DE LA CAUSA 2019]]</f>
        <v>134</v>
      </c>
      <c r="G136" s="5" t="s">
        <v>1048</v>
      </c>
      <c r="I136" s="5" t="s">
        <v>780</v>
      </c>
      <c r="J136" s="1" t="s">
        <v>1049</v>
      </c>
      <c r="K136" s="1" t="s">
        <v>1045</v>
      </c>
      <c r="L136" s="5" t="s">
        <v>1344</v>
      </c>
      <c r="M136" s="4">
        <v>1891</v>
      </c>
      <c r="N136" s="1" t="str">
        <f>+Tabla15[[#This Row],[NOMBRE DE LA CAUSA 2017]]</f>
        <v>ILEGALIDAD DEL ACTO ADMINISTRATIVO DE LIQUIDACION OFICIAL DE REVISION IMPUESTO AL PATRIMONIO</v>
      </c>
    </row>
    <row r="137" spans="1:14" ht="15" customHeight="1">
      <c r="A137" s="1">
        <f>+Tabla15[[#This Row],[1]]</f>
        <v>135</v>
      </c>
      <c r="B137" s="5" t="s">
        <v>1345</v>
      </c>
      <c r="C137" s="1">
        <v>1</v>
      </c>
      <c r="D137" s="1">
        <f>+IF(Tabla15[[#This Row],[NOMBRE DE LA CAUSA 2018]]=0,0,1)</f>
        <v>1</v>
      </c>
      <c r="E137" s="1">
        <f>+E136+Tabla15[[#This Row],[NOMBRE DE LA CAUSA 2019]]</f>
        <v>135</v>
      </c>
      <c r="F137" s="1">
        <f>+Tabla15[[#This Row],[0]]*Tabla15[[#This Row],[NOMBRE DE LA CAUSA 2019]]</f>
        <v>135</v>
      </c>
      <c r="G137" s="5" t="s">
        <v>1048</v>
      </c>
      <c r="I137" s="5" t="s">
        <v>780</v>
      </c>
      <c r="J137" s="1" t="s">
        <v>1049</v>
      </c>
      <c r="K137" s="1" t="s">
        <v>1045</v>
      </c>
      <c r="L137" s="5" t="s">
        <v>1346</v>
      </c>
      <c r="M137" s="4">
        <v>1889</v>
      </c>
      <c r="N137" s="1" t="str">
        <f>+Tabla15[[#This Row],[NOMBRE DE LA CAUSA 2017]]</f>
        <v>ILEGALIDAD DEL ACTO ADMINISTRATIVO DE LIQUIDACION OFICIAL DE REVISION IMPUESTO CREE</v>
      </c>
    </row>
    <row r="138" spans="1:14" ht="15" customHeight="1">
      <c r="A138" s="1">
        <f>+Tabla15[[#This Row],[1]]</f>
        <v>136</v>
      </c>
      <c r="B138" s="5" t="s">
        <v>1347</v>
      </c>
      <c r="C138" s="1">
        <v>1</v>
      </c>
      <c r="D138" s="1">
        <f>+IF(Tabla15[[#This Row],[NOMBRE DE LA CAUSA 2018]]=0,0,1)</f>
        <v>1</v>
      </c>
      <c r="E138" s="1">
        <f>+E137+Tabla15[[#This Row],[NOMBRE DE LA CAUSA 2019]]</f>
        <v>136</v>
      </c>
      <c r="F138" s="1">
        <f>+Tabla15[[#This Row],[0]]*Tabla15[[#This Row],[NOMBRE DE LA CAUSA 2019]]</f>
        <v>136</v>
      </c>
      <c r="G138" s="5" t="s">
        <v>1048</v>
      </c>
      <c r="I138" s="5" t="s">
        <v>780</v>
      </c>
      <c r="J138" s="1" t="s">
        <v>1049</v>
      </c>
      <c r="K138" s="1" t="s">
        <v>1045</v>
      </c>
      <c r="L138" s="5" t="s">
        <v>1348</v>
      </c>
      <c r="M138" s="4">
        <v>1886</v>
      </c>
      <c r="N138" s="1" t="str">
        <f>+Tabla15[[#This Row],[NOMBRE DE LA CAUSA 2017]]</f>
        <v>ILEGALIDAD DEL ACTO ADMINISTRATIVO DE LIQUIDACION OFICIAL DE REVISION IMPUESTO DE RENTA Y COMPLEMENTARIOS</v>
      </c>
    </row>
    <row r="139" spans="1:14" ht="15" customHeight="1">
      <c r="A139" s="1">
        <f>+Tabla15[[#This Row],[1]]</f>
        <v>137</v>
      </c>
      <c r="B139" s="5" t="s">
        <v>1349</v>
      </c>
      <c r="C139" s="1">
        <v>1</v>
      </c>
      <c r="D139" s="1">
        <f>+IF(Tabla15[[#This Row],[NOMBRE DE LA CAUSA 2018]]=0,0,1)</f>
        <v>1</v>
      </c>
      <c r="E139" s="1">
        <f>+E138+Tabla15[[#This Row],[NOMBRE DE LA CAUSA 2019]]</f>
        <v>137</v>
      </c>
      <c r="F139" s="1">
        <f>+Tabla15[[#This Row],[0]]*Tabla15[[#This Row],[NOMBRE DE LA CAUSA 2019]]</f>
        <v>137</v>
      </c>
      <c r="G139" s="5" t="s">
        <v>1048</v>
      </c>
      <c r="I139" s="5" t="s">
        <v>780</v>
      </c>
      <c r="J139" s="1" t="s">
        <v>1049</v>
      </c>
      <c r="K139" s="1" t="s">
        <v>1045</v>
      </c>
      <c r="L139" s="5" t="s">
        <v>1350</v>
      </c>
      <c r="M139" s="4">
        <v>1888</v>
      </c>
      <c r="N139" s="1" t="str">
        <f>+Tabla15[[#This Row],[NOMBRE DE LA CAUSA 2017]]</f>
        <v>ILEGALIDAD DEL ACTO ADMINISTRATIVO DE LIQUIDACION OFICIAL DE REVISION IMPUESTO DE RETENCION EN LA FUENTE</v>
      </c>
    </row>
    <row r="140" spans="1:14" ht="15" customHeight="1">
      <c r="A140" s="1">
        <f>+Tabla15[[#This Row],[1]]</f>
        <v>138</v>
      </c>
      <c r="B140" s="5" t="s">
        <v>1351</v>
      </c>
      <c r="C140" s="1">
        <v>1</v>
      </c>
      <c r="D140" s="1">
        <f>+IF(Tabla15[[#This Row],[NOMBRE DE LA CAUSA 2018]]=0,0,1)</f>
        <v>1</v>
      </c>
      <c r="E140" s="1">
        <f>+E139+Tabla15[[#This Row],[NOMBRE DE LA CAUSA 2019]]</f>
        <v>138</v>
      </c>
      <c r="F140" s="1">
        <f>+Tabla15[[#This Row],[0]]*Tabla15[[#This Row],[NOMBRE DE LA CAUSA 2019]]</f>
        <v>138</v>
      </c>
      <c r="G140" s="5" t="s">
        <v>1048</v>
      </c>
      <c r="I140" s="5" t="s">
        <v>780</v>
      </c>
      <c r="J140" s="1" t="s">
        <v>1049</v>
      </c>
      <c r="K140" s="1" t="s">
        <v>1045</v>
      </c>
      <c r="L140" s="5" t="s">
        <v>1352</v>
      </c>
      <c r="M140" s="4">
        <v>1890</v>
      </c>
      <c r="N140" s="1" t="str">
        <f>+Tabla15[[#This Row],[NOMBRE DE LA CAUSA 2017]]</f>
        <v>ILEGALIDAD DEL ACTO ADMINISTRATIVO DE LIQUIDACION OFICIAL DE REVISION IMPUESTO DE RIQUEZA</v>
      </c>
    </row>
    <row r="141" spans="1:14" ht="15" customHeight="1">
      <c r="A141" s="1">
        <f>+Tabla15[[#This Row],[1]]</f>
        <v>139</v>
      </c>
      <c r="B141" s="5" t="s">
        <v>1353</v>
      </c>
      <c r="C141" s="1">
        <v>1</v>
      </c>
      <c r="D141" s="1">
        <f>+IF(Tabla15[[#This Row],[NOMBRE DE LA CAUSA 2018]]=0,0,1)</f>
        <v>1</v>
      </c>
      <c r="E141" s="1">
        <f>+E140+Tabla15[[#This Row],[NOMBRE DE LA CAUSA 2019]]</f>
        <v>139</v>
      </c>
      <c r="F141" s="1">
        <f>+Tabla15[[#This Row],[0]]*Tabla15[[#This Row],[NOMBRE DE LA CAUSA 2019]]</f>
        <v>139</v>
      </c>
      <c r="G141" s="5" t="s">
        <v>1048</v>
      </c>
      <c r="I141" s="5" t="s">
        <v>780</v>
      </c>
      <c r="J141" s="1" t="s">
        <v>1049</v>
      </c>
      <c r="K141" s="1" t="s">
        <v>1045</v>
      </c>
      <c r="L141" s="5" t="s">
        <v>1354</v>
      </c>
      <c r="M141" s="4">
        <v>1892</v>
      </c>
      <c r="N141" s="1" t="str">
        <f>+Tabla15[[#This Row],[NOMBRE DE LA CAUSA 2017]]</f>
        <v>ILEGALIDAD DEL ACTO ADMINISTRATIVO DE LIQUIDACION OFICIAL DE REVISION IMPUESTO DE SEGURIDAD DEMOCRATICA</v>
      </c>
    </row>
    <row r="142" spans="1:14" ht="15" customHeight="1">
      <c r="A142" s="1">
        <f>+Tabla15[[#This Row],[1]]</f>
        <v>140</v>
      </c>
      <c r="B142" s="5" t="s">
        <v>1355</v>
      </c>
      <c r="C142" s="1">
        <v>1</v>
      </c>
      <c r="D142" s="1">
        <f>+IF(Tabla15[[#This Row],[NOMBRE DE LA CAUSA 2018]]=0,0,1)</f>
        <v>1</v>
      </c>
      <c r="E142" s="1">
        <f>+E141+Tabla15[[#This Row],[NOMBRE DE LA CAUSA 2019]]</f>
        <v>140</v>
      </c>
      <c r="F142" s="1">
        <f>+Tabla15[[#This Row],[0]]*Tabla15[[#This Row],[NOMBRE DE LA CAUSA 2019]]</f>
        <v>140</v>
      </c>
      <c r="G142" s="5" t="s">
        <v>1048</v>
      </c>
      <c r="I142" s="5" t="s">
        <v>780</v>
      </c>
      <c r="J142" s="1" t="s">
        <v>1049</v>
      </c>
      <c r="K142" s="1" t="s">
        <v>1045</v>
      </c>
      <c r="L142" s="5" t="s">
        <v>1356</v>
      </c>
      <c r="M142" s="4">
        <v>1887</v>
      </c>
      <c r="N142" s="1" t="str">
        <f>+Tabla15[[#This Row],[NOMBRE DE LA CAUSA 2017]]</f>
        <v>ILEGALIDAD DEL ACTO ADMINISTRATIVO DE LIQUIDACION OFICIAL DE REVISION IMPUESTO DE VENTAS</v>
      </c>
    </row>
    <row r="143" spans="1:14" ht="15" customHeight="1">
      <c r="A143" s="1">
        <f>+Tabla15[[#This Row],[1]]</f>
        <v>141</v>
      </c>
      <c r="B143" s="1" t="s">
        <v>1357</v>
      </c>
      <c r="C143" s="1">
        <v>1</v>
      </c>
      <c r="D143" s="1">
        <f>+IF(Tabla15[[#This Row],[NOMBRE DE LA CAUSA 2018]]=0,0,1)</f>
        <v>1</v>
      </c>
      <c r="E143" s="1">
        <f>+E142+Tabla15[[#This Row],[NOMBRE DE LA CAUSA 2019]]</f>
        <v>141</v>
      </c>
      <c r="F143" s="1">
        <f>+Tabla15[[#This Row],[0]]*Tabla15[[#This Row],[NOMBRE DE LA CAUSA 2019]]</f>
        <v>141</v>
      </c>
      <c r="G143" s="1" t="s">
        <v>1048</v>
      </c>
      <c r="J143" s="1" t="s">
        <v>1049</v>
      </c>
      <c r="K143" s="1" t="s">
        <v>1045</v>
      </c>
      <c r="L143" s="1" t="s">
        <v>1358</v>
      </c>
      <c r="M143" s="4">
        <v>433</v>
      </c>
      <c r="N143" s="1" t="str">
        <f>+Tabla15[[#This Row],[NOMBRE DE LA CAUSA 2017]]</f>
        <v>ILEGALIDAD DEL ACTO ADMINISTRATIVO GENERAL QUE DISPONE LA REESTRUCTURACION O LIQUIDACION LAS ENTIDADES PUBLICAS</v>
      </c>
    </row>
    <row r="144" spans="1:14" ht="15" customHeight="1">
      <c r="A144" s="1">
        <f>+Tabla15[[#This Row],[1]]</f>
        <v>142</v>
      </c>
      <c r="B144" s="1" t="s">
        <v>1359</v>
      </c>
      <c r="C144" s="1">
        <v>1</v>
      </c>
      <c r="D144" s="1">
        <f>+IF(Tabla15[[#This Row],[NOMBRE DE LA CAUSA 2018]]=0,0,1)</f>
        <v>1</v>
      </c>
      <c r="E144" s="1">
        <f>+E143+Tabla15[[#This Row],[NOMBRE DE LA CAUSA 2019]]</f>
        <v>142</v>
      </c>
      <c r="F144" s="1">
        <f>+Tabla15[[#This Row],[0]]*Tabla15[[#This Row],[NOMBRE DE LA CAUSA 2019]]</f>
        <v>142</v>
      </c>
      <c r="G144" s="1" t="s">
        <v>1048</v>
      </c>
      <c r="J144" s="1" t="s">
        <v>1049</v>
      </c>
      <c r="K144" s="1" t="s">
        <v>1045</v>
      </c>
      <c r="L144" s="1" t="s">
        <v>1360</v>
      </c>
      <c r="M144" s="4">
        <v>52</v>
      </c>
      <c r="N144" s="1" t="str">
        <f>+Tabla15[[#This Row],[NOMBRE DE LA CAUSA 2017]]</f>
        <v>ILEGALIDAD DEL ACTO ADMINISTRATIVO QUE ADJUDICA UN BIEN INMUEBLE</v>
      </c>
    </row>
    <row r="145" spans="1:14" ht="15" customHeight="1">
      <c r="A145" s="1">
        <f>+Tabla15[[#This Row],[1]]</f>
        <v>143</v>
      </c>
      <c r="B145" s="1" t="s">
        <v>1361</v>
      </c>
      <c r="C145" s="1">
        <v>1</v>
      </c>
      <c r="D145" s="1">
        <f>+IF(Tabla15[[#This Row],[NOMBRE DE LA CAUSA 2018]]=0,0,1)</f>
        <v>1</v>
      </c>
      <c r="E145" s="1">
        <f>+E144+Tabla15[[#This Row],[NOMBRE DE LA CAUSA 2019]]</f>
        <v>143</v>
      </c>
      <c r="F145" s="1">
        <f>+Tabla15[[#This Row],[0]]*Tabla15[[#This Row],[NOMBRE DE LA CAUSA 2019]]</f>
        <v>143</v>
      </c>
      <c r="G145" s="1" t="s">
        <v>1048</v>
      </c>
      <c r="J145" s="1" t="s">
        <v>1049</v>
      </c>
      <c r="K145" s="1" t="s">
        <v>1045</v>
      </c>
      <c r="L145" s="1" t="s">
        <v>1362</v>
      </c>
      <c r="M145" s="4">
        <v>403</v>
      </c>
      <c r="N145" s="1" t="str">
        <f>+Tabla15[[#This Row],[NOMBRE DE LA CAUSA 2017]]</f>
        <v>ILEGALIDAD DEL ACTO ADMINISTRATIVO QUE ADJUDICA UN CONTRATO</v>
      </c>
    </row>
    <row r="146" spans="1:14" ht="15" customHeight="1">
      <c r="A146" s="1">
        <f>+Tabla15[[#This Row],[1]]</f>
        <v>144</v>
      </c>
      <c r="B146" s="5" t="s">
        <v>1363</v>
      </c>
      <c r="C146" s="1">
        <v>1</v>
      </c>
      <c r="D146" s="1">
        <f>+IF(Tabla15[[#This Row],[NOMBRE DE LA CAUSA 2018]]=0,0,1)</f>
        <v>1</v>
      </c>
      <c r="E146" s="1">
        <f>+E145+Tabla15[[#This Row],[NOMBRE DE LA CAUSA 2019]]</f>
        <v>144</v>
      </c>
      <c r="F146" s="1">
        <f>+Tabla15[[#This Row],[0]]*Tabla15[[#This Row],[NOMBRE DE LA CAUSA 2019]]</f>
        <v>144</v>
      </c>
      <c r="G146" s="1" t="s">
        <v>1043</v>
      </c>
      <c r="I146" s="5" t="s">
        <v>1044</v>
      </c>
      <c r="K146" s="5" t="s">
        <v>1045</v>
      </c>
      <c r="L146" s="5" t="s">
        <v>1364</v>
      </c>
      <c r="M146" s="4">
        <v>2312</v>
      </c>
      <c r="N146" s="1" t="str">
        <f>+Tabla15[[#This Row],[NOMBRE DE LA CAUSA 2017]]</f>
        <v>ILEGALIDAD DEL ACTO ADMINISTRATIVO QUE APRUEBA CALCULO ACTUARIAL</v>
      </c>
    </row>
    <row r="147" spans="1:14" ht="15" customHeight="1">
      <c r="A147" s="1">
        <f>+Tabla15[[#This Row],[1]]</f>
        <v>145</v>
      </c>
      <c r="B147" s="5" t="s">
        <v>1365</v>
      </c>
      <c r="C147" s="1">
        <v>1</v>
      </c>
      <c r="D147" s="1">
        <f>+IF(Tabla15[[#This Row],[NOMBRE DE LA CAUSA 2018]]=0,0,1)</f>
        <v>1</v>
      </c>
      <c r="E147" s="1">
        <f>+E146+Tabla15[[#This Row],[NOMBRE DE LA CAUSA 2019]]</f>
        <v>145</v>
      </c>
      <c r="F147" s="1">
        <f>+Tabla15[[#This Row],[0]]*Tabla15[[#This Row],[NOMBRE DE LA CAUSA 2019]]</f>
        <v>145</v>
      </c>
      <c r="G147" s="5" t="s">
        <v>1048</v>
      </c>
      <c r="J147" s="1" t="s">
        <v>1049</v>
      </c>
      <c r="K147" s="1" t="s">
        <v>1045</v>
      </c>
      <c r="L147" s="5" t="s">
        <v>1366</v>
      </c>
      <c r="M147" s="4">
        <v>2003</v>
      </c>
      <c r="N147" s="1" t="str">
        <f>+Tabla15[[#This Row],[NOMBRE DE LA CAUSA 2017]]</f>
        <v>ILEGALIDAD DEL ACTO ADMINISTRATIVO QUE APRUEBA TARIFAS DE ENERGIA Y GAS COMBUSTIBLE</v>
      </c>
    </row>
    <row r="148" spans="1:14" ht="15" customHeight="1">
      <c r="A148" s="1">
        <f>+Tabla15[[#This Row],[1]]</f>
        <v>146</v>
      </c>
      <c r="B148" s="5" t="s">
        <v>1367</v>
      </c>
      <c r="C148" s="1">
        <v>1</v>
      </c>
      <c r="D148" s="1">
        <f>+IF(Tabla15[[#This Row],[NOMBRE DE LA CAUSA 2018]]=0,0,1)</f>
        <v>1</v>
      </c>
      <c r="E148" s="1">
        <f>+E147+Tabla15[[#This Row],[NOMBRE DE LA CAUSA 2019]]</f>
        <v>146</v>
      </c>
      <c r="F148" s="1">
        <f>+Tabla15[[#This Row],[0]]*Tabla15[[#This Row],[NOMBRE DE LA CAUSA 2019]]</f>
        <v>146</v>
      </c>
      <c r="G148" s="5" t="s">
        <v>1048</v>
      </c>
      <c r="J148" s="1" t="s">
        <v>1049</v>
      </c>
      <c r="K148" s="1" t="s">
        <v>1045</v>
      </c>
      <c r="L148" s="5" t="s">
        <v>1368</v>
      </c>
      <c r="M148" s="4">
        <v>390</v>
      </c>
      <c r="N148" s="1" t="str">
        <f>+Tabla15[[#This Row],[NOMBRE DE LA CAUSA 2017]]</f>
        <v>ILEGALIDAD DEL ACTO ADMINISTRATIVO QUE AUTORIZA O NIEGA UN ASCENSO</v>
      </c>
    </row>
    <row r="149" spans="1:14" ht="15" customHeight="1">
      <c r="A149" s="1">
        <f>+Tabla15[[#This Row],[1]]</f>
        <v>147</v>
      </c>
      <c r="B149" s="1" t="s">
        <v>1369</v>
      </c>
      <c r="C149" s="1">
        <v>1</v>
      </c>
      <c r="D149" s="1">
        <f>+IF(Tabla15[[#This Row],[NOMBRE DE LA CAUSA 2018]]=0,0,1)</f>
        <v>1</v>
      </c>
      <c r="E149" s="1">
        <f>+E148+Tabla15[[#This Row],[NOMBRE DE LA CAUSA 2019]]</f>
        <v>147</v>
      </c>
      <c r="F149" s="1">
        <f>+Tabla15[[#This Row],[0]]*Tabla15[[#This Row],[NOMBRE DE LA CAUSA 2019]]</f>
        <v>147</v>
      </c>
      <c r="G149" s="1" t="s">
        <v>1048</v>
      </c>
      <c r="J149" s="1" t="s">
        <v>1049</v>
      </c>
      <c r="K149" s="1" t="s">
        <v>1045</v>
      </c>
      <c r="L149" s="1" t="s">
        <v>1370</v>
      </c>
      <c r="M149" s="4">
        <v>201</v>
      </c>
      <c r="N149" s="1" t="str">
        <f>+Tabla15[[#This Row],[NOMBRE DE LA CAUSA 2017]]</f>
        <v>ILEGALIDAD DEL ACTO ADMINISTRATIVO QUE CALIFICA LA PERDIDA DE CAPACIDAD LABORAL</v>
      </c>
    </row>
    <row r="150" spans="1:14" ht="15" customHeight="1">
      <c r="A150" s="1">
        <f>+Tabla15[[#This Row],[1]]</f>
        <v>148</v>
      </c>
      <c r="B150" s="5" t="s">
        <v>1371</v>
      </c>
      <c r="C150" s="1">
        <v>1</v>
      </c>
      <c r="D150" s="1">
        <f>+IF(Tabla15[[#This Row],[NOMBRE DE LA CAUSA 2018]]=0,0,1)</f>
        <v>1</v>
      </c>
      <c r="E150" s="1">
        <f>+E149+Tabla15[[#This Row],[NOMBRE DE LA CAUSA 2019]]</f>
        <v>148</v>
      </c>
      <c r="F150" s="1">
        <f>+Tabla15[[#This Row],[0]]*Tabla15[[#This Row],[NOMBRE DE LA CAUSA 2019]]</f>
        <v>148</v>
      </c>
      <c r="G150" s="5" t="s">
        <v>1048</v>
      </c>
      <c r="I150" s="5" t="s">
        <v>780</v>
      </c>
      <c r="J150" s="1" t="s">
        <v>1049</v>
      </c>
      <c r="K150" s="1" t="s">
        <v>1045</v>
      </c>
      <c r="L150" s="5" t="s">
        <v>1372</v>
      </c>
      <c r="M150" s="4">
        <v>1913</v>
      </c>
      <c r="N150" s="1" t="str">
        <f>+Tabla15[[#This Row],[NOMBRE DE LA CAUSA 2017]]</f>
        <v>ILEGALIDAD DEL ACTO ADMINISTRATIVO QUE CLAUSURA ESTABLECIMIENTO DE COMERCIO</v>
      </c>
    </row>
    <row r="151" spans="1:14" ht="15" customHeight="1">
      <c r="A151" s="1">
        <f>+Tabla15[[#This Row],[1]]</f>
        <v>149</v>
      </c>
      <c r="B151" s="1" t="s">
        <v>1373</v>
      </c>
      <c r="C151" s="1">
        <v>1</v>
      </c>
      <c r="D151" s="1">
        <f>+IF(Tabla15[[#This Row],[NOMBRE DE LA CAUSA 2018]]=0,0,1)</f>
        <v>1</v>
      </c>
      <c r="E151" s="1">
        <f>+E150+Tabla15[[#This Row],[NOMBRE DE LA CAUSA 2019]]</f>
        <v>149</v>
      </c>
      <c r="F151" s="1">
        <f>+Tabla15[[#This Row],[0]]*Tabla15[[#This Row],[NOMBRE DE LA CAUSA 2019]]</f>
        <v>149</v>
      </c>
      <c r="G151" s="1" t="s">
        <v>1048</v>
      </c>
      <c r="J151" s="1" t="s">
        <v>1049</v>
      </c>
      <c r="K151" s="1" t="s">
        <v>1045</v>
      </c>
      <c r="L151" s="1" t="s">
        <v>1374</v>
      </c>
      <c r="M151" s="4">
        <v>434</v>
      </c>
      <c r="N151" s="1" t="str">
        <f>+Tabla15[[#This Row],[NOMBRE DE LA CAUSA 2017]]</f>
        <v>ILEGALIDAD DEL ACTO ADMINISTRATIVO QUE CONVOCA A CONCURSO PUBLICO DE MERITOS PARA PROVEER CARGOS PUBLICOS</v>
      </c>
    </row>
    <row r="152" spans="1:14" ht="15" customHeight="1">
      <c r="A152" s="1">
        <f>+Tabla15[[#This Row],[1]]</f>
        <v>150</v>
      </c>
      <c r="B152" s="5" t="s">
        <v>1375</v>
      </c>
      <c r="C152" s="1">
        <v>1</v>
      </c>
      <c r="D152" s="1">
        <f>+IF(Tabla15[[#This Row],[NOMBRE DE LA CAUSA 2018]]=0,0,1)</f>
        <v>1</v>
      </c>
      <c r="E152" s="1">
        <f>+E151+Tabla15[[#This Row],[NOMBRE DE LA CAUSA 2019]]</f>
        <v>150</v>
      </c>
      <c r="F152" s="1">
        <f>+Tabla15[[#This Row],[0]]*Tabla15[[#This Row],[NOMBRE DE LA CAUSA 2019]]</f>
        <v>150</v>
      </c>
      <c r="G152" s="1" t="s">
        <v>1086</v>
      </c>
      <c r="H152" s="1" t="s">
        <v>1376</v>
      </c>
      <c r="K152" s="5" t="s">
        <v>1045</v>
      </c>
      <c r="L152" s="5" t="s">
        <v>1377</v>
      </c>
      <c r="M152" s="4">
        <v>2297</v>
      </c>
      <c r="N152" s="1" t="str">
        <f>+Tabla15[[#This Row],[NOMBRE DE LA CAUSA 2017]]</f>
        <v>ILEGALIDAD DEL ACTO ADMINISTRATIVO QUE CREA UN IMPUESTO</v>
      </c>
    </row>
    <row r="153" spans="1:14" ht="15" customHeight="1">
      <c r="A153" s="1">
        <f>+Tabla15[[#This Row],[1]]</f>
        <v>151</v>
      </c>
      <c r="B153" s="5" t="s">
        <v>1378</v>
      </c>
      <c r="C153" s="1">
        <v>1</v>
      </c>
      <c r="D153" s="1">
        <f>+IF(Tabla15[[#This Row],[NOMBRE DE LA CAUSA 2018]]=0,0,1)</f>
        <v>1</v>
      </c>
      <c r="E153" s="1">
        <f>+E152+Tabla15[[#This Row],[NOMBRE DE LA CAUSA 2019]]</f>
        <v>151</v>
      </c>
      <c r="F153" s="1">
        <f>+Tabla15[[#This Row],[0]]*Tabla15[[#This Row],[NOMBRE DE LA CAUSA 2019]]</f>
        <v>151</v>
      </c>
      <c r="G153" s="1" t="s">
        <v>1086</v>
      </c>
      <c r="H153" s="1" t="s">
        <v>1376</v>
      </c>
      <c r="K153" s="5" t="s">
        <v>1045</v>
      </c>
      <c r="L153" s="5" t="s">
        <v>1379</v>
      </c>
      <c r="M153" s="4">
        <v>2301</v>
      </c>
      <c r="N153" s="1" t="str">
        <f>+Tabla15[[#This Row],[NOMBRE DE LA CAUSA 2017]]</f>
        <v>ILEGALIDAD DEL ACTO ADMINISTRATIVO QUE CREA UNA CONTRIBUCION ESPECIAL</v>
      </c>
    </row>
    <row r="154" spans="1:14" ht="15" customHeight="1">
      <c r="A154" s="1">
        <f>+Tabla15[[#This Row],[1]]</f>
        <v>152</v>
      </c>
      <c r="B154" s="5" t="s">
        <v>1380</v>
      </c>
      <c r="C154" s="1">
        <v>1</v>
      </c>
      <c r="D154" s="1">
        <f>+IF(Tabla15[[#This Row],[NOMBRE DE LA CAUSA 2018]]=0,0,1)</f>
        <v>1</v>
      </c>
      <c r="E154" s="1">
        <f>+E153+Tabla15[[#This Row],[NOMBRE DE LA CAUSA 2019]]</f>
        <v>152</v>
      </c>
      <c r="F154" s="1">
        <f>+Tabla15[[#This Row],[0]]*Tabla15[[#This Row],[NOMBRE DE LA CAUSA 2019]]</f>
        <v>152</v>
      </c>
      <c r="G154" s="1" t="s">
        <v>1086</v>
      </c>
      <c r="H154" s="1" t="s">
        <v>1376</v>
      </c>
      <c r="K154" s="5" t="s">
        <v>1045</v>
      </c>
      <c r="L154" s="5" t="s">
        <v>1381</v>
      </c>
      <c r="M154" s="4">
        <v>2299</v>
      </c>
      <c r="N154" s="1" t="str">
        <f>+Tabla15[[#This Row],[NOMBRE DE LA CAUSA 2017]]</f>
        <v>ILEGALIDAD DEL ACTO ADMINISTRATIVO QUE CREA UNA TASA</v>
      </c>
    </row>
    <row r="155" spans="1:14" ht="15" customHeight="1">
      <c r="A155" s="1">
        <f>+Tabla15[[#This Row],[1]]</f>
        <v>153</v>
      </c>
      <c r="B155" s="5" t="s">
        <v>1382</v>
      </c>
      <c r="C155" s="1">
        <v>1</v>
      </c>
      <c r="D155" s="1">
        <f>+IF(Tabla15[[#This Row],[NOMBRE DE LA CAUSA 2018]]=0,0,1)</f>
        <v>1</v>
      </c>
      <c r="E155" s="1">
        <f>+E154+Tabla15[[#This Row],[NOMBRE DE LA CAUSA 2019]]</f>
        <v>153</v>
      </c>
      <c r="F155" s="1">
        <f>+Tabla15[[#This Row],[0]]*Tabla15[[#This Row],[NOMBRE DE LA CAUSA 2019]]</f>
        <v>153</v>
      </c>
      <c r="G155" s="1" t="s">
        <v>1043</v>
      </c>
      <c r="I155" s="5" t="s">
        <v>780</v>
      </c>
      <c r="K155" s="5" t="s">
        <v>1045</v>
      </c>
      <c r="L155" s="5" t="s">
        <v>1383</v>
      </c>
      <c r="M155" s="31">
        <v>2332</v>
      </c>
      <c r="N155" s="1" t="str">
        <f>+Tabla15[[#This Row],[NOMBRE DE LA CAUSA 2017]]</f>
        <v>ILEGALIDAD DEL ACTO ADMINISTRATIVO QUE DA COMO NO PRESENTADA UNA DECLARACION TRIBUTARIA</v>
      </c>
    </row>
    <row r="156" spans="1:14" ht="15" customHeight="1">
      <c r="A156" s="1">
        <f>+Tabla15[[#This Row],[1]]</f>
        <v>154</v>
      </c>
      <c r="B156" s="5" t="s">
        <v>1384</v>
      </c>
      <c r="C156" s="1">
        <v>1</v>
      </c>
      <c r="D156" s="1">
        <f>+IF(Tabla15[[#This Row],[NOMBRE DE LA CAUSA 2018]]=0,0,1)</f>
        <v>1</v>
      </c>
      <c r="E156" s="1">
        <f>+E155+Tabla15[[#This Row],[NOMBRE DE LA CAUSA 2019]]</f>
        <v>154</v>
      </c>
      <c r="F156" s="1">
        <f>+Tabla15[[#This Row],[0]]*Tabla15[[#This Row],[NOMBRE DE LA CAUSA 2019]]</f>
        <v>154</v>
      </c>
      <c r="G156" s="1" t="s">
        <v>1043</v>
      </c>
      <c r="I156" s="5" t="s">
        <v>780</v>
      </c>
      <c r="K156" s="5" t="s">
        <v>1045</v>
      </c>
      <c r="L156" s="5" t="s">
        <v>1385</v>
      </c>
      <c r="M156" s="31">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1386</v>
      </c>
      <c r="C157" s="1">
        <v>1</v>
      </c>
      <c r="D157" s="1">
        <f>+IF(Tabla15[[#This Row],[NOMBRE DE LA CAUSA 2018]]=0,0,1)</f>
        <v>1</v>
      </c>
      <c r="E157" s="1">
        <f>+E156+Tabla15[[#This Row],[NOMBRE DE LA CAUSA 2019]]</f>
        <v>155</v>
      </c>
      <c r="F157" s="1">
        <f>+Tabla15[[#This Row],[0]]*Tabla15[[#This Row],[NOMBRE DE LA CAUSA 2019]]</f>
        <v>155</v>
      </c>
      <c r="G157" s="1" t="s">
        <v>1048</v>
      </c>
      <c r="J157" s="1" t="s">
        <v>1049</v>
      </c>
      <c r="K157" s="1" t="s">
        <v>1045</v>
      </c>
      <c r="L157" s="1" t="s">
        <v>1387</v>
      </c>
      <c r="M157" s="4">
        <v>171</v>
      </c>
      <c r="N157" s="1" t="str">
        <f>+Tabla15[[#This Row],[NOMBRE DE LA CAUSA 2017]]</f>
        <v>ILEGALIDAD DEL ACTO ADMINISTRATIVO QUE DECLARA DESIERTA LA LICITACION</v>
      </c>
    </row>
    <row r="158" spans="1:14" ht="15" customHeight="1">
      <c r="A158" s="1">
        <f>+Tabla15[[#This Row],[1]]</f>
        <v>156</v>
      </c>
      <c r="B158" s="5" t="s">
        <v>1388</v>
      </c>
      <c r="C158" s="1">
        <v>1</v>
      </c>
      <c r="D158" s="1">
        <f>+IF(Tabla15[[#This Row],[NOMBRE DE LA CAUSA 2018]]=0,0,1)</f>
        <v>1</v>
      </c>
      <c r="E158" s="1">
        <f>+E157+Tabla15[[#This Row],[NOMBRE DE LA CAUSA 2019]]</f>
        <v>156</v>
      </c>
      <c r="F158" s="1">
        <f>+Tabla15[[#This Row],[0]]*Tabla15[[#This Row],[NOMBRE DE LA CAUSA 2019]]</f>
        <v>156</v>
      </c>
      <c r="G158" s="1" t="s">
        <v>1043</v>
      </c>
      <c r="I158" s="5" t="s">
        <v>780</v>
      </c>
      <c r="K158" s="5" t="s">
        <v>1045</v>
      </c>
      <c r="L158" s="5" t="s">
        <v>1389</v>
      </c>
      <c r="M158" s="31">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1390</v>
      </c>
      <c r="C159" s="1">
        <v>1</v>
      </c>
      <c r="D159" s="1">
        <f>+IF(Tabla15[[#This Row],[NOMBRE DE LA CAUSA 2018]]=0,0,1)</f>
        <v>1</v>
      </c>
      <c r="E159" s="1">
        <f>+E158+Tabla15[[#This Row],[NOMBRE DE LA CAUSA 2019]]</f>
        <v>157</v>
      </c>
      <c r="F159" s="1">
        <f>+Tabla15[[#This Row],[0]]*Tabla15[[#This Row],[NOMBRE DE LA CAUSA 2019]]</f>
        <v>157</v>
      </c>
      <c r="G159" s="1" t="s">
        <v>1043</v>
      </c>
      <c r="K159" s="1" t="s">
        <v>1045</v>
      </c>
      <c r="L159" s="1" t="s">
        <v>1391</v>
      </c>
      <c r="M159" s="4">
        <v>2026</v>
      </c>
      <c r="N159" s="1" t="str">
        <f>+Tabla15[[#This Row],[NOMBRE DE LA CAUSA 2017]]</f>
        <v>ILEGALIDAD DEL ACTO ADMINISTRATIVO QUE DECLARA EL INCUMPLIMIENTO DEL CONTRATO</v>
      </c>
    </row>
    <row r="160" spans="1:14" ht="15" customHeight="1">
      <c r="A160" s="1">
        <f>+Tabla15[[#This Row],[1]]</f>
        <v>158</v>
      </c>
      <c r="B160" s="5" t="s">
        <v>1392</v>
      </c>
      <c r="C160" s="1">
        <v>1</v>
      </c>
      <c r="D160" s="1">
        <f>+IF(Tabla15[[#This Row],[NOMBRE DE LA CAUSA 2018]]=0,0,1)</f>
        <v>1</v>
      </c>
      <c r="E160" s="1">
        <f>+E159+Tabla15[[#This Row],[NOMBRE DE LA CAUSA 2019]]</f>
        <v>158</v>
      </c>
      <c r="F160" s="1">
        <f>+Tabla15[[#This Row],[0]]*Tabla15[[#This Row],[NOMBRE DE LA CAUSA 2019]]</f>
        <v>158</v>
      </c>
      <c r="G160" s="5" t="s">
        <v>1048</v>
      </c>
      <c r="J160" s="1" t="s">
        <v>1049</v>
      </c>
      <c r="K160" s="1" t="s">
        <v>1045</v>
      </c>
      <c r="L160" s="5" t="s">
        <v>1393</v>
      </c>
      <c r="M160" s="4">
        <v>860</v>
      </c>
      <c r="N160" s="1" t="str">
        <f>+Tabla15[[#This Row],[NOMBRE DE LA CAUSA 2017]]</f>
        <v>ILEGALIDAD DEL ACTO ADMINISTRATIVO QUE DECLARA EL RESULTADO DE UN PROCESO ELECTORAL</v>
      </c>
    </row>
    <row r="161" spans="1:14" ht="15" customHeight="1">
      <c r="A161" s="1">
        <f>+Tabla15[[#This Row],[1]]</f>
        <v>159</v>
      </c>
      <c r="B161" s="1" t="s">
        <v>1394</v>
      </c>
      <c r="C161" s="1">
        <v>1</v>
      </c>
      <c r="D161" s="1">
        <f>+IF(Tabla15[[#This Row],[NOMBRE DE LA CAUSA 2018]]=0,0,1)</f>
        <v>1</v>
      </c>
      <c r="E161" s="1">
        <f>+E160+Tabla15[[#This Row],[NOMBRE DE LA CAUSA 2019]]</f>
        <v>159</v>
      </c>
      <c r="F161" s="1">
        <f>+Tabla15[[#This Row],[0]]*Tabla15[[#This Row],[NOMBRE DE LA CAUSA 2019]]</f>
        <v>159</v>
      </c>
      <c r="G161" s="1" t="s">
        <v>1048</v>
      </c>
      <c r="J161" s="1" t="s">
        <v>1049</v>
      </c>
      <c r="K161" s="1" t="s">
        <v>1045</v>
      </c>
      <c r="L161" s="1" t="s">
        <v>1395</v>
      </c>
      <c r="M161" s="4">
        <v>408</v>
      </c>
      <c r="N161" s="1" t="str">
        <f>+Tabla15[[#This Row],[NOMBRE DE LA CAUSA 2017]]</f>
        <v>ILEGALIDAD DEL ACTO ADMINISTRATIVO QUE DECLARA LA CADUCIDAD CONTRACTUAL</v>
      </c>
    </row>
    <row r="162" spans="1:14" ht="15" customHeight="1">
      <c r="A162" s="1">
        <f>+Tabla15[[#This Row],[1]]</f>
        <v>160</v>
      </c>
      <c r="B162" s="1" t="s">
        <v>1396</v>
      </c>
      <c r="C162" s="1">
        <v>1</v>
      </c>
      <c r="D162" s="1">
        <f>+IF(Tabla15[[#This Row],[NOMBRE DE LA CAUSA 2018]]=0,0,1)</f>
        <v>1</v>
      </c>
      <c r="E162" s="1">
        <f>+E161+Tabla15[[#This Row],[NOMBRE DE LA CAUSA 2019]]</f>
        <v>160</v>
      </c>
      <c r="F162" s="1">
        <f>+Tabla15[[#This Row],[0]]*Tabla15[[#This Row],[NOMBRE DE LA CAUSA 2019]]</f>
        <v>160</v>
      </c>
      <c r="G162" s="1" t="s">
        <v>1048</v>
      </c>
      <c r="J162" s="1" t="s">
        <v>1049</v>
      </c>
      <c r="K162" s="1" t="s">
        <v>1045</v>
      </c>
      <c r="L162" s="1" t="s">
        <v>1397</v>
      </c>
      <c r="M162" s="4">
        <v>6</v>
      </c>
      <c r="N162" s="1" t="str">
        <f>+Tabla15[[#This Row],[NOMBRE DE LA CAUSA 2017]]</f>
        <v>ILEGALIDAD DEL ACTO ADMINISTRATIVO QUE DECLARA LA INSUBSISTENCIA DE FUNCIONARIO DE CARRERA</v>
      </c>
    </row>
    <row r="163" spans="1:14" ht="15" customHeight="1">
      <c r="A163" s="1">
        <f>+Tabla15[[#This Row],[1]]</f>
        <v>161</v>
      </c>
      <c r="B163" s="1" t="s">
        <v>1398</v>
      </c>
      <c r="C163" s="1">
        <v>1</v>
      </c>
      <c r="D163" s="1">
        <f>+IF(Tabla15[[#This Row],[NOMBRE DE LA CAUSA 2018]]=0,0,1)</f>
        <v>1</v>
      </c>
      <c r="E163" s="1">
        <f>+E162+Tabla15[[#This Row],[NOMBRE DE LA CAUSA 2019]]</f>
        <v>161</v>
      </c>
      <c r="F163" s="1">
        <f>+Tabla15[[#This Row],[0]]*Tabla15[[#This Row],[NOMBRE DE LA CAUSA 2019]]</f>
        <v>161</v>
      </c>
      <c r="G163" s="1" t="s">
        <v>1048</v>
      </c>
      <c r="J163" s="1" t="s">
        <v>1049</v>
      </c>
      <c r="K163" s="1" t="s">
        <v>1045</v>
      </c>
      <c r="L163" s="1" t="s">
        <v>1399</v>
      </c>
      <c r="M163" s="4">
        <v>7</v>
      </c>
      <c r="N163" s="1" t="str">
        <f>+Tabla15[[#This Row],[NOMBRE DE LA CAUSA 2017]]</f>
        <v>ILEGALIDAD DEL ACTO ADMINISTRATIVO QUE DECLARA LA INSUBSISTENCIA DE FUNCIONARIO DE LIBRE NOMBRAMIENTO Y REMOCION</v>
      </c>
    </row>
    <row r="164" spans="1:14" ht="15" customHeight="1">
      <c r="A164" s="1">
        <f>+Tabla15[[#This Row],[1]]</f>
        <v>162</v>
      </c>
      <c r="B164" s="1" t="s">
        <v>1400</v>
      </c>
      <c r="C164" s="1">
        <v>1</v>
      </c>
      <c r="D164" s="1">
        <f>+IF(Tabla15[[#This Row],[NOMBRE DE LA CAUSA 2018]]=0,0,1)</f>
        <v>1</v>
      </c>
      <c r="E164" s="1">
        <f>+E163+Tabla15[[#This Row],[NOMBRE DE LA CAUSA 2019]]</f>
        <v>162</v>
      </c>
      <c r="F164" s="1">
        <f>+Tabla15[[#This Row],[0]]*Tabla15[[#This Row],[NOMBRE DE LA CAUSA 2019]]</f>
        <v>162</v>
      </c>
      <c r="G164" s="1" t="s">
        <v>1048</v>
      </c>
      <c r="J164" s="1" t="s">
        <v>1049</v>
      </c>
      <c r="K164" s="1" t="s">
        <v>1045</v>
      </c>
      <c r="L164" s="1" t="s">
        <v>1401</v>
      </c>
      <c r="M164" s="4">
        <v>279</v>
      </c>
      <c r="N164" s="1" t="str">
        <f>+Tabla15[[#This Row],[NOMBRE DE LA CAUSA 2017]]</f>
        <v>ILEGALIDAD DEL ACTO ADMINISTRATIVO QUE DECLARA LA INSUBSISTENCIA DE FUNCIONARIO EN PROVISIONALIDAD</v>
      </c>
    </row>
    <row r="165" spans="1:14" ht="15" customHeight="1">
      <c r="A165" s="1">
        <f>+Tabla15[[#This Row],[1]]</f>
        <v>163</v>
      </c>
      <c r="B165" s="1" t="s">
        <v>1402</v>
      </c>
      <c r="C165" s="1">
        <v>1</v>
      </c>
      <c r="D165" s="1">
        <f>+IF(Tabla15[[#This Row],[NOMBRE DE LA CAUSA 2018]]=0,0,1)</f>
        <v>1</v>
      </c>
      <c r="E165" s="1">
        <f>+E164+Tabla15[[#This Row],[NOMBRE DE LA CAUSA 2019]]</f>
        <v>163</v>
      </c>
      <c r="F165" s="1">
        <f>+Tabla15[[#This Row],[0]]*Tabla15[[#This Row],[NOMBRE DE LA CAUSA 2019]]</f>
        <v>163</v>
      </c>
      <c r="G165" s="1" t="s">
        <v>1048</v>
      </c>
      <c r="J165" s="1" t="s">
        <v>1049</v>
      </c>
      <c r="K165" s="1" t="s">
        <v>1045</v>
      </c>
      <c r="L165" s="1" t="s">
        <v>1403</v>
      </c>
      <c r="M165" s="4">
        <v>286</v>
      </c>
      <c r="N165" s="1" t="str">
        <f>+Tabla15[[#This Row],[NOMBRE DE LA CAUSA 2017]]</f>
        <v>ILEGALIDAD DEL ACTO ADMINISTRATIVO QUE DECLARA LA OCURRENCIA DEL SINIESTRO Y ORDENA HACER EFECTIVA LA POLIZA</v>
      </c>
    </row>
    <row r="166" spans="1:14" ht="15" customHeight="1">
      <c r="A166" s="1">
        <f>+Tabla15[[#This Row],[1]]</f>
        <v>164</v>
      </c>
      <c r="B166" s="5" t="s">
        <v>1404</v>
      </c>
      <c r="C166" s="1">
        <v>1</v>
      </c>
      <c r="D166" s="1">
        <f>+IF(Tabla15[[#This Row],[NOMBRE DE LA CAUSA 2018]]=0,0,1)</f>
        <v>1</v>
      </c>
      <c r="E166" s="1">
        <f>+E165+Tabla15[[#This Row],[NOMBRE DE LA CAUSA 2019]]</f>
        <v>164</v>
      </c>
      <c r="F166" s="1">
        <f>+Tabla15[[#This Row],[0]]*Tabla15[[#This Row],[NOMBRE DE LA CAUSA 2019]]</f>
        <v>164</v>
      </c>
      <c r="G166" s="1" t="s">
        <v>1043</v>
      </c>
      <c r="I166" s="5" t="s">
        <v>780</v>
      </c>
      <c r="K166" s="5" t="s">
        <v>1045</v>
      </c>
      <c r="L166" s="5" t="s">
        <v>1405</v>
      </c>
      <c r="M166" s="31">
        <v>2327</v>
      </c>
      <c r="N166" s="1" t="str">
        <f>+Tabla15[[#This Row],[NOMBRE DE LA CAUSA 2017]]</f>
        <v>ILEGALIDAD DEL ACTO ADMINISTRATIVO QUE DECLARA LA PERDIDA O NO ACCESO A BENEFICIOS TRIBUTARIOS</v>
      </c>
    </row>
    <row r="167" spans="1:14" ht="15" customHeight="1">
      <c r="A167" s="1">
        <f>+Tabla15[[#This Row],[1]]</f>
        <v>165</v>
      </c>
      <c r="B167" s="1" t="s">
        <v>1406</v>
      </c>
      <c r="C167" s="1">
        <v>1</v>
      </c>
      <c r="D167" s="1">
        <f>+IF(Tabla15[[#This Row],[NOMBRE DE LA CAUSA 2018]]=0,0,1)</f>
        <v>1</v>
      </c>
      <c r="E167" s="1">
        <f>+E166+Tabla15[[#This Row],[NOMBRE DE LA CAUSA 2019]]</f>
        <v>165</v>
      </c>
      <c r="F167" s="1">
        <f>+Tabla15[[#This Row],[0]]*Tabla15[[#This Row],[NOMBRE DE LA CAUSA 2019]]</f>
        <v>165</v>
      </c>
      <c r="G167" s="1" t="s">
        <v>1043</v>
      </c>
      <c r="K167" s="1" t="s">
        <v>1045</v>
      </c>
      <c r="L167" s="1" t="s">
        <v>1407</v>
      </c>
      <c r="M167" s="4">
        <v>2041</v>
      </c>
      <c r="N167" s="1" t="str">
        <f>+Tabla15[[#This Row],[NOMBRE DE LA CAUSA 2017]]</f>
        <v>ILEGALIDAD DEL ACTO ADMINISTRATIVO QUE DECLARA LA TERMINACION UNILATERAL DEL CONTRATO</v>
      </c>
    </row>
    <row r="168" spans="1:14" ht="15" customHeight="1">
      <c r="A168" s="1">
        <f>+Tabla15[[#This Row],[1]]</f>
        <v>166</v>
      </c>
      <c r="B168" s="1" t="s">
        <v>1408</v>
      </c>
      <c r="C168" s="1">
        <v>1</v>
      </c>
      <c r="D168" s="1">
        <f>+IF(Tabla15[[#This Row],[NOMBRE DE LA CAUSA 2018]]=0,0,1)</f>
        <v>1</v>
      </c>
      <c r="E168" s="1">
        <f>+E167+Tabla15[[#This Row],[NOMBRE DE LA CAUSA 2019]]</f>
        <v>166</v>
      </c>
      <c r="F168" s="1">
        <f>+Tabla15[[#This Row],[0]]*Tabla15[[#This Row],[NOMBRE DE LA CAUSA 2019]]</f>
        <v>166</v>
      </c>
      <c r="G168" s="1" t="s">
        <v>1048</v>
      </c>
      <c r="J168" s="1" t="s">
        <v>1049</v>
      </c>
      <c r="K168" s="1" t="s">
        <v>1045</v>
      </c>
      <c r="L168" s="1" t="s">
        <v>1409</v>
      </c>
      <c r="M168" s="4">
        <v>378</v>
      </c>
      <c r="N168" s="1" t="str">
        <f>+Tabla15[[#This Row],[NOMBRE DE LA CAUSA 2017]]</f>
        <v>ILEGALIDAD DEL ACTO ADMINISTRATIVO QUE DECRETA LA EXPROPIACION</v>
      </c>
    </row>
    <row r="169" spans="1:14" ht="15" customHeight="1">
      <c r="A169" s="1">
        <f>+Tabla15[[#This Row],[1]]</f>
        <v>167</v>
      </c>
      <c r="B169" s="1" t="s">
        <v>1410</v>
      </c>
      <c r="C169" s="1">
        <v>1</v>
      </c>
      <c r="D169" s="1">
        <f>+IF(Tabla15[[#This Row],[NOMBRE DE LA CAUSA 2018]]=0,0,1)</f>
        <v>1</v>
      </c>
      <c r="E169" s="1">
        <f>+E168+Tabla15[[#This Row],[NOMBRE DE LA CAUSA 2019]]</f>
        <v>167</v>
      </c>
      <c r="F169" s="1">
        <f>+Tabla15[[#This Row],[0]]*Tabla15[[#This Row],[NOMBRE DE LA CAUSA 2019]]</f>
        <v>167</v>
      </c>
      <c r="G169" s="5" t="s">
        <v>1048</v>
      </c>
      <c r="I169" s="5" t="s">
        <v>780</v>
      </c>
      <c r="J169" s="1" t="s">
        <v>1049</v>
      </c>
      <c r="K169" s="1" t="s">
        <v>1045</v>
      </c>
      <c r="L169" s="5" t="s">
        <v>1411</v>
      </c>
      <c r="M169" s="4">
        <v>1932</v>
      </c>
      <c r="N169" s="1" t="str">
        <f>+Tabla15[[#This Row],[NOMBRE DE LA CAUSA 2017]]</f>
        <v>ILEGALIDAD DEL ACTO ADMINISTRATIVO QUE DECRETA MEDIDAS CAUTELARES</v>
      </c>
    </row>
    <row r="170" spans="1:14" ht="15" customHeight="1">
      <c r="A170" s="1">
        <f>+Tabla15[[#This Row],[1]]</f>
        <v>168</v>
      </c>
      <c r="B170" s="1" t="s">
        <v>1412</v>
      </c>
      <c r="C170" s="1">
        <v>1</v>
      </c>
      <c r="D170" s="1">
        <f>+IF(Tabla15[[#This Row],[NOMBRE DE LA CAUSA 2018]]=0,0,1)</f>
        <v>1</v>
      </c>
      <c r="E170" s="1">
        <f>+E169+Tabla15[[#This Row],[NOMBRE DE LA CAUSA 2019]]</f>
        <v>168</v>
      </c>
      <c r="F170" s="1">
        <f>+Tabla15[[#This Row],[0]]*Tabla15[[#This Row],[NOMBRE DE LA CAUSA 2019]]</f>
        <v>168</v>
      </c>
      <c r="G170" s="1" t="s">
        <v>1048</v>
      </c>
      <c r="J170" s="1" t="s">
        <v>1049</v>
      </c>
      <c r="K170" s="1" t="s">
        <v>1045</v>
      </c>
      <c r="L170" s="1" t="s">
        <v>1413</v>
      </c>
      <c r="M170" s="4">
        <v>1972</v>
      </c>
      <c r="N170" s="1" t="str">
        <f>+Tabla15[[#This Row],[NOMBRE DE LA CAUSA 2017]]</f>
        <v>ILEGALIDAD DEL ACTO ADMINISTRATIVO QUE DEFINE AVALUO CATASTRAL</v>
      </c>
    </row>
    <row r="171" spans="1:14" ht="15" customHeight="1">
      <c r="A171" s="1">
        <f>+Tabla15[[#This Row],[1]]</f>
        <v>169</v>
      </c>
      <c r="B171" s="1" t="s">
        <v>1414</v>
      </c>
      <c r="C171" s="1">
        <v>1</v>
      </c>
      <c r="D171" s="1">
        <f>+IF(Tabla15[[#This Row],[NOMBRE DE LA CAUSA 2018]]=0,0,1)</f>
        <v>1</v>
      </c>
      <c r="E171" s="1">
        <f>+E170+Tabla15[[#This Row],[NOMBRE DE LA CAUSA 2019]]</f>
        <v>169</v>
      </c>
      <c r="F171" s="1">
        <f>+Tabla15[[#This Row],[0]]*Tabla15[[#This Row],[NOMBRE DE LA CAUSA 2019]]</f>
        <v>169</v>
      </c>
      <c r="G171" s="5" t="s">
        <v>1048</v>
      </c>
      <c r="I171" s="5" t="s">
        <v>780</v>
      </c>
      <c r="J171" s="1" t="s">
        <v>1049</v>
      </c>
      <c r="K171" s="1" t="s">
        <v>1045</v>
      </c>
      <c r="L171" s="5" t="s">
        <v>1415</v>
      </c>
      <c r="M171" s="4">
        <v>1937</v>
      </c>
      <c r="N171" s="1" t="str">
        <f>+Tabla15[[#This Row],[NOMBRE DE LA CAUSA 2017]]</f>
        <v>ILEGALIDAD DEL ACTO ADMINISTRATIVO QUE DEJA SIN EFECTO FACILIDAD DE PAGO</v>
      </c>
    </row>
    <row r="172" spans="1:14" ht="15" customHeight="1">
      <c r="A172" s="1">
        <f>+Tabla15[[#This Row],[1]]</f>
        <v>170</v>
      </c>
      <c r="B172" s="1" t="s">
        <v>1416</v>
      </c>
      <c r="C172" s="1">
        <v>1</v>
      </c>
      <c r="D172" s="1">
        <f>+IF(Tabla15[[#This Row],[NOMBRE DE LA CAUSA 2018]]=0,0,1)</f>
        <v>1</v>
      </c>
      <c r="E172" s="1">
        <f>+E171+Tabla15[[#This Row],[NOMBRE DE LA CAUSA 2019]]</f>
        <v>170</v>
      </c>
      <c r="F172" s="1">
        <f>+Tabla15[[#This Row],[0]]*Tabla15[[#This Row],[NOMBRE DE LA CAUSA 2019]]</f>
        <v>170</v>
      </c>
      <c r="G172" s="5" t="s">
        <v>1048</v>
      </c>
      <c r="H172" s="5"/>
      <c r="I172" s="5" t="s">
        <v>780</v>
      </c>
      <c r="J172" s="1" t="s">
        <v>1049</v>
      </c>
      <c r="K172" s="1" t="s">
        <v>1045</v>
      </c>
      <c r="L172" s="5" t="s">
        <v>1417</v>
      </c>
      <c r="M172" s="4">
        <v>1968</v>
      </c>
      <c r="N172" s="1" t="str">
        <f>+Tabla15[[#This Row],[NOMBRE DE LA CAUSA 2017]]</f>
        <v>ILEGALIDAD DEL ACTO ADMINISTRATIVO QUE DESVINCULA A SUPERNUMERARIO</v>
      </c>
    </row>
    <row r="173" spans="1:14" ht="15" customHeight="1">
      <c r="A173" s="1">
        <f>+Tabla15[[#This Row],[1]]</f>
        <v>171</v>
      </c>
      <c r="B173" s="5" t="s">
        <v>1418</v>
      </c>
      <c r="C173" s="1">
        <v>1</v>
      </c>
      <c r="D173" s="1">
        <f>+IF(Tabla15[[#This Row],[NOMBRE DE LA CAUSA 2018]]=0,0,1)</f>
        <v>1</v>
      </c>
      <c r="E173" s="1">
        <f>+E172+Tabla15[[#This Row],[NOMBRE DE LA CAUSA 2019]]</f>
        <v>171</v>
      </c>
      <c r="F173" s="1">
        <f>+Tabla15[[#This Row],[0]]*Tabla15[[#This Row],[NOMBRE DE LA CAUSA 2019]]</f>
        <v>171</v>
      </c>
      <c r="G173" s="1" t="s">
        <v>1043</v>
      </c>
      <c r="I173" s="5" t="s">
        <v>726</v>
      </c>
      <c r="K173" s="5" t="s">
        <v>1045</v>
      </c>
      <c r="L173" s="5" t="s">
        <v>1419</v>
      </c>
      <c r="M173" s="30">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5" t="s">
        <v>1420</v>
      </c>
      <c r="C174" s="1">
        <v>1</v>
      </c>
      <c r="D174" s="1">
        <f>+IF(Tabla15[[#This Row],[NOMBRE DE LA CAUSA 2018]]=0,0,1)</f>
        <v>1</v>
      </c>
      <c r="E174" s="1">
        <f>+E173+Tabla15[[#This Row],[NOMBRE DE LA CAUSA 2019]]</f>
        <v>172</v>
      </c>
      <c r="F174" s="1">
        <f>+Tabla15[[#This Row],[0]]*Tabla15[[#This Row],[NOMBRE DE LA CAUSA 2019]]</f>
        <v>172</v>
      </c>
      <c r="G174" s="5" t="s">
        <v>1048</v>
      </c>
      <c r="I174" s="5" t="s">
        <v>780</v>
      </c>
      <c r="J174" s="1" t="s">
        <v>1049</v>
      </c>
      <c r="K174" s="1" t="s">
        <v>1045</v>
      </c>
      <c r="L174" s="5" t="s">
        <v>1421</v>
      </c>
      <c r="M174" s="4">
        <v>1941</v>
      </c>
      <c r="N174" s="1" t="str">
        <f>+Tabla15[[#This Row],[NOMBRE DE LA CAUSA 2017]]</f>
        <v>ILEGALIDAD DEL ACTO ADMINISTRATIVO QUE DISPONE DECOMISO DE MERCANCIAS</v>
      </c>
    </row>
    <row r="175" spans="1:14" ht="15" customHeight="1">
      <c r="A175" s="1">
        <f>+Tabla15[[#This Row],[1]]</f>
        <v>173</v>
      </c>
      <c r="B175" s="5" t="s">
        <v>1422</v>
      </c>
      <c r="C175" s="1">
        <v>1</v>
      </c>
      <c r="D175" s="1">
        <f>+IF(Tabla15[[#This Row],[NOMBRE DE LA CAUSA 2018]]=0,0,1)</f>
        <v>1</v>
      </c>
      <c r="E175" s="1">
        <f>+E174+Tabla15[[#This Row],[NOMBRE DE LA CAUSA 2019]]</f>
        <v>173</v>
      </c>
      <c r="F175" s="1">
        <f>+Tabla15[[#This Row],[0]]*Tabla15[[#This Row],[NOMBRE DE LA CAUSA 2019]]</f>
        <v>173</v>
      </c>
      <c r="G175" s="1" t="s">
        <v>1043</v>
      </c>
      <c r="I175" s="5" t="s">
        <v>1423</v>
      </c>
      <c r="K175" s="5" t="s">
        <v>1045</v>
      </c>
      <c r="L175" s="5" t="s">
        <v>1424</v>
      </c>
      <c r="M175" s="30">
        <v>2344</v>
      </c>
      <c r="N175" s="1" t="str">
        <f>+Tabla15[[#This Row],[NOMBRE DE LA CAUSA 2017]]</f>
        <v>ILEGALIDAD DEL ACTO ADMINISTRATIVO QUE DISPONE EL REINTEGRO DE RECURSOS A FAVOR DEL ESTADO</v>
      </c>
    </row>
    <row r="176" spans="1:14" ht="15" customHeight="1">
      <c r="A176" s="1">
        <f>+Tabla15[[#This Row],[1]]</f>
        <v>174</v>
      </c>
      <c r="B176" s="5" t="s">
        <v>1425</v>
      </c>
      <c r="C176" s="1">
        <v>1</v>
      </c>
      <c r="D176" s="1">
        <f>+IF(Tabla15[[#This Row],[NOMBRE DE LA CAUSA 2018]]=0,0,1)</f>
        <v>1</v>
      </c>
      <c r="E176" s="1">
        <f>+E175+Tabla15[[#This Row],[NOMBRE DE LA CAUSA 2019]]</f>
        <v>174</v>
      </c>
      <c r="F176" s="1">
        <f>+Tabla15[[#This Row],[0]]*Tabla15[[#This Row],[NOMBRE DE LA CAUSA 2019]]</f>
        <v>174</v>
      </c>
      <c r="G176" s="1" t="s">
        <v>1043</v>
      </c>
      <c r="I176" s="5" t="s">
        <v>726</v>
      </c>
      <c r="K176" s="5" t="s">
        <v>1045</v>
      </c>
      <c r="L176" s="5" t="s">
        <v>1426</v>
      </c>
      <c r="M176" s="30">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5" t="s">
        <v>1427</v>
      </c>
      <c r="C177" s="1">
        <v>1</v>
      </c>
      <c r="D177" s="1">
        <f>+IF(Tabla15[[#This Row],[NOMBRE DE LA CAUSA 2018]]=0,0,1)</f>
        <v>1</v>
      </c>
      <c r="E177" s="1">
        <f>+E176+Tabla15[[#This Row],[NOMBRE DE LA CAUSA 2019]]</f>
        <v>175</v>
      </c>
      <c r="F177" s="1">
        <f>+Tabla15[[#This Row],[0]]*Tabla15[[#This Row],[NOMBRE DE LA CAUSA 2019]]</f>
        <v>175</v>
      </c>
      <c r="G177" s="5" t="s">
        <v>1048</v>
      </c>
      <c r="I177" s="5" t="s">
        <v>780</v>
      </c>
      <c r="J177" s="1" t="s">
        <v>1049</v>
      </c>
      <c r="K177" s="1" t="s">
        <v>1045</v>
      </c>
      <c r="L177" s="5" t="s">
        <v>1428</v>
      </c>
      <c r="M177" s="4">
        <v>1965</v>
      </c>
      <c r="N177" s="1" t="str">
        <f>+Tabla15[[#This Row],[NOMBRE DE LA CAUSA 2017]]</f>
        <v>ILEGALIDAD DEL ACTO ADMINISTRATIVO QUE EFECTUA CLASIFICACION ARANCELARIA MERCANCIAS</v>
      </c>
    </row>
    <row r="178" spans="1:14" ht="15" customHeight="1">
      <c r="A178" s="1">
        <f>+Tabla15[[#This Row],[1]]</f>
        <v>176</v>
      </c>
      <c r="B178" s="6" t="s">
        <v>1429</v>
      </c>
      <c r="C178" s="1">
        <v>1</v>
      </c>
      <c r="D178" s="1">
        <f>+IF(Tabla15[[#This Row],[NOMBRE DE LA CAUSA 2018]]=0,0,1)</f>
        <v>1</v>
      </c>
      <c r="E178" s="1">
        <f>+E177+Tabla15[[#This Row],[NOMBRE DE LA CAUSA 2019]]</f>
        <v>176</v>
      </c>
      <c r="F178" s="1">
        <f>+Tabla15[[#This Row],[0]]*Tabla15[[#This Row],[NOMBRE DE LA CAUSA 2019]]</f>
        <v>176</v>
      </c>
      <c r="G178" s="5" t="s">
        <v>1048</v>
      </c>
      <c r="J178" s="1" t="s">
        <v>1049</v>
      </c>
      <c r="K178" s="1" t="s">
        <v>1045</v>
      </c>
      <c r="L178" s="1" t="s">
        <v>1430</v>
      </c>
      <c r="M178" s="4">
        <v>774</v>
      </c>
      <c r="N178" s="1" t="str">
        <f>+Tabla15[[#This Row],[NOMBRE DE LA CAUSA 2017]]</f>
        <v>ILEGALIDAD DEL ACTO ADMINISTRATIVO QUE ESTABLECE CUPOS DE COMBUSTIBLE LIBRE DE IMPUESTOS</v>
      </c>
    </row>
    <row r="179" spans="1:14" ht="15" customHeight="1">
      <c r="A179" s="1">
        <f>+Tabla15[[#This Row],[1]]</f>
        <v>177</v>
      </c>
      <c r="B179" s="1" t="s">
        <v>1431</v>
      </c>
      <c r="C179" s="1">
        <v>1</v>
      </c>
      <c r="D179" s="1">
        <f>+IF(Tabla15[[#This Row],[NOMBRE DE LA CAUSA 2018]]=0,0,1)</f>
        <v>1</v>
      </c>
      <c r="E179" s="1">
        <f>+E178+Tabla15[[#This Row],[NOMBRE DE LA CAUSA 2019]]</f>
        <v>177</v>
      </c>
      <c r="F179" s="1">
        <f>+Tabla15[[#This Row],[0]]*Tabla15[[#This Row],[NOMBRE DE LA CAUSA 2019]]</f>
        <v>177</v>
      </c>
      <c r="G179" s="1" t="s">
        <v>1048</v>
      </c>
      <c r="J179" s="1" t="s">
        <v>1049</v>
      </c>
      <c r="K179" s="1" t="s">
        <v>1045</v>
      </c>
      <c r="L179" s="1" t="s">
        <v>1432</v>
      </c>
      <c r="M179" s="4">
        <v>400</v>
      </c>
      <c r="N179" s="1" t="str">
        <f>+Tabla15[[#This Row],[NOMBRE DE LA CAUSA 2017]]</f>
        <v>ILEGALIDAD DEL ACTO ADMINISTRATIVO QUE HACE EFECTIVA LA CLAUSULA PENAL PECUNIARIA</v>
      </c>
    </row>
    <row r="180" spans="1:14" ht="15" customHeight="1">
      <c r="A180" s="1">
        <f>+Tabla15[[#This Row],[1]]</f>
        <v>178</v>
      </c>
      <c r="B180" s="1" t="s">
        <v>1433</v>
      </c>
      <c r="C180" s="1">
        <v>1</v>
      </c>
      <c r="D180" s="1">
        <f>+IF(Tabla15[[#This Row],[NOMBRE DE LA CAUSA 2018]]=0,0,1)</f>
        <v>1</v>
      </c>
      <c r="E180" s="1">
        <f>+E179+Tabla15[[#This Row],[NOMBRE DE LA CAUSA 2019]]</f>
        <v>178</v>
      </c>
      <c r="F180" s="1">
        <f>+Tabla15[[#This Row],[0]]*Tabla15[[#This Row],[NOMBRE DE LA CAUSA 2019]]</f>
        <v>178</v>
      </c>
      <c r="G180" s="1" t="s">
        <v>1048</v>
      </c>
      <c r="J180" s="1" t="s">
        <v>1049</v>
      </c>
      <c r="K180" s="1" t="s">
        <v>1045</v>
      </c>
      <c r="L180" s="1" t="s">
        <v>1434</v>
      </c>
      <c r="M180" s="4">
        <v>401</v>
      </c>
      <c r="N180" s="1" t="str">
        <f>+Tabla15[[#This Row],[NOMBRE DE LA CAUSA 2017]]</f>
        <v>ILEGALIDAD DEL ACTO ADMINISTRATIVO QUE IMPONE MULTA POR INCUMPLIMIENTO DEL CONTRATO</v>
      </c>
    </row>
    <row r="181" spans="1:14" ht="15" customHeight="1">
      <c r="A181" s="1">
        <f>+Tabla15[[#This Row],[1]]</f>
        <v>179</v>
      </c>
      <c r="B181" s="1" t="s">
        <v>1435</v>
      </c>
      <c r="C181" s="1">
        <v>1</v>
      </c>
      <c r="D181" s="1">
        <f>+IF(Tabla15[[#This Row],[NOMBRE DE LA CAUSA 2018]]=0,0,1)</f>
        <v>1</v>
      </c>
      <c r="E181" s="1">
        <f>+E180+Tabla15[[#This Row],[NOMBRE DE LA CAUSA 2019]]</f>
        <v>179</v>
      </c>
      <c r="F181" s="1">
        <f>+Tabla15[[#This Row],[0]]*Tabla15[[#This Row],[NOMBRE DE LA CAUSA 2019]]</f>
        <v>179</v>
      </c>
      <c r="G181" s="5" t="s">
        <v>1048</v>
      </c>
      <c r="I181" s="5" t="s">
        <v>780</v>
      </c>
      <c r="J181" s="1" t="s">
        <v>1049</v>
      </c>
      <c r="K181" s="1" t="s">
        <v>1045</v>
      </c>
      <c r="L181" s="5" t="s">
        <v>1436</v>
      </c>
      <c r="M181" s="4">
        <v>1917</v>
      </c>
      <c r="N181" s="1" t="str">
        <f>+Tabla15[[#This Row],[NOMBRE DE LA CAUSA 2017]]</f>
        <v>ILEGALIDAD DEL ACTO ADMINISTRATIVO QUE IMPONE SANCION A CONTADORES PUBLICOS</v>
      </c>
    </row>
    <row r="182" spans="1:14" ht="15" customHeight="1">
      <c r="A182" s="1">
        <f>+Tabla15[[#This Row],[1]]</f>
        <v>180</v>
      </c>
      <c r="B182" s="5" t="s">
        <v>1437</v>
      </c>
      <c r="C182" s="1">
        <v>1</v>
      </c>
      <c r="D182" s="1">
        <f>+IF(Tabla15[[#This Row],[NOMBRE DE LA CAUSA 2018]]=0,0,1)</f>
        <v>1</v>
      </c>
      <c r="E182" s="1">
        <f>+E181+Tabla15[[#This Row],[NOMBRE DE LA CAUSA 2019]]</f>
        <v>180</v>
      </c>
      <c r="F182" s="1">
        <f>+Tabla15[[#This Row],[0]]*Tabla15[[#This Row],[NOMBRE DE LA CAUSA 2019]]</f>
        <v>180</v>
      </c>
      <c r="G182" s="5" t="s">
        <v>1048</v>
      </c>
      <c r="J182" s="1" t="s">
        <v>1049</v>
      </c>
      <c r="K182" s="1" t="s">
        <v>1045</v>
      </c>
      <c r="L182" s="5" t="s">
        <v>1438</v>
      </c>
      <c r="M182" s="4">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5" t="s">
        <v>1439</v>
      </c>
      <c r="C183" s="1">
        <v>1</v>
      </c>
      <c r="D183" s="1">
        <f>+IF(Tabla15[[#This Row],[NOMBRE DE LA CAUSA 2018]]=0,0,1)</f>
        <v>1</v>
      </c>
      <c r="E183" s="1">
        <f>+E182+Tabla15[[#This Row],[NOMBRE DE LA CAUSA 2019]]</f>
        <v>181</v>
      </c>
      <c r="F183" s="1">
        <f>+Tabla15[[#This Row],[0]]*Tabla15[[#This Row],[NOMBRE DE LA CAUSA 2019]]</f>
        <v>181</v>
      </c>
      <c r="G183" s="5" t="s">
        <v>1048</v>
      </c>
      <c r="J183" s="1" t="s">
        <v>1049</v>
      </c>
      <c r="K183" s="1" t="s">
        <v>1045</v>
      </c>
      <c r="L183" s="5" t="s">
        <v>1440</v>
      </c>
      <c r="M183" s="4">
        <v>1915</v>
      </c>
      <c r="N183" s="1" t="str">
        <f>+Tabla15[[#This Row],[NOMBRE DE LA CAUSA 2017]]</f>
        <v>ILEGALIDAD DEL ACTO ADMINISTRATIVO QUE IMPONE SANCION A ENTIDADES AUTORIZADAS PARA LA RECEPCION Y RECAUDO DE IMPUESTOS</v>
      </c>
    </row>
    <row r="184" spans="1:14" ht="15" customHeight="1">
      <c r="A184" s="1">
        <f>+Tabla15[[#This Row],[1]]</f>
        <v>182</v>
      </c>
      <c r="B184" s="5" t="s">
        <v>1441</v>
      </c>
      <c r="C184" s="1">
        <v>1</v>
      </c>
      <c r="D184" s="1">
        <f>+IF(Tabla15[[#This Row],[NOMBRE DE LA CAUSA 2018]]=0,0,1)</f>
        <v>1</v>
      </c>
      <c r="E184" s="1">
        <f>+E183+Tabla15[[#This Row],[NOMBRE DE LA CAUSA 2019]]</f>
        <v>182</v>
      </c>
      <c r="F184" s="1">
        <f>+Tabla15[[#This Row],[0]]*Tabla15[[#This Row],[NOMBRE DE LA CAUSA 2019]]</f>
        <v>182</v>
      </c>
      <c r="G184" s="5" t="s">
        <v>1048</v>
      </c>
      <c r="J184" s="1" t="s">
        <v>1049</v>
      </c>
      <c r="K184" s="1" t="s">
        <v>1045</v>
      </c>
      <c r="L184" s="5" t="s">
        <v>1442</v>
      </c>
      <c r="M184" s="4">
        <v>773</v>
      </c>
      <c r="N184" s="1" t="str">
        <f>+Tabla15[[#This Row],[NOMBRE DE LA CAUSA 2017]]</f>
        <v>ILEGALIDAD DEL ACTO ADMINISTRATIVO QUE IMPONE SANCION A LOS USUARIOS DE SERVICIOS PUBLICOS DOMICILIARIOS</v>
      </c>
    </row>
    <row r="185" spans="1:14" ht="15" customHeight="1">
      <c r="A185" s="1">
        <f>+Tabla15[[#This Row],[1]]</f>
        <v>183</v>
      </c>
      <c r="B185" s="5" t="s">
        <v>1443</v>
      </c>
      <c r="C185" s="1">
        <v>1</v>
      </c>
      <c r="D185" s="1">
        <f>+IF(Tabla15[[#This Row],[NOMBRE DE LA CAUSA 2018]]=0,0,1)</f>
        <v>1</v>
      </c>
      <c r="E185" s="1">
        <f>+E184+Tabla15[[#This Row],[NOMBRE DE LA CAUSA 2019]]</f>
        <v>183</v>
      </c>
      <c r="F185" s="1">
        <f>+Tabla15[[#This Row],[0]]*Tabla15[[#This Row],[NOMBRE DE LA CAUSA 2019]]</f>
        <v>183</v>
      </c>
      <c r="G185" s="5" t="s">
        <v>1048</v>
      </c>
      <c r="J185" s="1" t="s">
        <v>1049</v>
      </c>
      <c r="K185" s="1" t="s">
        <v>1045</v>
      </c>
      <c r="L185" s="5" t="s">
        <v>1444</v>
      </c>
      <c r="M185" s="4">
        <v>4</v>
      </c>
      <c r="N185" s="1" t="str">
        <f>+Tabla15[[#This Row],[NOMBRE DE LA CAUSA 2017]]</f>
        <v>ILEGALIDAD DEL ACTO ADMINISTRATIVO QUE IMPONE SANCION DISCIPLINARIA</v>
      </c>
    </row>
    <row r="186" spans="1:14" ht="15" customHeight="1">
      <c r="A186" s="1">
        <f>+Tabla15[[#This Row],[1]]</f>
        <v>184</v>
      </c>
      <c r="B186" s="5" t="s">
        <v>1445</v>
      </c>
      <c r="C186" s="1">
        <v>1</v>
      </c>
      <c r="D186" s="1">
        <f>+IF(Tabla15[[#This Row],[NOMBRE DE LA CAUSA 2018]]=0,0,1)</f>
        <v>1</v>
      </c>
      <c r="E186" s="1">
        <f>+E185+Tabla15[[#This Row],[NOMBRE DE LA CAUSA 2019]]</f>
        <v>184</v>
      </c>
      <c r="F186" s="1">
        <f>+Tabla15[[#This Row],[0]]*Tabla15[[#This Row],[NOMBRE DE LA CAUSA 2019]]</f>
        <v>184</v>
      </c>
      <c r="G186" s="5" t="s">
        <v>1048</v>
      </c>
      <c r="J186" s="1" t="s">
        <v>1049</v>
      </c>
      <c r="K186" s="1" t="s">
        <v>1045</v>
      </c>
      <c r="L186" s="5" t="s">
        <v>1446</v>
      </c>
      <c r="M186" s="4">
        <v>450</v>
      </c>
      <c r="N186" s="1" t="str">
        <f>+Tabla15[[#This Row],[NOMBRE DE LA CAUSA 2017]]</f>
        <v>ILEGALIDAD DEL ACTO ADMINISTRATIVO QUE IMPONE SANCION EN EJERCICIO DEL CONTROL FISCAL</v>
      </c>
    </row>
    <row r="187" spans="1:14" ht="15" customHeight="1">
      <c r="A187" s="1">
        <f>+Tabla15[[#This Row],[1]]</f>
        <v>185</v>
      </c>
      <c r="B187" s="5" t="s">
        <v>1447</v>
      </c>
      <c r="C187" s="1">
        <v>1</v>
      </c>
      <c r="D187" s="1">
        <f>+IF(Tabla15[[#This Row],[NOMBRE DE LA CAUSA 2018]]=0,0,1)</f>
        <v>1</v>
      </c>
      <c r="E187" s="1">
        <f>+E186+Tabla15[[#This Row],[NOMBRE DE LA CAUSA 2019]]</f>
        <v>185</v>
      </c>
      <c r="F187" s="1">
        <f>+Tabla15[[#This Row],[0]]*Tabla15[[#This Row],[NOMBRE DE LA CAUSA 2019]]</f>
        <v>185</v>
      </c>
      <c r="G187" s="5" t="s">
        <v>1048</v>
      </c>
      <c r="I187" s="5" t="s">
        <v>780</v>
      </c>
      <c r="J187" s="1" t="s">
        <v>1049</v>
      </c>
      <c r="K187" s="1" t="s">
        <v>1045</v>
      </c>
      <c r="L187" s="5" t="s">
        <v>1448</v>
      </c>
      <c r="M187" s="4">
        <v>1929</v>
      </c>
      <c r="N187" s="1" t="str">
        <f>+Tabla15[[#This Row],[NOMBRE DE LA CAUSA 2017]]</f>
        <v>ILEGALIDAD DEL ACTO ADMINISTRATIVO QUE IMPONE SANCION POR DECLARACION DE INSOLVENCIA</v>
      </c>
    </row>
    <row r="188" spans="1:14" ht="15" customHeight="1">
      <c r="A188" s="1">
        <f>+Tabla15[[#This Row],[1]]</f>
        <v>186</v>
      </c>
      <c r="B188" s="1" t="s">
        <v>1449</v>
      </c>
      <c r="C188" s="1">
        <v>1</v>
      </c>
      <c r="D188" s="1">
        <f>+IF(Tabla15[[#This Row],[NOMBRE DE LA CAUSA 2018]]=0,0,1)</f>
        <v>1</v>
      </c>
      <c r="E188" s="1">
        <f>+E187+Tabla15[[#This Row],[NOMBRE DE LA CAUSA 2019]]</f>
        <v>186</v>
      </c>
      <c r="F188" s="1">
        <f>+Tabla15[[#This Row],[0]]*Tabla15[[#This Row],[NOMBRE DE LA CAUSA 2019]]</f>
        <v>186</v>
      </c>
      <c r="G188" s="5" t="s">
        <v>1048</v>
      </c>
      <c r="I188" s="5" t="s">
        <v>780</v>
      </c>
      <c r="J188" s="1" t="s">
        <v>1049</v>
      </c>
      <c r="K188" s="1" t="s">
        <v>1045</v>
      </c>
      <c r="L188" s="5" t="s">
        <v>1450</v>
      </c>
      <c r="M188" s="4">
        <v>1928</v>
      </c>
      <c r="N188" s="1" t="str">
        <f>+Tabla15[[#This Row],[NOMBRE DE LA CAUSA 2017]]</f>
        <v>ILEGALIDAD DEL ACTO ADMINISTRATIVO QUE IMPONE SANCION POR DECLARACION DE PROVEEDOR FICTICIO O INSOLVENTE</v>
      </c>
    </row>
    <row r="189" spans="1:14" ht="15" customHeight="1">
      <c r="A189" s="1">
        <f>+Tabla15[[#This Row],[1]]</f>
        <v>187</v>
      </c>
      <c r="B189" s="5" t="s">
        <v>1451</v>
      </c>
      <c r="C189" s="1">
        <v>1</v>
      </c>
      <c r="D189" s="1">
        <f>+IF(Tabla15[[#This Row],[NOMBRE DE LA CAUSA 2018]]=0,0,1)</f>
        <v>1</v>
      </c>
      <c r="E189" s="1">
        <f>+E188+Tabla15[[#This Row],[NOMBRE DE LA CAUSA 2019]]</f>
        <v>187</v>
      </c>
      <c r="F189" s="1">
        <f>+Tabla15[[#This Row],[0]]*Tabla15[[#This Row],[NOMBRE DE LA CAUSA 2019]]</f>
        <v>187</v>
      </c>
      <c r="G189" s="5" t="s">
        <v>1048</v>
      </c>
      <c r="I189" s="5" t="s">
        <v>780</v>
      </c>
      <c r="J189" s="1" t="s">
        <v>1049</v>
      </c>
      <c r="K189" s="1" t="s">
        <v>1045</v>
      </c>
      <c r="L189" s="5" t="s">
        <v>1452</v>
      </c>
      <c r="M189" s="4">
        <v>1927</v>
      </c>
      <c r="N189" s="1" t="str">
        <f>+Tabla15[[#This Row],[NOMBRE DE LA CAUSA 2017]]</f>
        <v>ILEGALIDAD DEL ACTO ADMINISTRATIVO QUE IMPONE SANCION POR DEVOLUCION O COMPENSACION IMPROCEDENTE</v>
      </c>
    </row>
    <row r="190" spans="1:14" ht="15" customHeight="1">
      <c r="A190" s="1">
        <f>+Tabla15[[#This Row],[1]]</f>
        <v>188</v>
      </c>
      <c r="B190" s="1" t="s">
        <v>1453</v>
      </c>
      <c r="C190" s="1">
        <v>1</v>
      </c>
      <c r="D190" s="1">
        <f>+IF(Tabla15[[#This Row],[NOMBRE DE LA CAUSA 2018]]=0,0,1)</f>
        <v>1</v>
      </c>
      <c r="E190" s="1">
        <f>+E189+Tabla15[[#This Row],[NOMBRE DE LA CAUSA 2019]]</f>
        <v>188</v>
      </c>
      <c r="F190" s="1">
        <f>+Tabla15[[#This Row],[0]]*Tabla15[[#This Row],[NOMBRE DE LA CAUSA 2019]]</f>
        <v>188</v>
      </c>
      <c r="G190" s="5" t="s">
        <v>1048</v>
      </c>
      <c r="I190" s="5" t="s">
        <v>780</v>
      </c>
      <c r="J190" s="1" t="s">
        <v>1049</v>
      </c>
      <c r="K190" s="1" t="s">
        <v>1045</v>
      </c>
      <c r="L190" s="5" t="s">
        <v>1454</v>
      </c>
      <c r="M190" s="4">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1455</v>
      </c>
      <c r="C191" s="1">
        <v>1</v>
      </c>
      <c r="D191" s="1">
        <f>+IF(Tabla15[[#This Row],[NOMBRE DE LA CAUSA 2018]]=0,0,1)</f>
        <v>1</v>
      </c>
      <c r="E191" s="1">
        <f>+E190+Tabla15[[#This Row],[NOMBRE DE LA CAUSA 2019]]</f>
        <v>189</v>
      </c>
      <c r="F191" s="1">
        <f>+Tabla15[[#This Row],[0]]*Tabla15[[#This Row],[NOMBRE DE LA CAUSA 2019]]</f>
        <v>189</v>
      </c>
      <c r="G191" s="5" t="s">
        <v>1048</v>
      </c>
      <c r="I191" s="5" t="s">
        <v>780</v>
      </c>
      <c r="J191" s="1" t="s">
        <v>1049</v>
      </c>
      <c r="K191" s="1" t="s">
        <v>1045</v>
      </c>
      <c r="L191" s="5" t="s">
        <v>1456</v>
      </c>
      <c r="M191" s="4">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1457</v>
      </c>
      <c r="C192" s="1">
        <v>1</v>
      </c>
      <c r="D192" s="1">
        <f>+IF(Tabla15[[#This Row],[NOMBRE DE LA CAUSA 2018]]=0,0,1)</f>
        <v>1</v>
      </c>
      <c r="E192" s="1">
        <f>+E191+Tabla15[[#This Row],[NOMBRE DE LA CAUSA 2019]]</f>
        <v>190</v>
      </c>
      <c r="F192" s="1">
        <f>+Tabla15[[#This Row],[0]]*Tabla15[[#This Row],[NOMBRE DE LA CAUSA 2019]]</f>
        <v>190</v>
      </c>
      <c r="G192" s="5" t="s">
        <v>1048</v>
      </c>
      <c r="I192" s="5" t="s">
        <v>780</v>
      </c>
      <c r="J192" s="1" t="s">
        <v>1049</v>
      </c>
      <c r="K192" s="1" t="s">
        <v>1045</v>
      </c>
      <c r="L192" s="5" t="s">
        <v>1458</v>
      </c>
      <c r="M192" s="4">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1459</v>
      </c>
      <c r="C193" s="1">
        <v>1</v>
      </c>
      <c r="D193" s="1">
        <f>+IF(Tabla15[[#This Row],[NOMBRE DE LA CAUSA 2018]]=0,0,1)</f>
        <v>1</v>
      </c>
      <c r="E193" s="1">
        <f>+E192+Tabla15[[#This Row],[NOMBRE DE LA CAUSA 2019]]</f>
        <v>191</v>
      </c>
      <c r="F193" s="1">
        <f>+Tabla15[[#This Row],[0]]*Tabla15[[#This Row],[NOMBRE DE LA CAUSA 2019]]</f>
        <v>191</v>
      </c>
      <c r="G193" s="5" t="s">
        <v>1048</v>
      </c>
      <c r="I193" s="5" t="s">
        <v>780</v>
      </c>
      <c r="J193" s="1" t="s">
        <v>1049</v>
      </c>
      <c r="K193" s="1" t="s">
        <v>1045</v>
      </c>
      <c r="L193" s="5" t="s">
        <v>1460</v>
      </c>
      <c r="M193" s="4">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1461</v>
      </c>
      <c r="C194" s="1">
        <v>1</v>
      </c>
      <c r="D194" s="1">
        <f>+IF(Tabla15[[#This Row],[NOMBRE DE LA CAUSA 2018]]=0,0,1)</f>
        <v>1</v>
      </c>
      <c r="E194" s="1">
        <f>+E193+Tabla15[[#This Row],[NOMBRE DE LA CAUSA 2019]]</f>
        <v>192</v>
      </c>
      <c r="F194" s="1">
        <f>+Tabla15[[#This Row],[0]]*Tabla15[[#This Row],[NOMBRE DE LA CAUSA 2019]]</f>
        <v>192</v>
      </c>
      <c r="G194" s="5" t="s">
        <v>1048</v>
      </c>
      <c r="H194" s="5"/>
      <c r="I194" s="5" t="s">
        <v>780</v>
      </c>
      <c r="J194" s="1" t="s">
        <v>1049</v>
      </c>
      <c r="K194" s="1" t="s">
        <v>1045</v>
      </c>
      <c r="L194" s="5" t="s">
        <v>1462</v>
      </c>
      <c r="M194" s="4">
        <v>1949</v>
      </c>
      <c r="N194" s="1" t="str">
        <f>+Tabla15[[#This Row],[NOMBRE DE LA CAUSA 2017]]</f>
        <v>ILEGALIDAD DEL ACTO ADMINISTRATIVO QUE IMPONE SANCION POR FALTA ADUANERA DE LOS AGENTES DE ADUANAS</v>
      </c>
    </row>
    <row r="195" spans="1:14" ht="15" customHeight="1">
      <c r="A195" s="1">
        <f>+Tabla15[[#This Row],[1]]</f>
        <v>193</v>
      </c>
      <c r="B195" s="1" t="s">
        <v>1463</v>
      </c>
      <c r="C195" s="1">
        <v>1</v>
      </c>
      <c r="D195" s="1">
        <f>+IF(Tabla15[[#This Row],[NOMBRE DE LA CAUSA 2018]]=0,0,1)</f>
        <v>1</v>
      </c>
      <c r="E195" s="1">
        <f>+E194+Tabla15[[#This Row],[NOMBRE DE LA CAUSA 2019]]</f>
        <v>193</v>
      </c>
      <c r="F195" s="1">
        <f>+Tabla15[[#This Row],[0]]*Tabla15[[#This Row],[NOMBRE DE LA CAUSA 2019]]</f>
        <v>193</v>
      </c>
      <c r="G195" s="5" t="s">
        <v>1048</v>
      </c>
      <c r="H195" s="5"/>
      <c r="I195" s="5" t="s">
        <v>780</v>
      </c>
      <c r="J195" s="1" t="s">
        <v>1049</v>
      </c>
      <c r="K195" s="1" t="s">
        <v>1045</v>
      </c>
      <c r="L195" s="5" t="s">
        <v>1464</v>
      </c>
      <c r="M195" s="4">
        <v>1956</v>
      </c>
      <c r="N195" s="1" t="str">
        <f>+Tabla15[[#This Row],[NOMBRE DE LA CAUSA 2017]]</f>
        <v>ILEGALIDAD DEL ACTO ADMINISTRATIVO QUE IMPONE SANCION POR FALTA ADUANERA DE LOS AGENTES DE CARGA INTERNACIONAL</v>
      </c>
    </row>
    <row r="196" spans="1:14" ht="15" customHeight="1">
      <c r="A196" s="1">
        <f>+Tabla15[[#This Row],[1]]</f>
        <v>194</v>
      </c>
      <c r="B196" s="1" t="s">
        <v>1465</v>
      </c>
      <c r="C196" s="1">
        <v>1</v>
      </c>
      <c r="D196" s="1">
        <f>+IF(Tabla15[[#This Row],[NOMBRE DE LA CAUSA 2018]]=0,0,1)</f>
        <v>1</v>
      </c>
      <c r="E196" s="1">
        <f>+E195+Tabla15[[#This Row],[NOMBRE DE LA CAUSA 2019]]</f>
        <v>194</v>
      </c>
      <c r="F196" s="1">
        <f>+Tabla15[[#This Row],[0]]*Tabla15[[#This Row],[NOMBRE DE LA CAUSA 2019]]</f>
        <v>194</v>
      </c>
      <c r="G196" s="5" t="s">
        <v>1048</v>
      </c>
      <c r="H196" s="5"/>
      <c r="I196" s="5" t="s">
        <v>780</v>
      </c>
      <c r="J196" s="1" t="s">
        <v>1049</v>
      </c>
      <c r="K196" s="1" t="s">
        <v>1045</v>
      </c>
      <c r="L196" s="5" t="s">
        <v>1466</v>
      </c>
      <c r="M196" s="4">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1467</v>
      </c>
      <c r="C197" s="1">
        <v>1</v>
      </c>
      <c r="D197" s="1">
        <f>+IF(Tabla15[[#This Row],[NOMBRE DE LA CAUSA 2018]]=0,0,1)</f>
        <v>1</v>
      </c>
      <c r="E197" s="1">
        <f>+E196+Tabla15[[#This Row],[NOMBRE DE LA CAUSA 2019]]</f>
        <v>195</v>
      </c>
      <c r="F197" s="1">
        <f>+Tabla15[[#This Row],[0]]*Tabla15[[#This Row],[NOMBRE DE LA CAUSA 2019]]</f>
        <v>195</v>
      </c>
      <c r="G197" s="5" t="s">
        <v>1048</v>
      </c>
      <c r="H197" s="5"/>
      <c r="I197" s="5" t="s">
        <v>780</v>
      </c>
      <c r="J197" s="1" t="s">
        <v>1049</v>
      </c>
      <c r="K197" s="1" t="s">
        <v>1045</v>
      </c>
      <c r="L197" s="5" t="s">
        <v>1468</v>
      </c>
      <c r="M197" s="4">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1469</v>
      </c>
      <c r="C198" s="1">
        <v>1</v>
      </c>
      <c r="D198" s="1">
        <f>+IF(Tabla15[[#This Row],[NOMBRE DE LA CAUSA 2018]]=0,0,1)</f>
        <v>1</v>
      </c>
      <c r="E198" s="1">
        <f>+E197+Tabla15[[#This Row],[NOMBRE DE LA CAUSA 2019]]</f>
        <v>196</v>
      </c>
      <c r="F198" s="1">
        <f>+Tabla15[[#This Row],[0]]*Tabla15[[#This Row],[NOMBRE DE LA CAUSA 2019]]</f>
        <v>196</v>
      </c>
      <c r="G198" s="5" t="s">
        <v>1048</v>
      </c>
      <c r="H198" s="5"/>
      <c r="I198" s="5" t="s">
        <v>780</v>
      </c>
      <c r="J198" s="1" t="s">
        <v>1049</v>
      </c>
      <c r="K198" s="1" t="s">
        <v>1045</v>
      </c>
      <c r="L198" s="5" t="s">
        <v>1470</v>
      </c>
      <c r="M198" s="4">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1471</v>
      </c>
      <c r="C199" s="1">
        <v>1</v>
      </c>
      <c r="D199" s="1">
        <f>+IF(Tabla15[[#This Row],[NOMBRE DE LA CAUSA 2018]]=0,0,1)</f>
        <v>1</v>
      </c>
      <c r="E199" s="1">
        <f>+E198+Tabla15[[#This Row],[NOMBRE DE LA CAUSA 2019]]</f>
        <v>197</v>
      </c>
      <c r="F199" s="1">
        <f>+Tabla15[[#This Row],[0]]*Tabla15[[#This Row],[NOMBRE DE LA CAUSA 2019]]</f>
        <v>197</v>
      </c>
      <c r="G199" s="5" t="s">
        <v>1048</v>
      </c>
      <c r="H199" s="5"/>
      <c r="I199" s="5" t="s">
        <v>780</v>
      </c>
      <c r="J199" s="1" t="s">
        <v>1049</v>
      </c>
      <c r="K199" s="1" t="s">
        <v>1045</v>
      </c>
      <c r="L199" s="5" t="s">
        <v>1472</v>
      </c>
      <c r="M199" s="4">
        <v>1953</v>
      </c>
      <c r="N199" s="1" t="str">
        <f>+Tabla15[[#This Row],[NOMBRE DE LA CAUSA 2017]]</f>
        <v>ILEGALIDAD DEL ACTO ADMINISTRATIVO QUE IMPONE SANCION POR FALTA ADUANERA DE LOS DEPOSITOS PUBLICOS Y PRIVADOS</v>
      </c>
    </row>
    <row r="200" spans="1:14" ht="15" customHeight="1">
      <c r="A200" s="1">
        <f>+Tabla15[[#This Row],[1]]</f>
        <v>198</v>
      </c>
      <c r="B200" s="1" t="s">
        <v>1473</v>
      </c>
      <c r="C200" s="1">
        <v>1</v>
      </c>
      <c r="D200" s="1">
        <f>+IF(Tabla15[[#This Row],[NOMBRE DE LA CAUSA 2018]]=0,0,1)</f>
        <v>1</v>
      </c>
      <c r="E200" s="1">
        <f>+E199+Tabla15[[#This Row],[NOMBRE DE LA CAUSA 2019]]</f>
        <v>198</v>
      </c>
      <c r="F200" s="1">
        <f>+Tabla15[[#This Row],[0]]*Tabla15[[#This Row],[NOMBRE DE LA CAUSA 2019]]</f>
        <v>198</v>
      </c>
      <c r="G200" s="5" t="s">
        <v>1048</v>
      </c>
      <c r="H200" s="5"/>
      <c r="I200" s="5" t="s">
        <v>780</v>
      </c>
      <c r="J200" s="1" t="s">
        <v>1049</v>
      </c>
      <c r="K200" s="1" t="s">
        <v>1045</v>
      </c>
      <c r="L200" s="5" t="s">
        <v>1474</v>
      </c>
      <c r="M200" s="4">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1475</v>
      </c>
      <c r="C201" s="1">
        <v>1</v>
      </c>
      <c r="D201" s="1">
        <f>+IF(Tabla15[[#This Row],[NOMBRE DE LA CAUSA 2018]]=0,0,1)</f>
        <v>1</v>
      </c>
      <c r="E201" s="1">
        <f>+E200+Tabla15[[#This Row],[NOMBRE DE LA CAUSA 2019]]</f>
        <v>199</v>
      </c>
      <c r="F201" s="1">
        <f>+Tabla15[[#This Row],[0]]*Tabla15[[#This Row],[NOMBRE DE LA CAUSA 2019]]</f>
        <v>199</v>
      </c>
      <c r="G201" s="5" t="s">
        <v>1048</v>
      </c>
      <c r="H201" s="5"/>
      <c r="I201" s="5" t="s">
        <v>780</v>
      </c>
      <c r="J201" s="1" t="s">
        <v>1049</v>
      </c>
      <c r="K201" s="1" t="s">
        <v>1045</v>
      </c>
      <c r="L201" s="5" t="s">
        <v>1476</v>
      </c>
      <c r="M201" s="4">
        <v>1955</v>
      </c>
      <c r="N201" s="1" t="str">
        <f>+Tabla15[[#This Row],[NOMBRE DE LA CAUSA 2017]]</f>
        <v>ILEGALIDAD DEL ACTO ADMINISTRATIVO QUE IMPONE SANCION POR FALTA ADUANERA DE LOS TRANSPORTADORES</v>
      </c>
    </row>
    <row r="202" spans="1:14" ht="15" customHeight="1">
      <c r="A202" s="1">
        <f>+Tabla15[[#This Row],[1]]</f>
        <v>200</v>
      </c>
      <c r="B202" s="1" t="s">
        <v>1477</v>
      </c>
      <c r="C202" s="1">
        <v>1</v>
      </c>
      <c r="D202" s="1">
        <f>+IF(Tabla15[[#This Row],[NOMBRE DE LA CAUSA 2018]]=0,0,1)</f>
        <v>1</v>
      </c>
      <c r="E202" s="1">
        <f>+E201+Tabla15[[#This Row],[NOMBRE DE LA CAUSA 2019]]</f>
        <v>200</v>
      </c>
      <c r="F202" s="1">
        <f>+Tabla15[[#This Row],[0]]*Tabla15[[#This Row],[NOMBRE DE LA CAUSA 2019]]</f>
        <v>200</v>
      </c>
      <c r="G202" s="5" t="s">
        <v>1048</v>
      </c>
      <c r="H202" s="5"/>
      <c r="I202" s="5" t="s">
        <v>780</v>
      </c>
      <c r="J202" s="1" t="s">
        <v>1049</v>
      </c>
      <c r="K202" s="1" t="s">
        <v>1045</v>
      </c>
      <c r="L202" s="5" t="s">
        <v>1478</v>
      </c>
      <c r="M202" s="4">
        <v>1950</v>
      </c>
      <c r="N202" s="1" t="str">
        <f>+Tabla15[[#This Row],[NOMBRE DE LA CAUSA 2017]]</f>
        <v>ILEGALIDAD DEL ACTO ADMINISTRATIVO QUE IMPONE SANCION POR FALTA ADUANERA DE LOS USUARIOS ADUANEROS PERMANENTES</v>
      </c>
    </row>
    <row r="203" spans="1:14" ht="15" customHeight="1">
      <c r="A203" s="1">
        <f>+Tabla15[[#This Row],[1]]</f>
        <v>201</v>
      </c>
      <c r="B203" s="1" t="s">
        <v>1479</v>
      </c>
      <c r="C203" s="1">
        <v>1</v>
      </c>
      <c r="D203" s="1">
        <f>+IF(Tabla15[[#This Row],[NOMBRE DE LA CAUSA 2018]]=0,0,1)</f>
        <v>1</v>
      </c>
      <c r="E203" s="1">
        <f>+E202+Tabla15[[#This Row],[NOMBRE DE LA CAUSA 2019]]</f>
        <v>201</v>
      </c>
      <c r="F203" s="1">
        <f>+Tabla15[[#This Row],[0]]*Tabla15[[#This Row],[NOMBRE DE LA CAUSA 2019]]</f>
        <v>201</v>
      </c>
      <c r="G203" s="5" t="s">
        <v>1048</v>
      </c>
      <c r="H203" s="5"/>
      <c r="I203" s="5" t="s">
        <v>780</v>
      </c>
      <c r="J203" s="1" t="s">
        <v>1049</v>
      </c>
      <c r="K203" s="1" t="s">
        <v>1045</v>
      </c>
      <c r="L203" s="5" t="s">
        <v>1480</v>
      </c>
      <c r="M203" s="4">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1481</v>
      </c>
      <c r="C204" s="1">
        <v>1</v>
      </c>
      <c r="D204" s="1">
        <f>+IF(Tabla15[[#This Row],[NOMBRE DE LA CAUSA 2018]]=0,0,1)</f>
        <v>1</v>
      </c>
      <c r="E204" s="1">
        <f>+E203+Tabla15[[#This Row],[NOMBRE DE LA CAUSA 2019]]</f>
        <v>202</v>
      </c>
      <c r="F204" s="1">
        <f>+Tabla15[[#This Row],[0]]*Tabla15[[#This Row],[NOMBRE DE LA CAUSA 2019]]</f>
        <v>202</v>
      </c>
      <c r="G204" s="5" t="s">
        <v>1048</v>
      </c>
      <c r="H204" s="5"/>
      <c r="I204" s="5" t="s">
        <v>780</v>
      </c>
      <c r="J204" s="1" t="s">
        <v>1049</v>
      </c>
      <c r="K204" s="1" t="s">
        <v>1045</v>
      </c>
      <c r="L204" s="5" t="s">
        <v>1482</v>
      </c>
      <c r="M204" s="4">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1483</v>
      </c>
      <c r="C205" s="1">
        <v>1</v>
      </c>
      <c r="D205" s="1">
        <f>+IF(Tabla15[[#This Row],[NOMBRE DE LA CAUSA 2018]]=0,0,1)</f>
        <v>1</v>
      </c>
      <c r="E205" s="1">
        <f>+E204+Tabla15[[#This Row],[NOMBRE DE LA CAUSA 2019]]</f>
        <v>203</v>
      </c>
      <c r="F205" s="1">
        <f>+Tabla15[[#This Row],[0]]*Tabla15[[#This Row],[NOMBRE DE LA CAUSA 2019]]</f>
        <v>203</v>
      </c>
      <c r="G205" s="5" t="s">
        <v>1048</v>
      </c>
      <c r="H205" s="5"/>
      <c r="I205" s="5" t="s">
        <v>780</v>
      </c>
      <c r="J205" s="1" t="s">
        <v>1049</v>
      </c>
      <c r="K205" s="1" t="s">
        <v>1045</v>
      </c>
      <c r="L205" s="5" t="s">
        <v>1484</v>
      </c>
      <c r="M205" s="4">
        <v>1957</v>
      </c>
      <c r="N205" s="1" t="str">
        <f>+Tabla15[[#This Row],[NOMBRE DE LA CAUSA 2017]]</f>
        <v>ILEGALIDAD DEL ACTO ADMINISTRATIVO QUE IMPONE SANCION POR FALTA ADUANERA EN MATERIA DE VALORACION DE MERCANCIAS</v>
      </c>
    </row>
    <row r="206" spans="1:14" ht="15" customHeight="1">
      <c r="A206" s="1">
        <f>+Tabla15[[#This Row],[1]]</f>
        <v>204</v>
      </c>
      <c r="B206" s="1" t="s">
        <v>1485</v>
      </c>
      <c r="C206" s="1">
        <v>1</v>
      </c>
      <c r="D206" s="1">
        <f>+IF(Tabla15[[#This Row],[NOMBRE DE LA CAUSA 2018]]=0,0,1)</f>
        <v>1</v>
      </c>
      <c r="E206" s="1">
        <f>+E205+Tabla15[[#This Row],[NOMBRE DE LA CAUSA 2019]]</f>
        <v>204</v>
      </c>
      <c r="F206" s="1">
        <f>+Tabla15[[#This Row],[0]]*Tabla15[[#This Row],[NOMBRE DE LA CAUSA 2019]]</f>
        <v>204</v>
      </c>
      <c r="G206" s="5" t="s">
        <v>1048</v>
      </c>
      <c r="I206" s="5" t="s">
        <v>780</v>
      </c>
      <c r="J206" s="1" t="s">
        <v>1049</v>
      </c>
      <c r="K206" s="1" t="s">
        <v>1045</v>
      </c>
      <c r="L206" s="5" t="s">
        <v>1486</v>
      </c>
      <c r="M206" s="4">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1487</v>
      </c>
      <c r="C207" s="1">
        <v>1</v>
      </c>
      <c r="D207" s="1">
        <f>+IF(Tabla15[[#This Row],[NOMBRE DE LA CAUSA 2018]]=0,0,1)</f>
        <v>1</v>
      </c>
      <c r="E207" s="1">
        <f>+E206+Tabla15[[#This Row],[NOMBRE DE LA CAUSA 2019]]</f>
        <v>205</v>
      </c>
      <c r="F207" s="1">
        <f>+Tabla15[[#This Row],[0]]*Tabla15[[#This Row],[NOMBRE DE LA CAUSA 2019]]</f>
        <v>205</v>
      </c>
      <c r="G207" s="5" t="s">
        <v>1048</v>
      </c>
      <c r="I207" s="5" t="s">
        <v>780</v>
      </c>
      <c r="J207" s="1" t="s">
        <v>1049</v>
      </c>
      <c r="K207" s="1" t="s">
        <v>1045</v>
      </c>
      <c r="L207" s="5" t="s">
        <v>1488</v>
      </c>
      <c r="M207" s="4">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1489</v>
      </c>
      <c r="C208" s="1">
        <v>1</v>
      </c>
      <c r="D208" s="1">
        <f>+IF(Tabla15[[#This Row],[NOMBRE DE LA CAUSA 2018]]=0,0,1)</f>
        <v>1</v>
      </c>
      <c r="E208" s="1">
        <f>+E207+Tabla15[[#This Row],[NOMBRE DE LA CAUSA 2019]]</f>
        <v>206</v>
      </c>
      <c r="F208" s="1">
        <f>+Tabla15[[#This Row],[0]]*Tabla15[[#This Row],[NOMBRE DE LA CAUSA 2019]]</f>
        <v>206</v>
      </c>
      <c r="G208" s="5" t="s">
        <v>1048</v>
      </c>
      <c r="I208" s="5" t="s">
        <v>780</v>
      </c>
      <c r="J208" s="1" t="s">
        <v>1049</v>
      </c>
      <c r="K208" s="1" t="s">
        <v>1045</v>
      </c>
      <c r="L208" s="5" t="s">
        <v>1490</v>
      </c>
      <c r="M208" s="4">
        <v>1926</v>
      </c>
      <c r="N208" s="1" t="str">
        <f>+Tabla15[[#This Row],[NOMBRE DE LA CAUSA 2017]]</f>
        <v>ILEGALIDAD DEL ACTO ADMINISTRATIVO QUE IMPONE SANCION POR INCONSISTENCIAS EN LA PRESENTACION DE INFORMACION EXOGENA</v>
      </c>
    </row>
    <row r="209" spans="1:14" ht="15" customHeight="1">
      <c r="A209" s="1">
        <f>+Tabla15[[#This Row],[1]]</f>
        <v>207</v>
      </c>
      <c r="B209" s="5" t="s">
        <v>1491</v>
      </c>
      <c r="C209" s="1">
        <v>1</v>
      </c>
      <c r="D209" s="1">
        <f>+IF(Tabla15[[#This Row],[NOMBRE DE LA CAUSA 2018]]=0,0,1)</f>
        <v>1</v>
      </c>
      <c r="E209" s="1">
        <f>+E208+Tabla15[[#This Row],[NOMBRE DE LA CAUSA 2019]]</f>
        <v>207</v>
      </c>
      <c r="F209" s="1">
        <f>+Tabla15[[#This Row],[0]]*Tabla15[[#This Row],[NOMBRE DE LA CAUSA 2019]]</f>
        <v>207</v>
      </c>
      <c r="G209" s="1" t="s">
        <v>1043</v>
      </c>
      <c r="I209" s="5" t="s">
        <v>780</v>
      </c>
      <c r="K209" s="5" t="s">
        <v>1045</v>
      </c>
      <c r="L209" s="5" t="s">
        <v>1492</v>
      </c>
      <c r="M209" s="31">
        <v>2321</v>
      </c>
      <c r="N209" s="1" t="str">
        <f>+Tabla15[[#This Row],[NOMBRE DE LA CAUSA 2017]]</f>
        <v>ILEGALIDAD DEL ACTO ADMINISTRATIVO QUE IMPONE SANCION POR INDEBIDA CANALIZACION DE DIVISAS</v>
      </c>
    </row>
    <row r="210" spans="1:14" ht="15" customHeight="1">
      <c r="A210" s="1">
        <f>+Tabla15[[#This Row],[1]]</f>
        <v>208</v>
      </c>
      <c r="B210" s="5" t="s">
        <v>1493</v>
      </c>
      <c r="C210" s="1">
        <v>1</v>
      </c>
      <c r="D210" s="1">
        <f>+IF(Tabla15[[#This Row],[NOMBRE DE LA CAUSA 2018]]=0,0,1)</f>
        <v>1</v>
      </c>
      <c r="E210" s="1">
        <f>+E209+Tabla15[[#This Row],[NOMBRE DE LA CAUSA 2019]]</f>
        <v>208</v>
      </c>
      <c r="F210" s="1">
        <f>+Tabla15[[#This Row],[0]]*Tabla15[[#This Row],[NOMBRE DE LA CAUSA 2019]]</f>
        <v>208</v>
      </c>
      <c r="G210" s="5" t="s">
        <v>1048</v>
      </c>
      <c r="J210" s="1" t="s">
        <v>1049</v>
      </c>
      <c r="K210" s="1" t="s">
        <v>1045</v>
      </c>
      <c r="L210" s="5" t="s">
        <v>1494</v>
      </c>
      <c r="M210" s="4">
        <v>1885</v>
      </c>
      <c r="N210" s="1" t="str">
        <f>+Tabla15[[#This Row],[NOMBRE DE LA CAUSA 2017]]</f>
        <v>ILEGALIDAD DEL ACTO ADMINISTRATIVO QUE IMPONE SANCION POR INFRACCION DE TRANSITO</v>
      </c>
    </row>
    <row r="211" spans="1:14" ht="15" customHeight="1">
      <c r="A211" s="1">
        <f>+Tabla15[[#This Row],[1]]</f>
        <v>209</v>
      </c>
      <c r="B211" s="5" t="s">
        <v>1495</v>
      </c>
      <c r="C211" s="1">
        <v>1</v>
      </c>
      <c r="D211" s="1">
        <f>+IF(Tabla15[[#This Row],[NOMBRE DE LA CAUSA 2018]]=0,0,1)</f>
        <v>1</v>
      </c>
      <c r="E211" s="1">
        <f>+E210+Tabla15[[#This Row],[NOMBRE DE LA CAUSA 2019]]</f>
        <v>209</v>
      </c>
      <c r="F211" s="1">
        <f>+Tabla15[[#This Row],[0]]*Tabla15[[#This Row],[NOMBRE DE LA CAUSA 2019]]</f>
        <v>209</v>
      </c>
      <c r="G211" s="1" t="s">
        <v>1043</v>
      </c>
      <c r="I211" s="5" t="s">
        <v>780</v>
      </c>
      <c r="K211" s="5" t="s">
        <v>1045</v>
      </c>
      <c r="L211" s="5" t="s">
        <v>1496</v>
      </c>
      <c r="M211" s="31">
        <v>2325</v>
      </c>
      <c r="N211" s="1" t="str">
        <f>+Tabla15[[#This Row],[NOMBRE DE LA CAUSA 2017]]</f>
        <v>ILEGALIDAD DEL ACTO ADMINISTRATIVO QUE IMPONE SANCION POR INFRACCIONES CAMBIARIAS</v>
      </c>
    </row>
    <row r="212" spans="1:14" ht="15" customHeight="1">
      <c r="A212" s="1">
        <f>+Tabla15[[#This Row],[1]]</f>
        <v>210</v>
      </c>
      <c r="B212" s="1" t="s">
        <v>1497</v>
      </c>
      <c r="C212" s="1">
        <v>1</v>
      </c>
      <c r="D212" s="1">
        <f>+IF(Tabla15[[#This Row],[NOMBRE DE LA CAUSA 2018]]=0,0,1)</f>
        <v>1</v>
      </c>
      <c r="E212" s="1">
        <f>+E211+Tabla15[[#This Row],[NOMBRE DE LA CAUSA 2019]]</f>
        <v>210</v>
      </c>
      <c r="F212" s="1">
        <f>+Tabla15[[#This Row],[0]]*Tabla15[[#This Row],[NOMBRE DE LA CAUSA 2019]]</f>
        <v>210</v>
      </c>
      <c r="G212" s="5" t="s">
        <v>1048</v>
      </c>
      <c r="I212" s="5" t="s">
        <v>780</v>
      </c>
      <c r="J212" s="1" t="s">
        <v>1049</v>
      </c>
      <c r="K212" s="1" t="s">
        <v>1045</v>
      </c>
      <c r="L212" s="5" t="s">
        <v>1498</v>
      </c>
      <c r="M212" s="4">
        <v>1924</v>
      </c>
      <c r="N212" s="1" t="str">
        <f>+Tabla15[[#This Row],[NOMBRE DE LA CAUSA 2017]]</f>
        <v>ILEGALIDAD DEL ACTO ADMINISTRATIVO QUE IMPONE SANCION POR LA NO PRESENTACION DE INFORMACION EXOGENA</v>
      </c>
    </row>
    <row r="213" spans="1:14" ht="15" customHeight="1">
      <c r="A213" s="1">
        <f>+Tabla15[[#This Row],[1]]</f>
        <v>211</v>
      </c>
      <c r="B213" s="1" t="s">
        <v>1499</v>
      </c>
      <c r="C213" s="1">
        <v>1</v>
      </c>
      <c r="D213" s="1">
        <f>+IF(Tabla15[[#This Row],[NOMBRE DE LA CAUSA 2018]]=0,0,1)</f>
        <v>1</v>
      </c>
      <c r="E213" s="1">
        <f>+E212+Tabla15[[#This Row],[NOMBRE DE LA CAUSA 2019]]</f>
        <v>211</v>
      </c>
      <c r="F213" s="1">
        <f>+Tabla15[[#This Row],[0]]*Tabla15[[#This Row],[NOMBRE DE LA CAUSA 2019]]</f>
        <v>211</v>
      </c>
      <c r="G213" s="5" t="s">
        <v>1048</v>
      </c>
      <c r="I213" s="5" t="s">
        <v>780</v>
      </c>
      <c r="J213" s="1" t="s">
        <v>1049</v>
      </c>
      <c r="K213" s="1" t="s">
        <v>1045</v>
      </c>
      <c r="L213" s="5" t="s">
        <v>1500</v>
      </c>
      <c r="M213" s="4">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1501</v>
      </c>
      <c r="C214" s="1">
        <v>1</v>
      </c>
      <c r="D214" s="1">
        <f>+IF(Tabla15[[#This Row],[NOMBRE DE LA CAUSA 2018]]=0,0,1)</f>
        <v>1</v>
      </c>
      <c r="E214" s="1">
        <f>+E213+Tabla15[[#This Row],[NOMBRE DE LA CAUSA 2019]]</f>
        <v>212</v>
      </c>
      <c r="F214" s="1">
        <f>+Tabla15[[#This Row],[0]]*Tabla15[[#This Row],[NOMBRE DE LA CAUSA 2019]]</f>
        <v>212</v>
      </c>
      <c r="G214" s="5" t="s">
        <v>1048</v>
      </c>
      <c r="I214" s="5" t="s">
        <v>780</v>
      </c>
      <c r="J214" s="1" t="s">
        <v>1049</v>
      </c>
      <c r="K214" s="1" t="s">
        <v>1045</v>
      </c>
      <c r="L214" s="5" t="s">
        <v>1502</v>
      </c>
      <c r="M214" s="4">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1503</v>
      </c>
      <c r="C215" s="1">
        <v>1</v>
      </c>
      <c r="D215" s="1">
        <f>+IF(Tabla15[[#This Row],[NOMBRE DE LA CAUSA 2018]]=0,0,1)</f>
        <v>1</v>
      </c>
      <c r="E215" s="1">
        <f>+E214+Tabla15[[#This Row],[NOMBRE DE LA CAUSA 2019]]</f>
        <v>213</v>
      </c>
      <c r="F215" s="1">
        <f>+Tabla15[[#This Row],[0]]*Tabla15[[#This Row],[NOMBRE DE LA CAUSA 2019]]</f>
        <v>213</v>
      </c>
      <c r="G215" s="5" t="s">
        <v>1048</v>
      </c>
      <c r="J215" s="1" t="s">
        <v>1049</v>
      </c>
      <c r="K215" s="1" t="s">
        <v>1045</v>
      </c>
      <c r="L215" s="5" t="s">
        <v>1504</v>
      </c>
      <c r="M215" s="4">
        <v>1931</v>
      </c>
      <c r="N215" s="1" t="str">
        <f>+Tabla15[[#This Row],[NOMBRE DE LA CAUSA 2017]]</f>
        <v>ILEGALIDAD DEL ACTO ADMINISTRATIVO QUE IMPONE SANCION POR LA OMISION EN LA EXPEDICION DE CERTIFICADOS</v>
      </c>
    </row>
    <row r="216" spans="1:14" ht="15" customHeight="1">
      <c r="A216" s="1">
        <f>+Tabla15[[#This Row],[1]]</f>
        <v>214</v>
      </c>
      <c r="B216" s="5" t="s">
        <v>1505</v>
      </c>
      <c r="C216" s="1">
        <v>1</v>
      </c>
      <c r="D216" s="1">
        <f>+IF(Tabla15[[#This Row],[NOMBRE DE LA CAUSA 2018]]=0,0,1)</f>
        <v>1</v>
      </c>
      <c r="E216" s="1">
        <f>+E215+Tabla15[[#This Row],[NOMBRE DE LA CAUSA 2019]]</f>
        <v>214</v>
      </c>
      <c r="F216" s="1">
        <f>+Tabla15[[#This Row],[0]]*Tabla15[[#This Row],[NOMBRE DE LA CAUSA 2019]]</f>
        <v>214</v>
      </c>
      <c r="G216" s="1" t="s">
        <v>1043</v>
      </c>
      <c r="I216" s="5" t="s">
        <v>780</v>
      </c>
      <c r="K216" s="5" t="s">
        <v>1045</v>
      </c>
      <c r="L216" s="5" t="s">
        <v>1506</v>
      </c>
      <c r="M216" s="31">
        <v>2322</v>
      </c>
      <c r="N216" s="1" t="str">
        <f>+Tabla15[[#This Row],[NOMBRE DE LA CAUSA 2017]]</f>
        <v>ILEGALIDAD DEL ACTO ADMINISTRATIVO QUE IMPONE SANCION POR NO CANALIZACION DE DIVISAS</v>
      </c>
    </row>
    <row r="217" spans="1:14" ht="15" customHeight="1">
      <c r="A217" s="1">
        <f>+Tabla15[[#This Row],[1]]</f>
        <v>215</v>
      </c>
      <c r="B217" s="5" t="s">
        <v>1507</v>
      </c>
      <c r="C217" s="1">
        <v>1</v>
      </c>
      <c r="D217" s="1">
        <f>+IF(Tabla15[[#This Row],[NOMBRE DE LA CAUSA 2018]]=0,0,1)</f>
        <v>1</v>
      </c>
      <c r="E217" s="1">
        <f>+E216+Tabla15[[#This Row],[NOMBRE DE LA CAUSA 2019]]</f>
        <v>215</v>
      </c>
      <c r="F217" s="1">
        <f>+Tabla15[[#This Row],[0]]*Tabla15[[#This Row],[NOMBRE DE LA CAUSA 2019]]</f>
        <v>215</v>
      </c>
      <c r="G217" s="5" t="s">
        <v>1048</v>
      </c>
      <c r="J217" s="1" t="s">
        <v>1049</v>
      </c>
      <c r="K217" s="1" t="s">
        <v>1045</v>
      </c>
      <c r="L217" s="5" t="s">
        <v>1508</v>
      </c>
      <c r="M217" s="4">
        <v>825</v>
      </c>
      <c r="N217" s="1" t="str">
        <f>+Tabla15[[#This Row],[NOMBRE DE LA CAUSA 2017]]</f>
        <v>ILEGALIDAD DEL ACTO ADMINISTRATIVO QUE IMPONE SANCION POR NO PAGO DE APORTES PARAFISCALES</v>
      </c>
    </row>
    <row r="218" spans="1:14" ht="15" customHeight="1">
      <c r="A218" s="1">
        <f>+Tabla15[[#This Row],[1]]</f>
        <v>216</v>
      </c>
      <c r="B218" s="5" t="s">
        <v>1509</v>
      </c>
      <c r="C218" s="1">
        <v>1</v>
      </c>
      <c r="D218" s="1">
        <f>+IF(Tabla15[[#This Row],[NOMBRE DE LA CAUSA 2018]]=0,0,1)</f>
        <v>1</v>
      </c>
      <c r="E218" s="1">
        <f>+E217+Tabla15[[#This Row],[NOMBRE DE LA CAUSA 2019]]</f>
        <v>216</v>
      </c>
      <c r="F218" s="1">
        <f>+Tabla15[[#This Row],[0]]*Tabla15[[#This Row],[NOMBRE DE LA CAUSA 2019]]</f>
        <v>216</v>
      </c>
      <c r="G218" s="1" t="s">
        <v>1043</v>
      </c>
      <c r="I218" s="5" t="s">
        <v>780</v>
      </c>
      <c r="K218" s="5" t="s">
        <v>1045</v>
      </c>
      <c r="L218" s="5" t="s">
        <v>1510</v>
      </c>
      <c r="M218" s="31">
        <v>2333</v>
      </c>
      <c r="N218" s="1" t="str">
        <f>+Tabla15[[#This Row],[NOMBRE DE LA CAUSA 2017]]</f>
        <v>ILEGALIDAD DEL ACTO ADMINISTRATIVO QUE IMPONE SANCION POR NO PRESENTAR DECLARACION TRIBUTARIA</v>
      </c>
    </row>
    <row r="219" spans="1:14" ht="15" customHeight="1">
      <c r="A219" s="1">
        <f>+Tabla15[[#This Row],[1]]</f>
        <v>217</v>
      </c>
      <c r="B219" s="1" t="s">
        <v>1511</v>
      </c>
      <c r="C219" s="1">
        <v>1</v>
      </c>
      <c r="D219" s="1">
        <f>+IF(Tabla15[[#This Row],[NOMBRE DE LA CAUSA 2018]]=0,0,1)</f>
        <v>1</v>
      </c>
      <c r="E219" s="1">
        <f>+E218+Tabla15[[#This Row],[NOMBRE DE LA CAUSA 2019]]</f>
        <v>217</v>
      </c>
      <c r="F219" s="1">
        <f>+Tabla15[[#This Row],[0]]*Tabla15[[#This Row],[NOMBRE DE LA CAUSA 2019]]</f>
        <v>217</v>
      </c>
      <c r="G219" s="5" t="s">
        <v>1048</v>
      </c>
      <c r="I219" s="5" t="s">
        <v>780</v>
      </c>
      <c r="J219" s="1" t="s">
        <v>1049</v>
      </c>
      <c r="K219" s="1" t="s">
        <v>1045</v>
      </c>
      <c r="L219" s="5" t="s">
        <v>1512</v>
      </c>
      <c r="M219" s="4">
        <v>1914</v>
      </c>
      <c r="N219" s="1" t="str">
        <f>+Tabla15[[#This Row],[NOMBRE DE LA CAUSA 2017]]</f>
        <v>ILEGALIDAD DEL ACTO ADMINISTRATIVO QUE IMPONE SANCION POR OMISION EN LA OBLIGACION DE LLEVAR LIBROS DE CONTABILIDAD</v>
      </c>
    </row>
    <row r="220" spans="1:14" ht="15" customHeight="1">
      <c r="A220" s="1">
        <f>+Tabla15[[#This Row],[1]]</f>
        <v>218</v>
      </c>
      <c r="B220" s="8" t="s">
        <v>1513</v>
      </c>
      <c r="C220" s="1">
        <v>1</v>
      </c>
      <c r="D220" s="1">
        <f>+IF(Tabla15[[#This Row],[NOMBRE DE LA CAUSA 2018]]=0,0,1)</f>
        <v>1</v>
      </c>
      <c r="E220" s="1">
        <f>+E219+Tabla15[[#This Row],[NOMBRE DE LA CAUSA 2019]]</f>
        <v>218</v>
      </c>
      <c r="F220" s="1">
        <f>+Tabla15[[#This Row],[0]]*Tabla15[[#This Row],[NOMBRE DE LA CAUSA 2019]]</f>
        <v>218</v>
      </c>
      <c r="G220" s="1" t="s">
        <v>1043</v>
      </c>
      <c r="I220" s="5" t="s">
        <v>780</v>
      </c>
      <c r="K220" s="5" t="s">
        <v>1045</v>
      </c>
      <c r="L220" s="10" t="s">
        <v>1514</v>
      </c>
      <c r="M220" s="31">
        <v>2324</v>
      </c>
      <c r="N220" s="1" t="str">
        <f>+Tabla15[[#This Row],[NOMBRE DE LA CAUSA 2017]]</f>
        <v>ILEGALIDAD DEL ACTO ADMINISTRATIVO QUE IMPONE SANCION POR OPERACIONES DE MERCADO LIBRE</v>
      </c>
    </row>
    <row r="221" spans="1:14" ht="15" customHeight="1">
      <c r="A221" s="1">
        <f>+Tabla15[[#This Row],[1]]</f>
        <v>219</v>
      </c>
      <c r="B221" s="5" t="s">
        <v>1515</v>
      </c>
      <c r="C221" s="1">
        <v>1</v>
      </c>
      <c r="D221" s="1">
        <f>+IF(Tabla15[[#This Row],[NOMBRE DE LA CAUSA 2018]]=0,0,1)</f>
        <v>1</v>
      </c>
      <c r="E221" s="1">
        <f>+E220+Tabla15[[#This Row],[NOMBRE DE LA CAUSA 2019]]</f>
        <v>219</v>
      </c>
      <c r="F221" s="1">
        <f>+Tabla15[[#This Row],[0]]*Tabla15[[#This Row],[NOMBRE DE LA CAUSA 2019]]</f>
        <v>219</v>
      </c>
      <c r="G221" s="5" t="s">
        <v>1048</v>
      </c>
      <c r="J221" s="1" t="s">
        <v>1049</v>
      </c>
      <c r="K221" s="1" t="s">
        <v>1045</v>
      </c>
      <c r="L221" s="5" t="s">
        <v>1516</v>
      </c>
      <c r="M221" s="4">
        <v>813</v>
      </c>
      <c r="N221" s="1" t="str">
        <f>+Tabla15[[#This Row],[NOMBRE DE LA CAUSA 2017]]</f>
        <v>ILEGALIDAD DEL ACTO ADMINISTRATIVO QUE IMPONE SANCION POR PRACTICA RESTRICTIVA DE LA COMPETENCIA</v>
      </c>
    </row>
    <row r="222" spans="1:14" ht="15" customHeight="1">
      <c r="A222" s="1">
        <f>+Tabla15[[#This Row],[1]]</f>
        <v>220</v>
      </c>
      <c r="B222" s="5" t="s">
        <v>1517</v>
      </c>
      <c r="C222" s="1">
        <v>1</v>
      </c>
      <c r="D222" s="1">
        <f>+IF(Tabla15[[#This Row],[NOMBRE DE LA CAUSA 2018]]=0,0,1)</f>
        <v>1</v>
      </c>
      <c r="E222" s="1">
        <f>+E221+Tabla15[[#This Row],[NOMBRE DE LA CAUSA 2019]]</f>
        <v>220</v>
      </c>
      <c r="F222" s="1">
        <f>+Tabla15[[#This Row],[0]]*Tabla15[[#This Row],[NOMBRE DE LA CAUSA 2019]]</f>
        <v>220</v>
      </c>
      <c r="G222" s="5" t="s">
        <v>1048</v>
      </c>
      <c r="J222" s="1" t="s">
        <v>1049</v>
      </c>
      <c r="K222" s="1" t="s">
        <v>1045</v>
      </c>
      <c r="L222" s="5" t="s">
        <v>1518</v>
      </c>
      <c r="M222" s="4">
        <v>2009</v>
      </c>
      <c r="N222" s="1" t="str">
        <f>+Tabla15[[#This Row],[NOMBRE DE LA CAUSA 2017]]</f>
        <v>ILEGALIDAD DEL ACTO ADMINISTRATIVO QUE IMPONE SANCION POR VIOLACION DE NORMAS DE DERECHO LABORAL COLECTIVO</v>
      </c>
    </row>
    <row r="223" spans="1:14" ht="15" customHeight="1">
      <c r="A223" s="1">
        <f>+Tabla15[[#This Row],[1]]</f>
        <v>221</v>
      </c>
      <c r="B223" s="5" t="s">
        <v>1519</v>
      </c>
      <c r="C223" s="1">
        <v>1</v>
      </c>
      <c r="D223" s="1">
        <f>+IF(Tabla15[[#This Row],[NOMBRE DE LA CAUSA 2018]]=0,0,1)</f>
        <v>1</v>
      </c>
      <c r="E223" s="1">
        <f>+E222+Tabla15[[#This Row],[NOMBRE DE LA CAUSA 2019]]</f>
        <v>221</v>
      </c>
      <c r="F223" s="1">
        <f>+Tabla15[[#This Row],[0]]*Tabla15[[#This Row],[NOMBRE DE LA CAUSA 2019]]</f>
        <v>221</v>
      </c>
      <c r="G223" s="5" t="s">
        <v>1048</v>
      </c>
      <c r="J223" s="1" t="s">
        <v>1049</v>
      </c>
      <c r="K223" s="1" t="s">
        <v>1045</v>
      </c>
      <c r="L223" s="5" t="s">
        <v>1520</v>
      </c>
      <c r="M223" s="4">
        <v>2008</v>
      </c>
      <c r="N223" s="1" t="str">
        <f>+Tabla15[[#This Row],[NOMBRE DE LA CAUSA 2017]]</f>
        <v>ILEGALIDAD DEL ACTO ADMINISTRATIVO QUE IMPONE SANCION POR VIOLACION DE NORMAS DE DERECHO LABORAL INDIVIDUAL</v>
      </c>
    </row>
    <row r="224" spans="1:14" ht="15" customHeight="1">
      <c r="A224" s="1">
        <f>+Tabla15[[#This Row],[1]]</f>
        <v>222</v>
      </c>
      <c r="B224" s="5" t="s">
        <v>1521</v>
      </c>
      <c r="C224" s="1">
        <v>1</v>
      </c>
      <c r="D224" s="1">
        <f>+IF(Tabla15[[#This Row],[NOMBRE DE LA CAUSA 2018]]=0,0,1)</f>
        <v>1</v>
      </c>
      <c r="E224" s="1">
        <f>+E223+Tabla15[[#This Row],[NOMBRE DE LA CAUSA 2019]]</f>
        <v>222</v>
      </c>
      <c r="F224" s="1">
        <f>+Tabla15[[#This Row],[0]]*Tabla15[[#This Row],[NOMBRE DE LA CAUSA 2019]]</f>
        <v>222</v>
      </c>
      <c r="G224" s="5" t="s">
        <v>1048</v>
      </c>
      <c r="J224" s="1" t="s">
        <v>1049</v>
      </c>
      <c r="K224" s="1" t="s">
        <v>1045</v>
      </c>
      <c r="L224" s="5" t="s">
        <v>1522</v>
      </c>
      <c r="M224" s="4">
        <v>840</v>
      </c>
      <c r="N224" s="1" t="str">
        <f>+Tabla15[[#This Row],[NOMBRE DE LA CAUSA 2017]]</f>
        <v>ILEGALIDAD DEL ACTO ADMINISTRATIVO QUE IMPONE SANCION POR VIOLACION DE NORMAS DE PROTECCION AMBIENTAL</v>
      </c>
    </row>
    <row r="225" spans="1:14" ht="15" customHeight="1">
      <c r="A225" s="1">
        <f>+Tabla15[[#This Row],[1]]</f>
        <v>223</v>
      </c>
      <c r="B225" s="5" t="s">
        <v>1523</v>
      </c>
      <c r="C225" s="1">
        <v>1</v>
      </c>
      <c r="D225" s="1">
        <f>+IF(Tabla15[[#This Row],[NOMBRE DE LA CAUSA 2018]]=0,0,1)</f>
        <v>1</v>
      </c>
      <c r="E225" s="1">
        <f>+E224+Tabla15[[#This Row],[NOMBRE DE LA CAUSA 2019]]</f>
        <v>223</v>
      </c>
      <c r="F225" s="1">
        <f>+Tabla15[[#This Row],[0]]*Tabla15[[#This Row],[NOMBRE DE LA CAUSA 2019]]</f>
        <v>223</v>
      </c>
      <c r="G225" s="1" t="s">
        <v>1048</v>
      </c>
      <c r="J225" s="1" t="s">
        <v>1049</v>
      </c>
      <c r="K225" s="1" t="s">
        <v>1045</v>
      </c>
      <c r="L225" s="5" t="s">
        <v>1524</v>
      </c>
      <c r="M225" s="4">
        <v>2011</v>
      </c>
      <c r="N225" s="1" t="str">
        <f>+Tabla15[[#This Row],[NOMBRE DE LA CAUSA 2017]]</f>
        <v>ILEGALIDAD DEL ACTO ADMINISTRATIVO QUE IMPONE SANCION POR VIOLACION DE NORMAS DEL SISTEMA DE SEGURIDAD SOCIAL INTEGRAL</v>
      </c>
    </row>
    <row r="226" spans="1:14" ht="15" customHeight="1">
      <c r="A226" s="1">
        <f>+Tabla15[[#This Row],[1]]</f>
        <v>224</v>
      </c>
      <c r="B226" s="5" t="s">
        <v>1525</v>
      </c>
      <c r="C226" s="1">
        <v>1</v>
      </c>
      <c r="D226" s="1">
        <f>+IF(Tabla15[[#This Row],[NOMBRE DE LA CAUSA 2018]]=0,0,1)</f>
        <v>1</v>
      </c>
      <c r="E226" s="1">
        <f>+E225+Tabla15[[#This Row],[NOMBRE DE LA CAUSA 2019]]</f>
        <v>224</v>
      </c>
      <c r="F226" s="1">
        <f>+Tabla15[[#This Row],[0]]*Tabla15[[#This Row],[NOMBRE DE LA CAUSA 2019]]</f>
        <v>224</v>
      </c>
      <c r="G226" s="5" t="s">
        <v>1048</v>
      </c>
      <c r="J226" s="1" t="s">
        <v>1049</v>
      </c>
      <c r="K226" s="1" t="s">
        <v>1045</v>
      </c>
      <c r="L226" s="5" t="s">
        <v>1526</v>
      </c>
      <c r="M226" s="4">
        <v>843</v>
      </c>
      <c r="N226" s="1" t="str">
        <f>+Tabla15[[#This Row],[NOMBRE DE LA CAUSA 2017]]</f>
        <v>ILEGALIDAD DEL ACTO ADMINISTRATIVO QUE IMPONE SANCION POR VIOLACION DE NORMAS SOBRE CONTRATO DE APRENDIZAJE</v>
      </c>
    </row>
    <row r="227" spans="1:14" ht="15" customHeight="1">
      <c r="A227" s="1">
        <f>+Tabla15[[#This Row],[1]]</f>
        <v>225</v>
      </c>
      <c r="B227" s="5" t="s">
        <v>1527</v>
      </c>
      <c r="C227" s="1">
        <v>1</v>
      </c>
      <c r="D227" s="1">
        <f>+IF(Tabla15[[#This Row],[NOMBRE DE LA CAUSA 2018]]=0,0,1)</f>
        <v>1</v>
      </c>
      <c r="E227" s="1">
        <f>+E226+Tabla15[[#This Row],[NOMBRE DE LA CAUSA 2019]]</f>
        <v>225</v>
      </c>
      <c r="F227" s="1">
        <f>+Tabla15[[#This Row],[0]]*Tabla15[[#This Row],[NOMBRE DE LA CAUSA 2019]]</f>
        <v>225</v>
      </c>
      <c r="G227" s="1" t="s">
        <v>1043</v>
      </c>
      <c r="I227" s="5" t="s">
        <v>780</v>
      </c>
      <c r="K227" s="5" t="s">
        <v>1045</v>
      </c>
      <c r="L227" s="5" t="s">
        <v>1528</v>
      </c>
      <c r="M227" s="31">
        <v>2323</v>
      </c>
      <c r="N227" s="1" t="str">
        <f>+Tabla15[[#This Row],[NOMBRE DE LA CAUSA 2017]]</f>
        <v>ILEGALIDAD DEL ACTO ADMINISTRATIVO QUE IMPONE SANCION RELACIONADA CON CUENTAS DE COMPENSACION</v>
      </c>
    </row>
    <row r="228" spans="1:14" ht="15" customHeight="1">
      <c r="A228" s="1">
        <f>+Tabla15[[#This Row],[1]]</f>
        <v>226</v>
      </c>
      <c r="B228" s="1" t="s">
        <v>1529</v>
      </c>
      <c r="C228" s="1">
        <v>1</v>
      </c>
      <c r="D228" s="1">
        <f>+IF(Tabla15[[#This Row],[NOMBRE DE LA CAUSA 2018]]=0,0,1)</f>
        <v>1</v>
      </c>
      <c r="E228" s="1">
        <f>+E227+Tabla15[[#This Row],[NOMBRE DE LA CAUSA 2019]]</f>
        <v>226</v>
      </c>
      <c r="F228" s="1">
        <f>+Tabla15[[#This Row],[0]]*Tabla15[[#This Row],[NOMBRE DE LA CAUSA 2019]]</f>
        <v>226</v>
      </c>
      <c r="G228" s="5" t="s">
        <v>1048</v>
      </c>
      <c r="J228" s="1" t="s">
        <v>1049</v>
      </c>
      <c r="K228" s="5" t="s">
        <v>1045</v>
      </c>
      <c r="L228" s="1" t="s">
        <v>1530</v>
      </c>
      <c r="M228" s="4">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1531</v>
      </c>
      <c r="C229" s="1">
        <v>1</v>
      </c>
      <c r="D229" s="1">
        <f>+IF(Tabla15[[#This Row],[NOMBRE DE LA CAUSA 2018]]=0,0,1)</f>
        <v>1</v>
      </c>
      <c r="E229" s="1">
        <f>+E228+Tabla15[[#This Row],[NOMBRE DE LA CAUSA 2019]]</f>
        <v>227</v>
      </c>
      <c r="F229" s="1">
        <f>+Tabla15[[#This Row],[0]]*Tabla15[[#This Row],[NOMBRE DE LA CAUSA 2019]]</f>
        <v>227</v>
      </c>
      <c r="G229" s="1" t="s">
        <v>1043</v>
      </c>
      <c r="K229" s="1" t="s">
        <v>1045</v>
      </c>
      <c r="L229" s="1" t="s">
        <v>1532</v>
      </c>
      <c r="M229" s="4">
        <v>2048</v>
      </c>
      <c r="N229" s="1" t="str">
        <f>+Tabla15[[#This Row],[NOMBRE DE LA CAUSA 2017]]</f>
        <v>ILEGALIDAD DEL ACTO ADMINISTRATIVO QUE INTERPRETA UNILATERALMENTE EL CONTRATO</v>
      </c>
    </row>
    <row r="230" spans="1:14" ht="15" customHeight="1">
      <c r="A230" s="1">
        <f>+Tabla15[[#This Row],[1]]</f>
        <v>228</v>
      </c>
      <c r="B230" s="1" t="s">
        <v>1533</v>
      </c>
      <c r="C230" s="1">
        <v>1</v>
      </c>
      <c r="D230" s="1">
        <f>+IF(Tabla15[[#This Row],[NOMBRE DE LA CAUSA 2018]]=0,0,1)</f>
        <v>1</v>
      </c>
      <c r="E230" s="1">
        <f>+E229+Tabla15[[#This Row],[NOMBRE DE LA CAUSA 2019]]</f>
        <v>228</v>
      </c>
      <c r="F230" s="1">
        <f>+Tabla15[[#This Row],[0]]*Tabla15[[#This Row],[NOMBRE DE LA CAUSA 2019]]</f>
        <v>228</v>
      </c>
      <c r="G230" s="5" t="s">
        <v>1048</v>
      </c>
      <c r="I230" s="5" t="s">
        <v>780</v>
      </c>
      <c r="J230" s="1" t="s">
        <v>1049</v>
      </c>
      <c r="K230" s="1" t="s">
        <v>1045</v>
      </c>
      <c r="L230" s="5" t="s">
        <v>1534</v>
      </c>
      <c r="M230" s="4">
        <v>831</v>
      </c>
      <c r="N230" s="1" t="str">
        <f>+Tabla15[[#This Row],[NOMBRE DE LA CAUSA 2017]]</f>
        <v>ILEGALIDAD DEL ACTO ADMINISTRATIVO QUE LIBRA MANDAMIENTO DE PAGO</v>
      </c>
    </row>
    <row r="231" spans="1:14" ht="15" customHeight="1">
      <c r="A231" s="1">
        <f>+Tabla15[[#This Row],[1]]</f>
        <v>229</v>
      </c>
      <c r="B231" s="5" t="s">
        <v>1535</v>
      </c>
      <c r="C231" s="1">
        <v>1</v>
      </c>
      <c r="D231" s="1">
        <f>+IF(Tabla15[[#This Row],[NOMBRE DE LA CAUSA 2018]]=0,0,1)</f>
        <v>1</v>
      </c>
      <c r="E231" s="1">
        <f>+E230+Tabla15[[#This Row],[NOMBRE DE LA CAUSA 2019]]</f>
        <v>229</v>
      </c>
      <c r="F231" s="1">
        <f>+Tabla15[[#This Row],[0]]*Tabla15[[#This Row],[NOMBRE DE LA CAUSA 2019]]</f>
        <v>229</v>
      </c>
      <c r="G231" s="1" t="s">
        <v>1043</v>
      </c>
      <c r="I231" s="5" t="s">
        <v>780</v>
      </c>
      <c r="K231" s="5" t="s">
        <v>1045</v>
      </c>
      <c r="L231" s="5" t="s">
        <v>1536</v>
      </c>
      <c r="M231" s="31">
        <v>2328</v>
      </c>
      <c r="N231" s="1" t="str">
        <f>+Tabla15[[#This Row],[NOMBRE DE LA CAUSA 2017]]</f>
        <v>ILEGALIDAD DEL ACTO ADMINISTRATIVO QUE LIQUIDA IMPUESTO ARMAS, MUNICIONES Y EXPLOSIVOS</v>
      </c>
    </row>
    <row r="232" spans="1:14" ht="15" customHeight="1">
      <c r="A232" s="1">
        <f>+Tabla15[[#This Row],[1]]</f>
        <v>230</v>
      </c>
      <c r="B232" s="1" t="s">
        <v>1537</v>
      </c>
      <c r="C232" s="1">
        <v>1</v>
      </c>
      <c r="D232" s="1">
        <f>+IF(Tabla15[[#This Row],[NOMBRE DE LA CAUSA 2018]]=0,0,1)</f>
        <v>1</v>
      </c>
      <c r="E232" s="1">
        <f>+E231+Tabla15[[#This Row],[NOMBRE DE LA CAUSA 2019]]</f>
        <v>230</v>
      </c>
      <c r="F232" s="1">
        <f>+Tabla15[[#This Row],[0]]*Tabla15[[#This Row],[NOMBRE DE LA CAUSA 2019]]</f>
        <v>230</v>
      </c>
      <c r="G232" s="1" t="s">
        <v>1048</v>
      </c>
      <c r="J232" s="1" t="s">
        <v>1049</v>
      </c>
      <c r="K232" s="1" t="s">
        <v>1045</v>
      </c>
      <c r="L232" s="1" t="s">
        <v>1538</v>
      </c>
      <c r="M232" s="4">
        <v>539</v>
      </c>
      <c r="N232" s="1" t="str">
        <f>+Tabla15[[#This Row],[NOMBRE DE LA CAUSA 2017]]</f>
        <v>ILEGALIDAD DEL ACTO ADMINISTRATIVO QUE LIQUIDA LA PENSION - ACCION DE LESIVIDAD</v>
      </c>
    </row>
    <row r="233" spans="1:14" ht="15" customHeight="1">
      <c r="A233" s="1">
        <f>+Tabla15[[#This Row],[1]]</f>
        <v>231</v>
      </c>
      <c r="B233" s="1" t="s">
        <v>1539</v>
      </c>
      <c r="C233" s="1">
        <v>1</v>
      </c>
      <c r="D233" s="1">
        <f>+IF(Tabla15[[#This Row],[NOMBRE DE LA CAUSA 2018]]=0,0,1)</f>
        <v>1</v>
      </c>
      <c r="E233" s="1">
        <f>+E232+Tabla15[[#This Row],[NOMBRE DE LA CAUSA 2019]]</f>
        <v>231</v>
      </c>
      <c r="F233" s="1">
        <f>+Tabla15[[#This Row],[0]]*Tabla15[[#This Row],[NOMBRE DE LA CAUSA 2019]]</f>
        <v>231</v>
      </c>
      <c r="G233" s="1" t="s">
        <v>1048</v>
      </c>
      <c r="J233" s="1" t="s">
        <v>1049</v>
      </c>
      <c r="K233" s="1" t="s">
        <v>1045</v>
      </c>
      <c r="L233" s="1" t="s">
        <v>1540</v>
      </c>
      <c r="M233" s="4">
        <v>407</v>
      </c>
      <c r="N233" s="1" t="str">
        <f>+Tabla15[[#This Row],[NOMBRE DE LA CAUSA 2017]]</f>
        <v>ILEGALIDAD DEL ACTO ADMINISTRATIVO QUE LIQUIDA UN CONTRATO</v>
      </c>
    </row>
    <row r="234" spans="1:14" ht="15" customHeight="1">
      <c r="A234" s="1">
        <f>+Tabla15[[#This Row],[1]]</f>
        <v>232</v>
      </c>
      <c r="B234" s="5" t="s">
        <v>1541</v>
      </c>
      <c r="C234" s="1">
        <v>1</v>
      </c>
      <c r="D234" s="1">
        <f>+IF(Tabla15[[#This Row],[NOMBRE DE LA CAUSA 2018]]=0,0,1)</f>
        <v>1</v>
      </c>
      <c r="E234" s="1">
        <f>+E233+Tabla15[[#This Row],[NOMBRE DE LA CAUSA 2019]]</f>
        <v>232</v>
      </c>
      <c r="F234" s="1">
        <f>+Tabla15[[#This Row],[0]]*Tabla15[[#This Row],[NOMBRE DE LA CAUSA 2019]]</f>
        <v>232</v>
      </c>
      <c r="G234" s="1" t="s">
        <v>1086</v>
      </c>
      <c r="H234" s="1" t="s">
        <v>1376</v>
      </c>
      <c r="K234" s="5" t="s">
        <v>1045</v>
      </c>
      <c r="L234" s="5" t="s">
        <v>1542</v>
      </c>
      <c r="M234" s="4">
        <v>2298</v>
      </c>
      <c r="N234" s="1" t="str">
        <f>+Tabla15[[#This Row],[NOMBRE DE LA CAUSA 2017]]</f>
        <v>ILEGALIDAD DEL ACTO ADMINISTRATIVO QUE LIQUIDA UN IMPUESTO</v>
      </c>
    </row>
    <row r="235" spans="1:14" ht="15" customHeight="1">
      <c r="A235" s="1">
        <f>+Tabla15[[#This Row],[1]]</f>
        <v>233</v>
      </c>
      <c r="B235" s="5" t="s">
        <v>1543</v>
      </c>
      <c r="C235" s="1">
        <v>1</v>
      </c>
      <c r="D235" s="1">
        <f>+IF(Tabla15[[#This Row],[NOMBRE DE LA CAUSA 2018]]=0,0,1)</f>
        <v>1</v>
      </c>
      <c r="E235" s="1">
        <f>+E234+Tabla15[[#This Row],[NOMBRE DE LA CAUSA 2019]]</f>
        <v>233</v>
      </c>
      <c r="F235" s="1">
        <f>+Tabla15[[#This Row],[0]]*Tabla15[[#This Row],[NOMBRE DE LA CAUSA 2019]]</f>
        <v>233</v>
      </c>
      <c r="G235" s="1" t="s">
        <v>1043</v>
      </c>
      <c r="I235" s="5" t="s">
        <v>780</v>
      </c>
      <c r="K235" s="5" t="s">
        <v>1045</v>
      </c>
      <c r="L235" s="5" t="s">
        <v>1544</v>
      </c>
      <c r="M235" s="31">
        <v>2329</v>
      </c>
      <c r="N235" s="1" t="str">
        <f>+Tabla15[[#This Row],[NOMBRE DE LA CAUSA 2017]]</f>
        <v>ILEGALIDAD DEL ACTO ADMINISTRATIVO QUE LIQUIDA UNA CONTRIBUCION DE OBRA PUBLICA</v>
      </c>
    </row>
    <row r="236" spans="1:14" ht="15" customHeight="1">
      <c r="A236" s="1">
        <f>+Tabla15[[#This Row],[1]]</f>
        <v>234</v>
      </c>
      <c r="B236" s="5" t="s">
        <v>1545</v>
      </c>
      <c r="C236" s="1">
        <v>1</v>
      </c>
      <c r="D236" s="1">
        <f>+IF(Tabla15[[#This Row],[NOMBRE DE LA CAUSA 2018]]=0,0,1)</f>
        <v>1</v>
      </c>
      <c r="E236" s="1">
        <f>+E235+Tabla15[[#This Row],[NOMBRE DE LA CAUSA 2019]]</f>
        <v>234</v>
      </c>
      <c r="F236" s="1">
        <f>+Tabla15[[#This Row],[0]]*Tabla15[[#This Row],[NOMBRE DE LA CAUSA 2019]]</f>
        <v>234</v>
      </c>
      <c r="G236" s="1" t="s">
        <v>1086</v>
      </c>
      <c r="H236" s="1" t="s">
        <v>1376</v>
      </c>
      <c r="K236" s="5" t="s">
        <v>1045</v>
      </c>
      <c r="L236" s="5" t="s">
        <v>1546</v>
      </c>
      <c r="M236" s="4">
        <v>2302</v>
      </c>
      <c r="N236" s="1" t="str">
        <f>+Tabla15[[#This Row],[NOMBRE DE LA CAUSA 2017]]</f>
        <v>ILEGALIDAD DEL ACTO ADMINISTRATIVO QUE LIQUIDA UNA CONTRIBUCION ESPECIAL</v>
      </c>
    </row>
    <row r="237" spans="1:14" ht="15" customHeight="1">
      <c r="A237" s="1">
        <f>+Tabla15[[#This Row],[1]]</f>
        <v>235</v>
      </c>
      <c r="B237" s="5" t="s">
        <v>1547</v>
      </c>
      <c r="C237" s="1">
        <v>1</v>
      </c>
      <c r="D237" s="1">
        <f>+IF(Tabla15[[#This Row],[NOMBRE DE LA CAUSA 2018]]=0,0,1)</f>
        <v>1</v>
      </c>
      <c r="E237" s="1">
        <f>+E236+Tabla15[[#This Row],[NOMBRE DE LA CAUSA 2019]]</f>
        <v>235</v>
      </c>
      <c r="F237" s="1">
        <f>+Tabla15[[#This Row],[0]]*Tabla15[[#This Row],[NOMBRE DE LA CAUSA 2019]]</f>
        <v>235</v>
      </c>
      <c r="G237" s="1" t="s">
        <v>1086</v>
      </c>
      <c r="H237" s="1" t="s">
        <v>1376</v>
      </c>
      <c r="K237" s="5" t="s">
        <v>1045</v>
      </c>
      <c r="L237" s="10" t="s">
        <v>1548</v>
      </c>
      <c r="M237" s="4">
        <v>2300</v>
      </c>
      <c r="N237" s="1" t="str">
        <f>+Tabla15[[#This Row],[NOMBRE DE LA CAUSA 2017]]</f>
        <v>ILEGALIDAD DEL ACTO ADMINISTRATIVO QUE LIQUIDA UNA TASA</v>
      </c>
    </row>
    <row r="238" spans="1:14" ht="15" customHeight="1">
      <c r="A238" s="1">
        <f>+Tabla15[[#This Row],[1]]</f>
        <v>236</v>
      </c>
      <c r="B238" s="5" t="s">
        <v>1549</v>
      </c>
      <c r="C238" s="1">
        <v>1</v>
      </c>
      <c r="D238" s="1">
        <f>+IF(Tabla15[[#This Row],[NOMBRE DE LA CAUSA 2018]]=0,0,1)</f>
        <v>1</v>
      </c>
      <c r="E238" s="1">
        <f>+E237+Tabla15[[#This Row],[NOMBRE DE LA CAUSA 2019]]</f>
        <v>236</v>
      </c>
      <c r="F238" s="1">
        <f>+Tabla15[[#This Row],[0]]*Tabla15[[#This Row],[NOMBRE DE LA CAUSA 2019]]</f>
        <v>236</v>
      </c>
      <c r="G238" s="5" t="s">
        <v>1048</v>
      </c>
      <c r="J238" s="1" t="s">
        <v>1049</v>
      </c>
      <c r="K238" s="1" t="s">
        <v>1045</v>
      </c>
      <c r="L238" s="5" t="s">
        <v>1550</v>
      </c>
      <c r="M238" s="4">
        <v>834</v>
      </c>
      <c r="N238" s="1" t="str">
        <f>+Tabla15[[#This Row],[NOMBRE DE LA CAUSA 2017]]</f>
        <v>ILEGALIDAD DEL ACTO ADMINISTRATIVO QUE MODIFICA PLANTA DE PERSONAL</v>
      </c>
    </row>
    <row r="239" spans="1:14" ht="15" customHeight="1">
      <c r="A239" s="1">
        <f>+Tabla15[[#This Row],[1]]</f>
        <v>237</v>
      </c>
      <c r="B239" s="5" t="s">
        <v>1551</v>
      </c>
      <c r="C239" s="1">
        <v>1</v>
      </c>
      <c r="D239" s="1">
        <f>+IF(Tabla15[[#This Row],[NOMBRE DE LA CAUSA 2018]]=0,0,1)</f>
        <v>1</v>
      </c>
      <c r="E239" s="1">
        <f>+E238+Tabla15[[#This Row],[NOMBRE DE LA CAUSA 2019]]</f>
        <v>237</v>
      </c>
      <c r="F239" s="1">
        <f>+Tabla15[[#This Row],[0]]*Tabla15[[#This Row],[NOMBRE DE LA CAUSA 2019]]</f>
        <v>237</v>
      </c>
      <c r="G239" s="1" t="s">
        <v>1043</v>
      </c>
      <c r="I239" s="5" t="s">
        <v>780</v>
      </c>
      <c r="K239" s="5" t="s">
        <v>1045</v>
      </c>
      <c r="L239" s="5" t="s">
        <v>1552</v>
      </c>
      <c r="M239" s="31">
        <v>2334</v>
      </c>
      <c r="N239" s="1" t="str">
        <f>+Tabla15[[#This Row],[NOMBRE DE LA CAUSA 2017]]</f>
        <v>ILEGALIDAD DEL ACTO ADMINISTRATIVO QUE NIEGA ACTUALIZACION O CANCELACION DE RUT</v>
      </c>
    </row>
    <row r="240" spans="1:14" ht="15" customHeight="1">
      <c r="A240" s="1">
        <f>+Tabla15[[#This Row],[1]]</f>
        <v>238</v>
      </c>
      <c r="B240" s="5" t="s">
        <v>1553</v>
      </c>
      <c r="C240" s="1">
        <v>1</v>
      </c>
      <c r="D240" s="1">
        <f>+IF(Tabla15[[#This Row],[NOMBRE DE LA CAUSA 2018]]=0,0,1)</f>
        <v>1</v>
      </c>
      <c r="E240" s="1">
        <f>+E239+Tabla15[[#This Row],[NOMBRE DE LA CAUSA 2019]]</f>
        <v>238</v>
      </c>
      <c r="F240" s="1">
        <f>+Tabla15[[#This Row],[0]]*Tabla15[[#This Row],[NOMBRE DE LA CAUSA 2019]]</f>
        <v>238</v>
      </c>
      <c r="G240" s="1" t="s">
        <v>1043</v>
      </c>
      <c r="K240" s="5" t="s">
        <v>1045</v>
      </c>
      <c r="L240" s="5" t="s">
        <v>1554</v>
      </c>
      <c r="M240" s="4">
        <v>2293</v>
      </c>
      <c r="N240" s="1" t="str">
        <f>+Tabla15[[#This Row],[NOMBRE DE LA CAUSA 2017]]</f>
        <v>ILEGALIDAD DEL ACTO ADMINISTRATIVO QUE NIEGA APORTES MINEROS</v>
      </c>
    </row>
    <row r="241" spans="1:14" ht="15" customHeight="1">
      <c r="A241" s="1">
        <f>+Tabla15[[#This Row],[1]]</f>
        <v>239</v>
      </c>
      <c r="B241" s="5" t="s">
        <v>1555</v>
      </c>
      <c r="C241" s="1">
        <v>1</v>
      </c>
      <c r="D241" s="1">
        <f>+IF(Tabla15[[#This Row],[NOMBRE DE LA CAUSA 2018]]=0,0,1)</f>
        <v>1</v>
      </c>
      <c r="E241" s="1">
        <f>+E240+Tabla15[[#This Row],[NOMBRE DE LA CAUSA 2019]]</f>
        <v>239</v>
      </c>
      <c r="F241" s="1">
        <f>+Tabla15[[#This Row],[0]]*Tabla15[[#This Row],[NOMBRE DE LA CAUSA 2019]]</f>
        <v>239</v>
      </c>
      <c r="G241" s="5" t="s">
        <v>1048</v>
      </c>
      <c r="J241" s="1" t="s">
        <v>1049</v>
      </c>
      <c r="K241" s="1" t="s">
        <v>1045</v>
      </c>
      <c r="L241" s="5" t="s">
        <v>1556</v>
      </c>
      <c r="M241" s="4">
        <v>838</v>
      </c>
      <c r="N241" s="1" t="str">
        <f>+Tabla15[[#This Row],[NOMBRE DE LA CAUSA 2017]]</f>
        <v>ILEGALIDAD DEL ACTO ADMINISTRATIVO QUE NIEGA CONDONACION DE CREDITO EDUCATIVO</v>
      </c>
    </row>
    <row r="242" spans="1:14" ht="15" customHeight="1">
      <c r="A242" s="1">
        <f>+Tabla15[[#This Row],[1]]</f>
        <v>240</v>
      </c>
      <c r="B242" s="1" t="s">
        <v>1557</v>
      </c>
      <c r="C242" s="1">
        <v>1</v>
      </c>
      <c r="D242" s="1">
        <f>+IF(Tabla15[[#This Row],[NOMBRE DE LA CAUSA 2018]]=0,0,1)</f>
        <v>1</v>
      </c>
      <c r="E242" s="1">
        <f>+E241+Tabla15[[#This Row],[NOMBRE DE LA CAUSA 2019]]</f>
        <v>240</v>
      </c>
      <c r="F242" s="1">
        <f>+Tabla15[[#This Row],[0]]*Tabla15[[#This Row],[NOMBRE DE LA CAUSA 2019]]</f>
        <v>240</v>
      </c>
      <c r="G242" s="5" t="s">
        <v>1048</v>
      </c>
      <c r="J242" s="1" t="s">
        <v>1049</v>
      </c>
      <c r="K242" s="1" t="s">
        <v>1045</v>
      </c>
      <c r="L242" s="9" t="s">
        <v>1558</v>
      </c>
      <c r="M242" s="4">
        <v>836</v>
      </c>
      <c r="N242" s="1" t="str">
        <f>+Tabla15[[#This Row],[NOMBRE DE LA CAUSA 2017]]</f>
        <v>ILEGALIDAD DEL ACTO ADMINISTRATIVO QUE NIEGA CREACION DE ZONA FRANCA</v>
      </c>
    </row>
    <row r="243" spans="1:14" ht="15" customHeight="1">
      <c r="A243" s="1">
        <f>+Tabla15[[#This Row],[1]]</f>
        <v>241</v>
      </c>
      <c r="B243" s="1" t="s">
        <v>1559</v>
      </c>
      <c r="C243" s="1">
        <v>1</v>
      </c>
      <c r="D243" s="1">
        <f>+IF(Tabla15[[#This Row],[NOMBRE DE LA CAUSA 2018]]=0,0,1)</f>
        <v>1</v>
      </c>
      <c r="E243" s="1">
        <f>+E242+Tabla15[[#This Row],[NOMBRE DE LA CAUSA 2019]]</f>
        <v>241</v>
      </c>
      <c r="F243" s="1">
        <f>+Tabla15[[#This Row],[0]]*Tabla15[[#This Row],[NOMBRE DE LA CAUSA 2019]]</f>
        <v>241</v>
      </c>
      <c r="G243" s="5" t="s">
        <v>1048</v>
      </c>
      <c r="I243" s="5" t="s">
        <v>780</v>
      </c>
      <c r="J243" s="1" t="s">
        <v>1049</v>
      </c>
      <c r="K243" s="1" t="s">
        <v>1045</v>
      </c>
      <c r="L243" s="5" t="s">
        <v>1560</v>
      </c>
      <c r="M243" s="4">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1561</v>
      </c>
      <c r="C244" s="1">
        <v>1</v>
      </c>
      <c r="D244" s="1">
        <f>+IF(Tabla15[[#This Row],[NOMBRE DE LA CAUSA 2018]]=0,0,1)</f>
        <v>1</v>
      </c>
      <c r="E244" s="1">
        <f>+E243+Tabla15[[#This Row],[NOMBRE DE LA CAUSA 2019]]</f>
        <v>242</v>
      </c>
      <c r="F244" s="1">
        <f>+Tabla15[[#This Row],[0]]*Tabla15[[#This Row],[NOMBRE DE LA CAUSA 2019]]</f>
        <v>242</v>
      </c>
      <c r="G244" s="5" t="s">
        <v>1048</v>
      </c>
      <c r="J244" s="1" t="s">
        <v>1049</v>
      </c>
      <c r="K244" s="1" t="s">
        <v>1045</v>
      </c>
      <c r="L244" s="5" t="s">
        <v>1562</v>
      </c>
      <c r="M244" s="4">
        <v>1979</v>
      </c>
      <c r="N244" s="1" t="str">
        <f>+Tabla15[[#This Row],[NOMBRE DE LA CAUSA 2017]]</f>
        <v>ILEGALIDAD DEL ACTO ADMINISTRATIVO QUE NIEGA EXPEDICION DE HOJA DE SERVICIOS</v>
      </c>
    </row>
    <row r="245" spans="1:14" ht="15" customHeight="1">
      <c r="A245" s="1">
        <f>+Tabla15[[#This Row],[1]]</f>
        <v>243</v>
      </c>
      <c r="B245" s="1" t="s">
        <v>1563</v>
      </c>
      <c r="C245" s="1">
        <v>1</v>
      </c>
      <c r="D245" s="1">
        <f>+IF(Tabla15[[#This Row],[NOMBRE DE LA CAUSA 2018]]=0,0,1)</f>
        <v>1</v>
      </c>
      <c r="E245" s="1">
        <f>+E244+Tabla15[[#This Row],[NOMBRE DE LA CAUSA 2019]]</f>
        <v>243</v>
      </c>
      <c r="F245" s="1">
        <f>+Tabla15[[#This Row],[0]]*Tabla15[[#This Row],[NOMBRE DE LA CAUSA 2019]]</f>
        <v>243</v>
      </c>
      <c r="G245" s="5" t="s">
        <v>1048</v>
      </c>
      <c r="J245" s="1" t="s">
        <v>1049</v>
      </c>
      <c r="K245" s="1" t="s">
        <v>1045</v>
      </c>
      <c r="L245" s="5" t="s">
        <v>1564</v>
      </c>
      <c r="M245" s="4">
        <v>1989</v>
      </c>
      <c r="N245" s="1" t="str">
        <f>+Tabla15[[#This Row],[NOMBRE DE LA CAUSA 2017]]</f>
        <v>ILEGALIDAD DEL ACTO ADMINISTRATIVO QUE NIEGA FINANCIACION DE ESTUDIOS</v>
      </c>
    </row>
    <row r="246" spans="1:14" ht="15" customHeight="1">
      <c r="A246" s="1">
        <f>+Tabla15[[#This Row],[1]]</f>
        <v>244</v>
      </c>
      <c r="B246" s="1" t="s">
        <v>1565</v>
      </c>
      <c r="C246" s="1">
        <v>1</v>
      </c>
      <c r="D246" s="1">
        <f>+IF(Tabla15[[#This Row],[NOMBRE DE LA CAUSA 2018]]=0,0,1)</f>
        <v>1</v>
      </c>
      <c r="E246" s="1">
        <f>+E245+Tabla15[[#This Row],[NOMBRE DE LA CAUSA 2019]]</f>
        <v>244</v>
      </c>
      <c r="F246" s="1">
        <f>+Tabla15[[#This Row],[0]]*Tabla15[[#This Row],[NOMBRE DE LA CAUSA 2019]]</f>
        <v>244</v>
      </c>
      <c r="G246" s="1" t="s">
        <v>1048</v>
      </c>
      <c r="J246" s="1" t="s">
        <v>1049</v>
      </c>
      <c r="K246" s="1" t="s">
        <v>1045</v>
      </c>
      <c r="L246" s="1" t="s">
        <v>1566</v>
      </c>
      <c r="M246" s="4">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5" t="s">
        <v>1567</v>
      </c>
      <c r="C247" s="1">
        <v>1</v>
      </c>
      <c r="D247" s="1">
        <f>+IF(Tabla15[[#This Row],[NOMBRE DE LA CAUSA 2018]]=0,0,1)</f>
        <v>1</v>
      </c>
      <c r="E247" s="1">
        <f>+E246+Tabla15[[#This Row],[NOMBRE DE LA CAUSA 2019]]</f>
        <v>245</v>
      </c>
      <c r="F247" s="1">
        <f>+Tabla15[[#This Row],[0]]*Tabla15[[#This Row],[NOMBRE DE LA CAUSA 2019]]</f>
        <v>245</v>
      </c>
      <c r="G247" s="1" t="s">
        <v>1043</v>
      </c>
      <c r="K247" s="5" t="s">
        <v>1045</v>
      </c>
      <c r="L247" s="5" t="s">
        <v>1568</v>
      </c>
      <c r="M247" s="4">
        <v>2296</v>
      </c>
      <c r="N247" s="1" t="str">
        <f>+Tabla15[[#This Row],[NOMBRE DE LA CAUSA 2017]]</f>
        <v>ILEGALIDAD DEL ACTO ADMINISTRATIVO QUE NIEGA INSCRIPCION DE TITULO MINERO EN EL REGISTRO MINERO</v>
      </c>
    </row>
    <row r="248" spans="1:14" ht="15" customHeight="1">
      <c r="A248" s="1">
        <f>+Tabla15[[#This Row],[1]]</f>
        <v>246</v>
      </c>
      <c r="B248" s="5" t="s">
        <v>1569</v>
      </c>
      <c r="C248" s="1">
        <v>1</v>
      </c>
      <c r="D248" s="1">
        <f>+IF(Tabla15[[#This Row],[NOMBRE DE LA CAUSA 2018]]=0,0,1)</f>
        <v>1</v>
      </c>
      <c r="E248" s="1">
        <f>+E247+Tabla15[[#This Row],[NOMBRE DE LA CAUSA 2019]]</f>
        <v>246</v>
      </c>
      <c r="F248" s="1">
        <f>+Tabla15[[#This Row],[0]]*Tabla15[[#This Row],[NOMBRE DE LA CAUSA 2019]]</f>
        <v>246</v>
      </c>
      <c r="G248" s="1" t="s">
        <v>1043</v>
      </c>
      <c r="I248" s="5"/>
      <c r="K248" s="5" t="s">
        <v>1045</v>
      </c>
      <c r="L248" s="5" t="s">
        <v>1570</v>
      </c>
      <c r="M248" s="4">
        <v>2336</v>
      </c>
      <c r="N248" s="1" t="str">
        <f>+Tabla15[[#This Row],[NOMBRE DE LA CAUSA 2017]]</f>
        <v>ILEGALIDAD DEL ACTO ADMINISTRATIVO QUE NIEGA INSCRIPCION EN EL REGISTRO UNICO DE VICTIMAS</v>
      </c>
    </row>
    <row r="249" spans="1:14" ht="15" customHeight="1">
      <c r="A249" s="1">
        <f>+Tabla15[[#This Row],[1]]</f>
        <v>247</v>
      </c>
      <c r="B249" s="1" t="s">
        <v>1571</v>
      </c>
      <c r="C249" s="1">
        <v>1</v>
      </c>
      <c r="D249" s="1">
        <f>+IF(Tabla15[[#This Row],[NOMBRE DE LA CAUSA 2018]]=0,0,1)</f>
        <v>1</v>
      </c>
      <c r="E249" s="1">
        <f>+E248+Tabla15[[#This Row],[NOMBRE DE LA CAUSA 2019]]</f>
        <v>247</v>
      </c>
      <c r="F249" s="1">
        <f>+Tabla15[[#This Row],[0]]*Tabla15[[#This Row],[NOMBRE DE LA CAUSA 2019]]</f>
        <v>247</v>
      </c>
      <c r="G249" s="5" t="s">
        <v>1048</v>
      </c>
      <c r="I249" s="5" t="s">
        <v>780</v>
      </c>
      <c r="J249" s="1" t="s">
        <v>1049</v>
      </c>
      <c r="K249" s="1" t="s">
        <v>1045</v>
      </c>
      <c r="L249" s="5" t="s">
        <v>1572</v>
      </c>
      <c r="M249" s="4">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5" t="s">
        <v>1573</v>
      </c>
      <c r="C250" s="1">
        <v>1</v>
      </c>
      <c r="D250" s="1">
        <f>+IF(Tabla15[[#This Row],[NOMBRE DE LA CAUSA 2018]]=0,0,1)</f>
        <v>1</v>
      </c>
      <c r="E250" s="1">
        <f>+E249+Tabla15[[#This Row],[NOMBRE DE LA CAUSA 2019]]</f>
        <v>248</v>
      </c>
      <c r="F250" s="1">
        <f>+Tabla15[[#This Row],[0]]*Tabla15[[#This Row],[NOMBRE DE LA CAUSA 2019]]</f>
        <v>248</v>
      </c>
      <c r="G250" s="5" t="s">
        <v>1048</v>
      </c>
      <c r="I250" s="5" t="s">
        <v>780</v>
      </c>
      <c r="J250" s="1" t="s">
        <v>1049</v>
      </c>
      <c r="K250" s="1" t="s">
        <v>1045</v>
      </c>
      <c r="L250" s="5" t="s">
        <v>1574</v>
      </c>
      <c r="M250" s="4">
        <v>1964</v>
      </c>
      <c r="N250" s="1" t="str">
        <f>+Tabla15[[#This Row],[NOMBRE DE LA CAUSA 2017]]</f>
        <v>ILEGALIDAD DEL ACTO ADMINISTRATIVO QUE NIEGA LA DEVOLUCION O COMPENSACION DE OBLIGACIONES ADUANERAS</v>
      </c>
    </row>
    <row r="251" spans="1:14" ht="15" customHeight="1">
      <c r="A251" s="1">
        <f>+Tabla15[[#This Row],[1]]</f>
        <v>249</v>
      </c>
      <c r="B251" s="5" t="s">
        <v>1575</v>
      </c>
      <c r="C251" s="1">
        <v>1</v>
      </c>
      <c r="D251" s="1">
        <f>+IF(Tabla15[[#This Row],[NOMBRE DE LA CAUSA 2018]]=0,0,1)</f>
        <v>1</v>
      </c>
      <c r="E251" s="1">
        <f>+E250+Tabla15[[#This Row],[NOMBRE DE LA CAUSA 2019]]</f>
        <v>249</v>
      </c>
      <c r="F251" s="1">
        <f>+Tabla15[[#This Row],[0]]*Tabla15[[#This Row],[NOMBRE DE LA CAUSA 2019]]</f>
        <v>249</v>
      </c>
      <c r="G251" s="5" t="s">
        <v>1048</v>
      </c>
      <c r="H251" s="5"/>
      <c r="I251" s="5" t="s">
        <v>780</v>
      </c>
      <c r="J251" s="1" t="s">
        <v>1049</v>
      </c>
      <c r="K251" s="1" t="s">
        <v>1045</v>
      </c>
      <c r="L251" s="10" t="s">
        <v>1576</v>
      </c>
      <c r="M251" s="4">
        <v>2015</v>
      </c>
      <c r="N251" s="1" t="str">
        <f>+Tabla15[[#This Row],[NOMBRE DE LA CAUSA 2017]]</f>
        <v>ILEGALIDAD DEL ACTO ADMINISTRATIVO QUE NIEGA LA DEVOLUCION O COMPENSACION DE OBLIGACIONES TRIBUTARIAS</v>
      </c>
    </row>
    <row r="252" spans="1:14" ht="15" customHeight="1">
      <c r="A252" s="1">
        <f>+Tabla15[[#This Row],[1]]</f>
        <v>250</v>
      </c>
      <c r="B252" s="1" t="s">
        <v>1577</v>
      </c>
      <c r="C252" s="1">
        <v>1</v>
      </c>
      <c r="D252" s="1">
        <f>+IF(Tabla15[[#This Row],[NOMBRE DE LA CAUSA 2018]]=0,0,1)</f>
        <v>1</v>
      </c>
      <c r="E252" s="1">
        <f>+E251+Tabla15[[#This Row],[NOMBRE DE LA CAUSA 2019]]</f>
        <v>250</v>
      </c>
      <c r="F252" s="1">
        <f>+Tabla15[[#This Row],[0]]*Tabla15[[#This Row],[NOMBRE DE LA CAUSA 2019]]</f>
        <v>250</v>
      </c>
      <c r="G252" s="5" t="s">
        <v>1048</v>
      </c>
      <c r="I252" s="5" t="s">
        <v>780</v>
      </c>
      <c r="J252" s="1" t="s">
        <v>1049</v>
      </c>
      <c r="K252" s="1" t="s">
        <v>1045</v>
      </c>
      <c r="L252" s="10" t="s">
        <v>1578</v>
      </c>
      <c r="M252" s="4">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8" t="s">
        <v>1579</v>
      </c>
      <c r="C253" s="1">
        <v>1</v>
      </c>
      <c r="D253" s="1">
        <f>+IF(Tabla15[[#This Row],[NOMBRE DE LA CAUSA 2018]]=0,0,1)</f>
        <v>1</v>
      </c>
      <c r="E253" s="1">
        <f>+E252+Tabla15[[#This Row],[NOMBRE DE LA CAUSA 2019]]</f>
        <v>251</v>
      </c>
      <c r="F253" s="1">
        <f>+Tabla15[[#This Row],[0]]*Tabla15[[#This Row],[NOMBRE DE LA CAUSA 2019]]</f>
        <v>251</v>
      </c>
      <c r="G253" s="5" t="s">
        <v>1048</v>
      </c>
      <c r="J253" s="1" t="s">
        <v>1049</v>
      </c>
      <c r="K253" s="1" t="s">
        <v>1045</v>
      </c>
      <c r="L253" s="10" t="s">
        <v>1580</v>
      </c>
      <c r="M253" s="4">
        <v>816</v>
      </c>
      <c r="N253" s="1" t="str">
        <f>+Tabla15[[#This Row],[NOMBRE DE LA CAUSA 2017]]</f>
        <v>ILEGALIDAD DEL ACTO ADMINISTRATIVO QUE NIEGA LA HOMOLOGACION O CONVALIDACION DE TITULOS OTORGADOS EN EL EXTRANJERO</v>
      </c>
    </row>
    <row r="254" spans="1:14" ht="15" customHeight="1">
      <c r="A254" s="1">
        <f>+Tabla15[[#This Row],[1]]</f>
        <v>252</v>
      </c>
      <c r="B254" s="5" t="s">
        <v>1581</v>
      </c>
      <c r="C254" s="1">
        <v>1</v>
      </c>
      <c r="D254" s="1">
        <f>+IF(Tabla15[[#This Row],[NOMBRE DE LA CAUSA 2018]]=0,0,1)</f>
        <v>1</v>
      </c>
      <c r="E254" s="1">
        <f>+E253+Tabla15[[#This Row],[NOMBRE DE LA CAUSA 2019]]</f>
        <v>252</v>
      </c>
      <c r="F254" s="1">
        <f>+Tabla15[[#This Row],[0]]*Tabla15[[#This Row],[NOMBRE DE LA CAUSA 2019]]</f>
        <v>252</v>
      </c>
      <c r="G254" s="1" t="s">
        <v>1043</v>
      </c>
      <c r="K254" s="5" t="s">
        <v>1045</v>
      </c>
      <c r="L254" s="5" t="s">
        <v>1582</v>
      </c>
      <c r="M254" s="4">
        <v>2291</v>
      </c>
      <c r="N254" s="1" t="str">
        <f>+Tabla15[[#This Row],[NOMBRE DE LA CAUSA 2017]]</f>
        <v>ILEGALIDAD DEL ACTO ADMINISTRATIVO QUE NIEGA LICENCIA DE EXPLORACION MINERA</v>
      </c>
    </row>
    <row r="255" spans="1:14" ht="15" customHeight="1">
      <c r="A255" s="1">
        <f>+Tabla15[[#This Row],[1]]</f>
        <v>253</v>
      </c>
      <c r="B255" s="5" t="s">
        <v>1583</v>
      </c>
      <c r="C255" s="1">
        <v>1</v>
      </c>
      <c r="D255" s="1">
        <f>+IF(Tabla15[[#This Row],[NOMBRE DE LA CAUSA 2018]]=0,0,1)</f>
        <v>1</v>
      </c>
      <c r="E255" s="1">
        <f>+E254+Tabla15[[#This Row],[NOMBRE DE LA CAUSA 2019]]</f>
        <v>253</v>
      </c>
      <c r="F255" s="1">
        <f>+Tabla15[[#This Row],[0]]*Tabla15[[#This Row],[NOMBRE DE LA CAUSA 2019]]</f>
        <v>253</v>
      </c>
      <c r="G255" s="1" t="s">
        <v>1043</v>
      </c>
      <c r="K255" s="5" t="s">
        <v>1045</v>
      </c>
      <c r="L255" s="5" t="s">
        <v>1584</v>
      </c>
      <c r="M255" s="4">
        <v>2292</v>
      </c>
      <c r="N255" s="1" t="str">
        <f>+Tabla15[[#This Row],[NOMBRE DE LA CAUSA 2017]]</f>
        <v>ILEGALIDAD DEL ACTO ADMINISTRATIVO QUE NIEGA LICENCIA DE EXPLOTACION MINERA</v>
      </c>
    </row>
    <row r="256" spans="1:14" ht="15" customHeight="1">
      <c r="A256" s="1">
        <f>+Tabla15[[#This Row],[1]]</f>
        <v>254</v>
      </c>
      <c r="B256" s="8" t="s">
        <v>1585</v>
      </c>
      <c r="C256" s="1">
        <v>1</v>
      </c>
      <c r="D256" s="1">
        <f>+IF(Tabla15[[#This Row],[NOMBRE DE LA CAUSA 2018]]=0,0,1)</f>
        <v>1</v>
      </c>
      <c r="E256" s="1">
        <f>+E255+Tabla15[[#This Row],[NOMBRE DE LA CAUSA 2019]]</f>
        <v>254</v>
      </c>
      <c r="F256" s="1">
        <f>+Tabla15[[#This Row],[0]]*Tabla15[[#This Row],[NOMBRE DE LA CAUSA 2019]]</f>
        <v>254</v>
      </c>
      <c r="G256" s="5" t="s">
        <v>1048</v>
      </c>
      <c r="I256" s="5" t="s">
        <v>780</v>
      </c>
      <c r="J256" s="1" t="s">
        <v>1049</v>
      </c>
      <c r="K256" s="1" t="s">
        <v>1045</v>
      </c>
      <c r="L256" s="10" t="s">
        <v>1586</v>
      </c>
      <c r="M256" s="4">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1587</v>
      </c>
      <c r="C257" s="1">
        <v>1</v>
      </c>
      <c r="D257" s="1">
        <f>+IF(Tabla15[[#This Row],[NOMBRE DE LA CAUSA 2018]]=0,0,1)</f>
        <v>1</v>
      </c>
      <c r="E257" s="1">
        <f>+E256+Tabla15[[#This Row],[NOMBRE DE LA CAUSA 2019]]</f>
        <v>255</v>
      </c>
      <c r="F257" s="1">
        <f>+Tabla15[[#This Row],[0]]*Tabla15[[#This Row],[NOMBRE DE LA CAUSA 2019]]</f>
        <v>255</v>
      </c>
      <c r="G257" s="5" t="s">
        <v>1048</v>
      </c>
      <c r="I257" s="5" t="s">
        <v>780</v>
      </c>
      <c r="J257" s="1" t="s">
        <v>1049</v>
      </c>
      <c r="K257" s="1" t="s">
        <v>1045</v>
      </c>
      <c r="L257" s="5" t="s">
        <v>1588</v>
      </c>
      <c r="M257" s="4">
        <v>1934</v>
      </c>
      <c r="N257" s="1" t="str">
        <f>+Tabla15[[#This Row],[NOMBRE DE LA CAUSA 2017]]</f>
        <v>ILEGALIDAD DEL ACTO ADMINISTRATIVO QUE NIEGA O ADMITE ACUERDO ANTICIPADO DE PRECIOS</v>
      </c>
    </row>
    <row r="258" spans="1:14" ht="15" customHeight="1">
      <c r="A258" s="1">
        <f>+Tabla15[[#This Row],[1]]</f>
        <v>256</v>
      </c>
      <c r="B258" s="1" t="s">
        <v>1589</v>
      </c>
      <c r="C258" s="1">
        <v>1</v>
      </c>
      <c r="D258" s="1">
        <f>+IF(Tabla15[[#This Row],[NOMBRE DE LA CAUSA 2018]]=0,0,1)</f>
        <v>1</v>
      </c>
      <c r="E258" s="1">
        <f>+E257+Tabla15[[#This Row],[NOMBRE DE LA CAUSA 2019]]</f>
        <v>256</v>
      </c>
      <c r="F258" s="1">
        <f>+Tabla15[[#This Row],[0]]*Tabla15[[#This Row],[NOMBRE DE LA CAUSA 2019]]</f>
        <v>256</v>
      </c>
      <c r="G258" s="5" t="s">
        <v>1048</v>
      </c>
      <c r="I258" s="5" t="s">
        <v>780</v>
      </c>
      <c r="J258" s="1" t="s">
        <v>1049</v>
      </c>
      <c r="K258" s="1" t="s">
        <v>1045</v>
      </c>
      <c r="L258" s="5" t="s">
        <v>1590</v>
      </c>
      <c r="M258" s="4">
        <v>1935</v>
      </c>
      <c r="N258" s="1" t="str">
        <f>+Tabla15[[#This Row],[NOMBRE DE LA CAUSA 2017]]</f>
        <v>ILEGALIDAD DEL ACTO ADMINISTRATIVO QUE NIEGA O ADMITE CONTRATO DE ESTABILIDAD JURIDICA</v>
      </c>
    </row>
    <row r="259" spans="1:14" ht="15" customHeight="1">
      <c r="A259" s="1">
        <f>+Tabla15[[#This Row],[1]]</f>
        <v>257</v>
      </c>
      <c r="B259" s="1" t="s">
        <v>1591</v>
      </c>
      <c r="C259" s="1">
        <v>1</v>
      </c>
      <c r="D259" s="1">
        <f>+IF(Tabla15[[#This Row],[NOMBRE DE LA CAUSA 2018]]=0,0,1)</f>
        <v>1</v>
      </c>
      <c r="E259" s="1">
        <f>+E258+Tabla15[[#This Row],[NOMBRE DE LA CAUSA 2019]]</f>
        <v>257</v>
      </c>
      <c r="F259" s="1">
        <f>+Tabla15[[#This Row],[0]]*Tabla15[[#This Row],[NOMBRE DE LA CAUSA 2019]]</f>
        <v>257</v>
      </c>
      <c r="G259" s="5" t="s">
        <v>1048</v>
      </c>
      <c r="H259" s="5"/>
      <c r="I259" s="5" t="s">
        <v>780</v>
      </c>
      <c r="J259" s="1" t="s">
        <v>1049</v>
      </c>
      <c r="K259" s="1" t="s">
        <v>1045</v>
      </c>
      <c r="L259" s="5" t="s">
        <v>1592</v>
      </c>
      <c r="M259" s="4">
        <v>1933</v>
      </c>
      <c r="N259" s="1" t="str">
        <f>+Tabla15[[#This Row],[NOMBRE DE LA CAUSA 2017]]</f>
        <v>ILEGALIDAD DEL ACTO ADMINISTRATIVO QUE NIEGA O ADMITE REGISTRO DE CONTRATO</v>
      </c>
    </row>
    <row r="260" spans="1:14" ht="15" customHeight="1">
      <c r="A260" s="1">
        <f>+Tabla15[[#This Row],[1]]</f>
        <v>258</v>
      </c>
      <c r="B260" s="5" t="s">
        <v>1593</v>
      </c>
      <c r="C260" s="1">
        <v>1</v>
      </c>
      <c r="D260" s="1">
        <f>+IF(Tabla15[[#This Row],[NOMBRE DE LA CAUSA 2018]]=0,0,1)</f>
        <v>1</v>
      </c>
      <c r="E260" s="1">
        <f>+E259+Tabla15[[#This Row],[NOMBRE DE LA CAUSA 2019]]</f>
        <v>258</v>
      </c>
      <c r="F260" s="1">
        <f>+Tabla15[[#This Row],[0]]*Tabla15[[#This Row],[NOMBRE DE LA CAUSA 2019]]</f>
        <v>258</v>
      </c>
      <c r="G260" s="5" t="s">
        <v>1048</v>
      </c>
      <c r="I260" s="5" t="s">
        <v>780</v>
      </c>
      <c r="J260" s="1" t="s">
        <v>1049</v>
      </c>
      <c r="K260" s="1" t="s">
        <v>1045</v>
      </c>
      <c r="L260" s="1" t="s">
        <v>1411</v>
      </c>
      <c r="M260" s="4">
        <v>1938</v>
      </c>
      <c r="N260" s="1" t="str">
        <f>+Tabla15[[#This Row],[NOMBRE DE LA CAUSA 2017]]</f>
        <v>ILEGALIDAD DEL ACTO ADMINISTRATIVO QUE NIEGA O APRUEBA CONCILIACION</v>
      </c>
    </row>
    <row r="261" spans="1:14" ht="15" customHeight="1">
      <c r="A261" s="1">
        <f>+Tabla15[[#This Row],[1]]</f>
        <v>259</v>
      </c>
      <c r="B261" s="1" t="s">
        <v>1594</v>
      </c>
      <c r="C261" s="1">
        <v>1</v>
      </c>
      <c r="D261" s="1">
        <f>+IF(Tabla15[[#This Row],[NOMBRE DE LA CAUSA 2018]]=0,0,1)</f>
        <v>1</v>
      </c>
      <c r="E261" s="1">
        <f>+E260+Tabla15[[#This Row],[NOMBRE DE LA CAUSA 2019]]</f>
        <v>259</v>
      </c>
      <c r="F261" s="1">
        <f>+Tabla15[[#This Row],[0]]*Tabla15[[#This Row],[NOMBRE DE LA CAUSA 2019]]</f>
        <v>259</v>
      </c>
      <c r="G261" s="5" t="s">
        <v>1048</v>
      </c>
      <c r="I261" s="5" t="s">
        <v>780</v>
      </c>
      <c r="J261" s="1" t="s">
        <v>1049</v>
      </c>
      <c r="K261" s="1" t="s">
        <v>1045</v>
      </c>
      <c r="L261" s="1" t="s">
        <v>1595</v>
      </c>
      <c r="M261" s="4">
        <v>1940</v>
      </c>
      <c r="N261" s="1" t="str">
        <f>+Tabla15[[#This Row],[NOMBRE DE LA CAUSA 2017]]</f>
        <v>ILEGALIDAD DEL ACTO ADMINISTRATIVO QUE NIEGA O APRUEBA CRUCE DE CUENTAS</v>
      </c>
    </row>
    <row r="262" spans="1:14" ht="15" customHeight="1">
      <c r="A262" s="1">
        <f>+Tabla15[[#This Row],[1]]</f>
        <v>260</v>
      </c>
      <c r="B262" s="1" t="s">
        <v>1596</v>
      </c>
      <c r="C262" s="1">
        <v>1</v>
      </c>
      <c r="D262" s="1">
        <f>+IF(Tabla15[[#This Row],[NOMBRE DE LA CAUSA 2018]]=0,0,1)</f>
        <v>1</v>
      </c>
      <c r="E262" s="1">
        <f>+E261+Tabla15[[#This Row],[NOMBRE DE LA CAUSA 2019]]</f>
        <v>260</v>
      </c>
      <c r="F262" s="1">
        <f>+Tabla15[[#This Row],[0]]*Tabla15[[#This Row],[NOMBRE DE LA CAUSA 2019]]</f>
        <v>260</v>
      </c>
      <c r="G262" s="5" t="s">
        <v>1048</v>
      </c>
      <c r="I262" s="5" t="s">
        <v>780</v>
      </c>
      <c r="J262" s="1" t="s">
        <v>1049</v>
      </c>
      <c r="K262" s="1" t="s">
        <v>1045</v>
      </c>
      <c r="L262" s="5" t="s">
        <v>1597</v>
      </c>
      <c r="M262" s="4">
        <v>1939</v>
      </c>
      <c r="N262" s="1" t="str">
        <f>+Tabla15[[#This Row],[NOMBRE DE LA CAUSA 2017]]</f>
        <v>ILEGALIDAD DEL ACTO ADMINISTRATIVO QUE NIEGA O APRUEBA DACION EN PAGO</v>
      </c>
    </row>
    <row r="263" spans="1:14" ht="15" customHeight="1">
      <c r="A263" s="1">
        <f>+Tabla15[[#This Row],[1]]</f>
        <v>261</v>
      </c>
      <c r="B263" s="5" t="s">
        <v>1598</v>
      </c>
      <c r="C263" s="1">
        <v>1</v>
      </c>
      <c r="D263" s="1">
        <f>+IF(Tabla15[[#This Row],[NOMBRE DE LA CAUSA 2018]]=0,0,1)</f>
        <v>1</v>
      </c>
      <c r="E263" s="1">
        <f>+E262+Tabla15[[#This Row],[NOMBRE DE LA CAUSA 2019]]</f>
        <v>261</v>
      </c>
      <c r="F263" s="1">
        <f>+Tabla15[[#This Row],[0]]*Tabla15[[#This Row],[NOMBRE DE LA CAUSA 2019]]</f>
        <v>261</v>
      </c>
      <c r="G263" s="5" t="s">
        <v>1048</v>
      </c>
      <c r="I263" s="5" t="s">
        <v>780</v>
      </c>
      <c r="J263" s="1" t="s">
        <v>1049</v>
      </c>
      <c r="K263" s="1" t="s">
        <v>1045</v>
      </c>
      <c r="L263" s="5" t="s">
        <v>1599</v>
      </c>
      <c r="M263" s="4">
        <v>1936</v>
      </c>
      <c r="N263" s="1" t="str">
        <f>+Tabla15[[#This Row],[NOMBRE DE LA CAUSA 2017]]</f>
        <v>ILEGALIDAD DEL ACTO ADMINISTRATIVO QUE NIEGA O APRUEBA FACILIDAD DE PAGO</v>
      </c>
    </row>
    <row r="264" spans="1:14" ht="15" customHeight="1">
      <c r="A264" s="1">
        <f>+Tabla15[[#This Row],[1]]</f>
        <v>262</v>
      </c>
      <c r="B264" s="1" t="s">
        <v>1600</v>
      </c>
      <c r="C264" s="1">
        <v>1</v>
      </c>
      <c r="D264" s="1">
        <f>+IF(Tabla15[[#This Row],[NOMBRE DE LA CAUSA 2018]]=0,0,1)</f>
        <v>1</v>
      </c>
      <c r="E264" s="1">
        <f>+E263+Tabla15[[#This Row],[NOMBRE DE LA CAUSA 2019]]</f>
        <v>262</v>
      </c>
      <c r="F264" s="1">
        <f>+Tabla15[[#This Row],[0]]*Tabla15[[#This Row],[NOMBRE DE LA CAUSA 2019]]</f>
        <v>262</v>
      </c>
      <c r="G264" s="1" t="s">
        <v>1048</v>
      </c>
      <c r="J264" s="1" t="s">
        <v>1049</v>
      </c>
      <c r="K264" s="1" t="s">
        <v>1045</v>
      </c>
      <c r="L264" s="1" t="s">
        <v>1601</v>
      </c>
      <c r="M264" s="4">
        <v>1984</v>
      </c>
      <c r="N264" s="1" t="str">
        <f>+Tabla15[[#This Row],[NOMBRE DE LA CAUSA 2017]]</f>
        <v>ILEGALIDAD DEL ACTO ADMINISTRATIVO QUE NIEGA PERMISO PARA PORTE O TENENCIA DE ARMAS</v>
      </c>
    </row>
    <row r="265" spans="1:14" ht="15" customHeight="1">
      <c r="A265" s="1">
        <f>+Tabla15[[#This Row],[1]]</f>
        <v>263</v>
      </c>
      <c r="B265" s="1" t="s">
        <v>1602</v>
      </c>
      <c r="C265" s="1">
        <v>1</v>
      </c>
      <c r="D265" s="1">
        <f>+IF(Tabla15[[#This Row],[NOMBRE DE LA CAUSA 2018]]=0,0,1)</f>
        <v>1</v>
      </c>
      <c r="E265" s="1">
        <f>+E264+Tabla15[[#This Row],[NOMBRE DE LA CAUSA 2019]]</f>
        <v>263</v>
      </c>
      <c r="F265" s="1">
        <f>+Tabla15[[#This Row],[0]]*Tabla15[[#This Row],[NOMBRE DE LA CAUSA 2019]]</f>
        <v>263</v>
      </c>
      <c r="G265" s="1" t="s">
        <v>1048</v>
      </c>
      <c r="J265" s="1" t="s">
        <v>1049</v>
      </c>
      <c r="K265" s="1" t="s">
        <v>1045</v>
      </c>
      <c r="L265" s="1" t="s">
        <v>1603</v>
      </c>
      <c r="M265" s="4">
        <v>53</v>
      </c>
      <c r="N265" s="1" t="str">
        <f>+Tabla15[[#This Row],[NOMBRE DE LA CAUSA 2017]]</f>
        <v>ILEGALIDAD DEL ACTO ADMINISTRATIVO QUE NO ADJUDICA UN BIEN INMUEBLE</v>
      </c>
    </row>
    <row r="266" spans="1:14" ht="15" customHeight="1">
      <c r="A266" s="1">
        <f>+Tabla15[[#This Row],[1]]</f>
        <v>264</v>
      </c>
      <c r="B266" s="5" t="s">
        <v>1604</v>
      </c>
      <c r="C266" s="1">
        <v>1</v>
      </c>
      <c r="D266" s="1">
        <f>+IF(Tabla15[[#This Row],[NOMBRE DE LA CAUSA 2018]]=0,0,1)</f>
        <v>1</v>
      </c>
      <c r="E266" s="1">
        <f>+E265+Tabla15[[#This Row],[NOMBRE DE LA CAUSA 2019]]</f>
        <v>264</v>
      </c>
      <c r="F266" s="1">
        <f>+Tabla15[[#This Row],[0]]*Tabla15[[#This Row],[NOMBRE DE LA CAUSA 2019]]</f>
        <v>264</v>
      </c>
      <c r="G266" s="5" t="s">
        <v>1048</v>
      </c>
      <c r="J266" s="1" t="s">
        <v>1049</v>
      </c>
      <c r="K266" s="1" t="s">
        <v>1045</v>
      </c>
      <c r="L266" s="5" t="s">
        <v>1605</v>
      </c>
      <c r="M266" s="4">
        <v>828</v>
      </c>
      <c r="N266" s="1" t="str">
        <f>+Tabla15[[#This Row],[NOMBRE DE LA CAUSA 2017]]</f>
        <v>ILEGALIDAD DEL ACTO ADMINISTRATIVO QUE NO EFECTUA CORRECCION DE HISTORIA LABORAL</v>
      </c>
    </row>
    <row r="267" spans="1:14" ht="15" customHeight="1">
      <c r="A267" s="1">
        <f>+Tabla15[[#This Row],[1]]</f>
        <v>265</v>
      </c>
      <c r="B267" s="1" t="s">
        <v>1606</v>
      </c>
      <c r="C267" s="1">
        <v>1</v>
      </c>
      <c r="D267" s="1">
        <f>+IF(Tabla15[[#This Row],[NOMBRE DE LA CAUSA 2018]]=0,0,1)</f>
        <v>1</v>
      </c>
      <c r="E267" s="1">
        <f>+E266+Tabla15[[#This Row],[NOMBRE DE LA CAUSA 2019]]</f>
        <v>265</v>
      </c>
      <c r="F267" s="1">
        <f>+Tabla15[[#This Row],[0]]*Tabla15[[#This Row],[NOMBRE DE LA CAUSA 2019]]</f>
        <v>265</v>
      </c>
      <c r="G267" s="1" t="s">
        <v>1048</v>
      </c>
      <c r="J267" s="1" t="s">
        <v>1049</v>
      </c>
      <c r="K267" s="1" t="s">
        <v>1045</v>
      </c>
      <c r="L267" s="1" t="s">
        <v>1607</v>
      </c>
      <c r="M267" s="4">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1608</v>
      </c>
      <c r="C268" s="1">
        <v>1</v>
      </c>
      <c r="D268" s="1">
        <f>+IF(Tabla15[[#This Row],[NOMBRE DE LA CAUSA 2018]]=0,0,1)</f>
        <v>1</v>
      </c>
      <c r="E268" s="1">
        <f>+E267+Tabla15[[#This Row],[NOMBRE DE LA CAUSA 2019]]</f>
        <v>266</v>
      </c>
      <c r="F268" s="1">
        <f>+Tabla15[[#This Row],[0]]*Tabla15[[#This Row],[NOMBRE DE LA CAUSA 2019]]</f>
        <v>266</v>
      </c>
      <c r="G268" s="1" t="s">
        <v>1048</v>
      </c>
      <c r="J268" s="1" t="s">
        <v>1049</v>
      </c>
      <c r="K268" s="1" t="s">
        <v>1045</v>
      </c>
      <c r="L268" s="1" t="s">
        <v>1609</v>
      </c>
      <c r="M268" s="4">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1610</v>
      </c>
      <c r="C269" s="1">
        <v>1</v>
      </c>
      <c r="D269" s="1">
        <f>+IF(Tabla15[[#This Row],[NOMBRE DE LA CAUSA 2018]]=0,0,1)</f>
        <v>1</v>
      </c>
      <c r="E269" s="1">
        <f>+E268+Tabla15[[#This Row],[NOMBRE DE LA CAUSA 2019]]</f>
        <v>267</v>
      </c>
      <c r="F269" s="1">
        <f>+Tabla15[[#This Row],[0]]*Tabla15[[#This Row],[NOMBRE DE LA CAUSA 2019]]</f>
        <v>267</v>
      </c>
      <c r="G269" s="1" t="s">
        <v>1048</v>
      </c>
      <c r="J269" s="1" t="s">
        <v>1049</v>
      </c>
      <c r="K269" s="1" t="s">
        <v>1045</v>
      </c>
      <c r="L269" s="1" t="s">
        <v>1611</v>
      </c>
      <c r="M269" s="4">
        <v>1998</v>
      </c>
      <c r="N269" s="1" t="str">
        <f>+Tabla15[[#This Row],[NOMBRE DE LA CAUSA 2017]]</f>
        <v>ILEGALIDAD DEL ACTO ADMINISTRATIVO QUE NOMBRA FUNCIONARIO PUBLICO DESCONOCIENDO EL REGIMEN DE CARRERA JUDICIAL</v>
      </c>
    </row>
    <row r="270" spans="1:14" ht="15" customHeight="1">
      <c r="A270" s="1">
        <f>+Tabla15[[#This Row],[1]]</f>
        <v>268</v>
      </c>
      <c r="B270" s="1" t="s">
        <v>1612</v>
      </c>
      <c r="C270" s="1">
        <v>1</v>
      </c>
      <c r="D270" s="1">
        <f>+IF(Tabla15[[#This Row],[NOMBRE DE LA CAUSA 2018]]=0,0,1)</f>
        <v>1</v>
      </c>
      <c r="E270" s="1">
        <f>+E269+Tabla15[[#This Row],[NOMBRE DE LA CAUSA 2019]]</f>
        <v>268</v>
      </c>
      <c r="F270" s="1">
        <f>+Tabla15[[#This Row],[0]]*Tabla15[[#This Row],[NOMBRE DE LA CAUSA 2019]]</f>
        <v>268</v>
      </c>
      <c r="G270" s="1" t="s">
        <v>1048</v>
      </c>
      <c r="J270" s="1" t="s">
        <v>1049</v>
      </c>
      <c r="K270" s="1" t="s">
        <v>1045</v>
      </c>
      <c r="L270" s="1" t="s">
        <v>1613</v>
      </c>
      <c r="M270" s="4">
        <v>818</v>
      </c>
      <c r="N270" s="1" t="str">
        <f>+Tabla15[[#This Row],[NOMBRE DE LA CAUSA 2017]]</f>
        <v>ILEGALIDAD DEL ACTO ADMINISTRATIVO QUE NOMBRA UN SERVIDOR PUBLICO DESCONOCIENDO EL REGIMEN DE CARRERA NOTARIAL</v>
      </c>
    </row>
    <row r="271" spans="1:14" ht="15" customHeight="1">
      <c r="A271" s="1">
        <f>+Tabla15[[#This Row],[1]]</f>
        <v>269</v>
      </c>
      <c r="B271" s="1" t="s">
        <v>1614</v>
      </c>
      <c r="C271" s="1">
        <v>1</v>
      </c>
      <c r="D271" s="1">
        <f>+IF(Tabla15[[#This Row],[NOMBRE DE LA CAUSA 2018]]=0,0,1)</f>
        <v>1</v>
      </c>
      <c r="E271" s="1">
        <f>+E270+Tabla15[[#This Row],[NOMBRE DE LA CAUSA 2019]]</f>
        <v>269</v>
      </c>
      <c r="F271" s="1">
        <f>+Tabla15[[#This Row],[0]]*Tabla15[[#This Row],[NOMBRE DE LA CAUSA 2019]]</f>
        <v>269</v>
      </c>
      <c r="G271" s="1" t="s">
        <v>1086</v>
      </c>
      <c r="H271" s="1" t="s">
        <v>1615</v>
      </c>
      <c r="K271" s="1" t="s">
        <v>1045</v>
      </c>
      <c r="L271" s="1" t="s">
        <v>1616</v>
      </c>
      <c r="M271" s="4">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5" t="s">
        <v>1617</v>
      </c>
      <c r="C272" s="1">
        <v>1</v>
      </c>
      <c r="D272" s="1">
        <f>+IF(Tabla15[[#This Row],[NOMBRE DE LA CAUSA 2018]]=0,0,1)</f>
        <v>1</v>
      </c>
      <c r="E272" s="1">
        <f>+E271+Tabla15[[#This Row],[NOMBRE DE LA CAUSA 2019]]</f>
        <v>270</v>
      </c>
      <c r="F272" s="1">
        <f>+Tabla15[[#This Row],[0]]*Tabla15[[#This Row],[NOMBRE DE LA CAUSA 2019]]</f>
        <v>270</v>
      </c>
      <c r="G272" s="5" t="s">
        <v>1048</v>
      </c>
      <c r="J272" s="1" t="s">
        <v>1049</v>
      </c>
      <c r="K272" s="5" t="s">
        <v>1045</v>
      </c>
      <c r="L272" s="5" t="s">
        <v>1618</v>
      </c>
      <c r="M272" s="4">
        <v>2023</v>
      </c>
      <c r="N272" s="1" t="str">
        <f>+Tabla15[[#This Row],[NOMBRE DE LA CAUSA 2017]]</f>
        <v>ILEGALIDAD DEL ACTO ADMINISTRATIVO QUE ORDENA LA DEVOLUCION DE VALORES POR REINTEGRO AL SERVICIO ACTIVO</v>
      </c>
    </row>
    <row r="273" spans="1:14" ht="15" customHeight="1">
      <c r="A273" s="1">
        <f>+Tabla15[[#This Row],[1]]</f>
        <v>271</v>
      </c>
      <c r="B273" s="5" t="s">
        <v>1619</v>
      </c>
      <c r="C273" s="1">
        <v>1</v>
      </c>
      <c r="D273" s="1">
        <f>+IF(Tabla15[[#This Row],[NOMBRE DE LA CAUSA 2018]]=0,0,1)</f>
        <v>1</v>
      </c>
      <c r="E273" s="1">
        <f>+E272+Tabla15[[#This Row],[NOMBRE DE LA CAUSA 2019]]</f>
        <v>271</v>
      </c>
      <c r="F273" s="1">
        <f>+Tabla15[[#This Row],[0]]*Tabla15[[#This Row],[NOMBRE DE LA CAUSA 2019]]</f>
        <v>271</v>
      </c>
      <c r="G273" s="1" t="s">
        <v>1043</v>
      </c>
      <c r="I273" s="5" t="s">
        <v>780</v>
      </c>
      <c r="K273" s="5" t="s">
        <v>1045</v>
      </c>
      <c r="L273" s="5" t="s">
        <v>1620</v>
      </c>
      <c r="M273" s="31">
        <v>2335</v>
      </c>
      <c r="N273" s="1" t="str">
        <f>+Tabla15[[#This Row],[NOMBRE DE LA CAUSA 2017]]</f>
        <v>ILEGALIDAD DEL ACTO ADMINISTRATIVO QUE PROFIERE LIQUIDACION OFICIAL DE CORRECCION EN ADUANAS</v>
      </c>
    </row>
    <row r="274" spans="1:14" ht="15" customHeight="1">
      <c r="A274" s="1">
        <f>+Tabla15[[#This Row],[1]]</f>
        <v>272</v>
      </c>
      <c r="B274" s="5" t="s">
        <v>1621</v>
      </c>
      <c r="C274" s="1">
        <v>1</v>
      </c>
      <c r="D274" s="1">
        <f>+IF(Tabla15[[#This Row],[NOMBRE DE LA CAUSA 2018]]=0,0,1)</f>
        <v>1</v>
      </c>
      <c r="E274" s="1">
        <f>+E273+Tabla15[[#This Row],[NOMBRE DE LA CAUSA 2019]]</f>
        <v>272</v>
      </c>
      <c r="F274" s="1">
        <f>+Tabla15[[#This Row],[0]]*Tabla15[[#This Row],[NOMBRE DE LA CAUSA 2019]]</f>
        <v>272</v>
      </c>
      <c r="G274" s="5" t="s">
        <v>1048</v>
      </c>
      <c r="I274" s="5" t="s">
        <v>780</v>
      </c>
      <c r="J274" s="1" t="s">
        <v>1049</v>
      </c>
      <c r="K274" s="1" t="s">
        <v>1045</v>
      </c>
      <c r="L274" s="5" t="s">
        <v>1622</v>
      </c>
      <c r="M274" s="4">
        <v>1943</v>
      </c>
      <c r="N274" s="1" t="str">
        <f>+Tabla15[[#This Row],[NOMBRE DE LA CAUSA 2017]]</f>
        <v>ILEGALIDAD DEL ACTO ADMINISTRATIVO QUE PROFIERE LIQUIDACION OFICIAL DE REVISION DE VALOR DEL IMPUESTO DE IMPORTACION</v>
      </c>
    </row>
    <row r="275" spans="1:14" ht="15" customHeight="1">
      <c r="A275" s="1">
        <f>+Tabla15[[#This Row],[1]]</f>
        <v>273</v>
      </c>
      <c r="B275" s="5" t="s">
        <v>1623</v>
      </c>
      <c r="C275" s="1">
        <v>1</v>
      </c>
      <c r="D275" s="1">
        <f>+IF(Tabla15[[#This Row],[NOMBRE DE LA CAUSA 2018]]=0,0,1)</f>
        <v>1</v>
      </c>
      <c r="E275" s="1">
        <f>+E274+Tabla15[[#This Row],[NOMBRE DE LA CAUSA 2019]]</f>
        <v>273</v>
      </c>
      <c r="F275" s="1">
        <f>+Tabla15[[#This Row],[0]]*Tabla15[[#This Row],[NOMBRE DE LA CAUSA 2019]]</f>
        <v>273</v>
      </c>
      <c r="G275" s="1" t="s">
        <v>1043</v>
      </c>
      <c r="K275" s="5" t="s">
        <v>1045</v>
      </c>
      <c r="L275" s="5" t="s">
        <v>1624</v>
      </c>
      <c r="M275" s="4">
        <v>2294</v>
      </c>
      <c r="N275" s="1" t="str">
        <f>+Tabla15[[#This Row],[NOMBRE DE LA CAUSA 2017]]</f>
        <v>ILEGALIDAD DEL ACTO ADMINISTRATIVO QUE RECHAZA PROPUESTA DE CONTRATO DE CONCESION MINERA</v>
      </c>
    </row>
    <row r="276" spans="1:14" ht="15" customHeight="1">
      <c r="A276" s="1">
        <f>+Tabla15[[#This Row],[1]]</f>
        <v>274</v>
      </c>
      <c r="B276" s="5" t="s">
        <v>1625</v>
      </c>
      <c r="C276" s="1">
        <v>1</v>
      </c>
      <c r="D276" s="1">
        <f>+IF(Tabla15[[#This Row],[NOMBRE DE LA CAUSA 2018]]=0,0,1)</f>
        <v>1</v>
      </c>
      <c r="E276" s="1">
        <f>+E275+Tabla15[[#This Row],[NOMBRE DE LA CAUSA 2019]]</f>
        <v>274</v>
      </c>
      <c r="F276" s="1">
        <f>+Tabla15[[#This Row],[0]]*Tabla15[[#This Row],[NOMBRE DE LA CAUSA 2019]]</f>
        <v>274</v>
      </c>
      <c r="G276" s="1" t="s">
        <v>1043</v>
      </c>
      <c r="K276" s="5" t="s">
        <v>1045</v>
      </c>
      <c r="L276" s="5" t="s">
        <v>1626</v>
      </c>
      <c r="M276" s="4">
        <v>2295</v>
      </c>
      <c r="N276" s="1" t="str">
        <f>+Tabla15[[#This Row],[NOMBRE DE LA CAUSA 2017]]</f>
        <v>ILEGALIDAD DEL ACTO ADMINISTRATIVO QUE RECHAZA PROPUESTA DE CONTRATO MINERO CON LAS ENTIDADES DESCENTRALIZADAS</v>
      </c>
    </row>
    <row r="277" spans="1:14" ht="15" customHeight="1">
      <c r="A277" s="1">
        <f>+Tabla15[[#This Row],[1]]</f>
        <v>275</v>
      </c>
      <c r="B277" s="5" t="s">
        <v>1627</v>
      </c>
      <c r="C277" s="1">
        <v>1</v>
      </c>
      <c r="D277" s="1">
        <f>+IF(Tabla15[[#This Row],[NOMBRE DE LA CAUSA 2018]]=0,0,1)</f>
        <v>1</v>
      </c>
      <c r="E277" s="1">
        <f>+E276+Tabla15[[#This Row],[NOMBRE DE LA CAUSA 2019]]</f>
        <v>275</v>
      </c>
      <c r="F277" s="1">
        <f>+Tabla15[[#This Row],[0]]*Tabla15[[#This Row],[NOMBRE DE LA CAUSA 2019]]</f>
        <v>275</v>
      </c>
      <c r="G277" s="1" t="s">
        <v>1043</v>
      </c>
      <c r="I277" s="5" t="s">
        <v>780</v>
      </c>
      <c r="K277" s="5" t="s">
        <v>1045</v>
      </c>
      <c r="L277" s="5" t="s">
        <v>1628</v>
      </c>
      <c r="M277" s="31">
        <v>2331</v>
      </c>
      <c r="N277" s="1" t="str">
        <f>+Tabla15[[#This Row],[NOMBRE DE LA CAUSA 2017]]</f>
        <v>ILEGALIDAD DEL ACTO ADMINISTRATIVO QUE RECHAZA SOLICITUD DEVOLUCION POR PAGO DE LO NO DEBIDO</v>
      </c>
    </row>
    <row r="278" spans="1:14" ht="15" customHeight="1">
      <c r="A278" s="1">
        <f>+Tabla15[[#This Row],[1]]</f>
        <v>276</v>
      </c>
      <c r="B278" s="1" t="s">
        <v>1629</v>
      </c>
      <c r="C278" s="1">
        <v>1</v>
      </c>
      <c r="D278" s="1">
        <f>+IF(Tabla15[[#This Row],[NOMBRE DE LA CAUSA 2018]]=0,0,1)</f>
        <v>1</v>
      </c>
      <c r="E278" s="1">
        <f>+E277+Tabla15[[#This Row],[NOMBRE DE LA CAUSA 2019]]</f>
        <v>276</v>
      </c>
      <c r="F278" s="1">
        <f>+Tabla15[[#This Row],[0]]*Tabla15[[#This Row],[NOMBRE DE LA CAUSA 2019]]</f>
        <v>276</v>
      </c>
      <c r="G278" s="1" t="s">
        <v>1048</v>
      </c>
      <c r="J278" s="1" t="s">
        <v>1049</v>
      </c>
      <c r="K278" s="1" t="s">
        <v>1045</v>
      </c>
      <c r="L278" s="1" t="s">
        <v>1630</v>
      </c>
      <c r="M278" s="4">
        <v>428</v>
      </c>
      <c r="N278" s="1" t="str">
        <f>+Tabla15[[#This Row],[NOMBRE DE LA CAUSA 2017]]</f>
        <v>ILEGALIDAD DEL ACTO ADMINISTRATIVO QUE RECONOCE PENSION - ACCION DE LESIVIDAD</v>
      </c>
    </row>
    <row r="279" spans="1:14" ht="15" customHeight="1">
      <c r="A279" s="1">
        <f>+Tabla15[[#This Row],[1]]</f>
        <v>277</v>
      </c>
      <c r="B279" s="5" t="s">
        <v>1631</v>
      </c>
      <c r="C279" s="1">
        <v>1</v>
      </c>
      <c r="D279" s="1">
        <f>+IF(Tabla15[[#This Row],[NOMBRE DE LA CAUSA 2018]]=0,0,1)</f>
        <v>1</v>
      </c>
      <c r="E279" s="1">
        <f>+E278+Tabla15[[#This Row],[NOMBRE DE LA CAUSA 2019]]</f>
        <v>277</v>
      </c>
      <c r="F279" s="1">
        <f>+Tabla15[[#This Row],[0]]*Tabla15[[#This Row],[NOMBRE DE LA CAUSA 2019]]</f>
        <v>277</v>
      </c>
      <c r="G279" s="5" t="s">
        <v>1048</v>
      </c>
      <c r="J279" s="1" t="s">
        <v>1049</v>
      </c>
      <c r="K279" s="1" t="s">
        <v>1045</v>
      </c>
      <c r="L279" s="5" t="s">
        <v>1632</v>
      </c>
      <c r="M279" s="4">
        <v>2001</v>
      </c>
      <c r="N279" s="1" t="str">
        <f>+Tabla15[[#This Row],[NOMBRE DE LA CAUSA 2017]]</f>
        <v>ILEGALIDAD DEL ACTO ADMINISTRATIVO QUE REGULA LOS SERVICIOS PUBLICOS DE ENERGIA, GAS NATURAL, GLP Y COMBUSTIBLES LIQUIDOS</v>
      </c>
    </row>
    <row r="280" spans="1:14" ht="15" customHeight="1">
      <c r="A280" s="1">
        <f>+Tabla15[[#This Row],[1]]</f>
        <v>278</v>
      </c>
      <c r="B280" s="5" t="s">
        <v>1633</v>
      </c>
      <c r="C280" s="1">
        <v>1</v>
      </c>
      <c r="D280" s="1">
        <f>+IF(Tabla15[[#This Row],[NOMBRE DE LA CAUSA 2018]]=0,0,1)</f>
        <v>1</v>
      </c>
      <c r="E280" s="1">
        <f>+E279+Tabla15[[#This Row],[NOMBRE DE LA CAUSA 2019]]</f>
        <v>278</v>
      </c>
      <c r="F280" s="1">
        <f>+Tabla15[[#This Row],[0]]*Tabla15[[#This Row],[NOMBRE DE LA CAUSA 2019]]</f>
        <v>278</v>
      </c>
      <c r="G280" s="1" t="s">
        <v>1043</v>
      </c>
      <c r="I280" s="5" t="s">
        <v>726</v>
      </c>
      <c r="K280" s="5" t="s">
        <v>1045</v>
      </c>
      <c r="L280" s="5" t="s">
        <v>1634</v>
      </c>
      <c r="M280" s="30">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5" t="s">
        <v>1635</v>
      </c>
      <c r="C281" s="1">
        <v>1</v>
      </c>
      <c r="D281" s="1">
        <f>+IF(Tabla15[[#This Row],[NOMBRE DE LA CAUSA 2018]]=0,0,1)</f>
        <v>1</v>
      </c>
      <c r="E281" s="1">
        <f>+E280+Tabla15[[#This Row],[NOMBRE DE LA CAUSA 2019]]</f>
        <v>279</v>
      </c>
      <c r="F281" s="1">
        <f>+Tabla15[[#This Row],[0]]*Tabla15[[#This Row],[NOMBRE DE LA CAUSA 2019]]</f>
        <v>279</v>
      </c>
      <c r="G281" s="1" t="s">
        <v>1043</v>
      </c>
      <c r="I281" s="5" t="s">
        <v>726</v>
      </c>
      <c r="K281" s="5" t="s">
        <v>1045</v>
      </c>
      <c r="L281" s="5" t="s">
        <v>1636</v>
      </c>
      <c r="M281" s="30">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1637</v>
      </c>
      <c r="C282" s="1">
        <v>1</v>
      </c>
      <c r="D282" s="1">
        <f>+IF(Tabla15[[#This Row],[NOMBRE DE LA CAUSA 2018]]=0,0,1)</f>
        <v>1</v>
      </c>
      <c r="E282" s="1">
        <f>+E281+Tabla15[[#This Row],[NOMBRE DE LA CAUSA 2019]]</f>
        <v>280</v>
      </c>
      <c r="F282" s="1">
        <f>+Tabla15[[#This Row],[0]]*Tabla15[[#This Row],[NOMBRE DE LA CAUSA 2019]]</f>
        <v>280</v>
      </c>
      <c r="G282" s="1" t="s">
        <v>1086</v>
      </c>
      <c r="H282" s="1" t="s">
        <v>1305</v>
      </c>
      <c r="K282" s="1" t="s">
        <v>1045</v>
      </c>
      <c r="L282" s="1" t="s">
        <v>1638</v>
      </c>
      <c r="M282" s="4">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1639</v>
      </c>
      <c r="C283" s="1">
        <v>1</v>
      </c>
      <c r="D283" s="1">
        <f>+IF(Tabla15[[#This Row],[NOMBRE DE LA CAUSA 2018]]=0,0,1)</f>
        <v>1</v>
      </c>
      <c r="E283" s="1">
        <f>+E282+Tabla15[[#This Row],[NOMBRE DE LA CAUSA 2019]]</f>
        <v>281</v>
      </c>
      <c r="F283" s="1">
        <f>+Tabla15[[#This Row],[0]]*Tabla15[[#This Row],[NOMBRE DE LA CAUSA 2019]]</f>
        <v>281</v>
      </c>
      <c r="G283" s="1" t="s">
        <v>1048</v>
      </c>
      <c r="J283" s="1" t="s">
        <v>1049</v>
      </c>
      <c r="K283" s="1" t="s">
        <v>1045</v>
      </c>
      <c r="L283" s="1" t="s">
        <v>1640</v>
      </c>
      <c r="M283" s="4">
        <v>1</v>
      </c>
      <c r="N283" s="1" t="str">
        <f>+Tabla15[[#This Row],[NOMBRE DE LA CAUSA 2017]]</f>
        <v>ILEGALIDAD DEL ACTO ADMINISTRATIVO QUE REVOCA EL NOMBRAMIENTO DE FUNCIONARIO PUBLICO</v>
      </c>
    </row>
    <row r="284" spans="1:14" ht="15" customHeight="1">
      <c r="A284" s="1">
        <f>+Tabla15[[#This Row],[1]]</f>
        <v>282</v>
      </c>
      <c r="B284" s="5" t="s">
        <v>1641</v>
      </c>
      <c r="C284" s="1">
        <v>1</v>
      </c>
      <c r="D284" s="1">
        <f>+IF(Tabla15[[#This Row],[NOMBRE DE LA CAUSA 2018]]=0,0,1)</f>
        <v>1</v>
      </c>
      <c r="E284" s="1">
        <f>+E283+Tabla15[[#This Row],[NOMBRE DE LA CAUSA 2019]]</f>
        <v>282</v>
      </c>
      <c r="F284" s="1">
        <f>+Tabla15[[#This Row],[0]]*Tabla15[[#This Row],[NOMBRE DE LA CAUSA 2019]]</f>
        <v>282</v>
      </c>
      <c r="G284" s="5" t="s">
        <v>1048</v>
      </c>
      <c r="J284" s="1" t="s">
        <v>1049</v>
      </c>
      <c r="K284" s="1" t="s">
        <v>1045</v>
      </c>
      <c r="L284" s="5" t="s">
        <v>1642</v>
      </c>
      <c r="M284" s="4">
        <v>536</v>
      </c>
      <c r="N284" s="1" t="str">
        <f>+Tabla15[[#This Row],[NOMBRE DE LA CAUSA 2017]]</f>
        <v>ILEGALIDAD DEL ACTO ADMINISTRATIVO QUE REVOCA, SUSPENDE O NIEGA UN PROGRAMA DE EDUCACION SUPERIOR</v>
      </c>
    </row>
    <row r="285" spans="1:14" ht="15" customHeight="1">
      <c r="A285" s="1">
        <f>+Tabla15[[#This Row],[1]]</f>
        <v>283</v>
      </c>
      <c r="B285" s="1" t="s">
        <v>1643</v>
      </c>
      <c r="C285" s="1">
        <v>1</v>
      </c>
      <c r="D285" s="1">
        <f>+IF(Tabla15[[#This Row],[NOMBRE DE LA CAUSA 2018]]=0,0,1)</f>
        <v>1</v>
      </c>
      <c r="E285" s="1">
        <f>+E284+Tabla15[[#This Row],[NOMBRE DE LA CAUSA 2019]]</f>
        <v>283</v>
      </c>
      <c r="F285" s="1">
        <f>+Tabla15[[#This Row],[0]]*Tabla15[[#This Row],[NOMBRE DE LA CAUSA 2019]]</f>
        <v>283</v>
      </c>
      <c r="G285" s="1" t="s">
        <v>1086</v>
      </c>
      <c r="H285" s="1" t="s">
        <v>1644</v>
      </c>
      <c r="K285" s="1" t="s">
        <v>1045</v>
      </c>
      <c r="L285" s="1" t="s">
        <v>1645</v>
      </c>
      <c r="M285" s="4">
        <v>2240</v>
      </c>
      <c r="N285" s="1" t="str">
        <f>+Tabla15[[#This Row],[NOMBRE DE LA CAUSA 2017]]</f>
        <v>ILEGALIDAD DEL ACTO ADMINISTRATIVO QUE SANCIONA DISCIPLINARIAMENTE A FUNCIONARIO PUBLICO POR ABANDONO DEL CARGO</v>
      </c>
    </row>
    <row r="286" spans="1:14" ht="15" customHeight="1">
      <c r="A286" s="1">
        <f>+Tabla15[[#This Row],[1]]</f>
        <v>284</v>
      </c>
      <c r="B286" s="1" t="s">
        <v>1646</v>
      </c>
      <c r="C286" s="1">
        <v>1</v>
      </c>
      <c r="D286" s="1">
        <f>+IF(Tabla15[[#This Row],[NOMBRE DE LA CAUSA 2018]]=0,0,1)</f>
        <v>1</v>
      </c>
      <c r="E286" s="1">
        <f>+E285+Tabla15[[#This Row],[NOMBRE DE LA CAUSA 2019]]</f>
        <v>284</v>
      </c>
      <c r="F286" s="1">
        <f>+Tabla15[[#This Row],[0]]*Tabla15[[#This Row],[NOMBRE DE LA CAUSA 2019]]</f>
        <v>284</v>
      </c>
      <c r="G286" s="1" t="s">
        <v>1086</v>
      </c>
      <c r="H286" s="1" t="s">
        <v>1644</v>
      </c>
      <c r="K286" s="1" t="s">
        <v>1045</v>
      </c>
      <c r="L286" s="1" t="s">
        <v>1647</v>
      </c>
      <c r="M286" s="4">
        <v>2241</v>
      </c>
      <c r="N286" s="1" t="str">
        <f>+Tabla15[[#This Row],[NOMBRE DE LA CAUSA 2017]]</f>
        <v>ILEGALIDAD DEL ACTO ADMINISTRATIVO QUE SANCIONA DISCIPLINARIAMENTE A TRABAJADOR OFICIAL POR ABANDONO DEL SERVICIO</v>
      </c>
    </row>
    <row r="287" spans="1:14" ht="15" customHeight="1">
      <c r="A287" s="1">
        <f>+Tabla15[[#This Row],[1]]</f>
        <v>285</v>
      </c>
      <c r="B287" s="1" t="s">
        <v>1648</v>
      </c>
      <c r="C287" s="1">
        <v>1</v>
      </c>
      <c r="D287" s="1">
        <f>+IF(Tabla15[[#This Row],[NOMBRE DE LA CAUSA 2018]]=0,0,1)</f>
        <v>1</v>
      </c>
      <c r="E287" s="1">
        <f>+E286+Tabla15[[#This Row],[NOMBRE DE LA CAUSA 2019]]</f>
        <v>285</v>
      </c>
      <c r="F287" s="1">
        <f>+Tabla15[[#This Row],[0]]*Tabla15[[#This Row],[NOMBRE DE LA CAUSA 2019]]</f>
        <v>285</v>
      </c>
      <c r="G287" s="1" t="s">
        <v>1048</v>
      </c>
      <c r="J287" s="1" t="s">
        <v>1049</v>
      </c>
      <c r="K287" s="1" t="s">
        <v>1045</v>
      </c>
      <c r="L287" s="1" t="s">
        <v>1649</v>
      </c>
      <c r="M287" s="4">
        <v>540</v>
      </c>
      <c r="N287" s="1" t="str">
        <f>+Tabla15[[#This Row],[NOMBRE DE LA CAUSA 2017]]</f>
        <v>ILEGALIDAD DEL ACTO ADMINISTRATIVO QUE SUSPENDE EL PAGO DE LA ASIGNACION DE RETIRO</v>
      </c>
    </row>
    <row r="288" spans="1:14" ht="15" customHeight="1">
      <c r="A288" s="1">
        <f>+Tabla15[[#This Row],[1]]</f>
        <v>286</v>
      </c>
      <c r="B288" s="1" t="s">
        <v>1650</v>
      </c>
      <c r="C288" s="1">
        <v>1</v>
      </c>
      <c r="D288" s="1">
        <f>+IF(Tabla15[[#This Row],[NOMBRE DE LA CAUSA 2018]]=0,0,1)</f>
        <v>1</v>
      </c>
      <c r="E288" s="1">
        <f>+E287+Tabla15[[#This Row],[NOMBRE DE LA CAUSA 2019]]</f>
        <v>286</v>
      </c>
      <c r="F288" s="1">
        <f>+Tabla15[[#This Row],[0]]*Tabla15[[#This Row],[NOMBRE DE LA CAUSA 2019]]</f>
        <v>286</v>
      </c>
      <c r="G288" s="1" t="s">
        <v>1048</v>
      </c>
      <c r="J288" s="1" t="s">
        <v>1049</v>
      </c>
      <c r="K288" s="1" t="s">
        <v>1045</v>
      </c>
      <c r="L288" s="1" t="s">
        <v>1651</v>
      </c>
      <c r="M288" s="4">
        <v>541</v>
      </c>
      <c r="N288" s="1" t="str">
        <f>+Tabla15[[#This Row],[NOMBRE DE LA CAUSA 2017]]</f>
        <v>ILEGALIDAD DEL ACTO ADMINISTRATIVO QUE SUSPENDE EL PAGO DE PENSION</v>
      </c>
    </row>
    <row r="289" spans="1:14" ht="15" customHeight="1">
      <c r="A289" s="1">
        <f>+Tabla15[[#This Row],[1]]</f>
        <v>287</v>
      </c>
      <c r="B289" s="1" t="s">
        <v>1652</v>
      </c>
      <c r="C289" s="1">
        <v>1</v>
      </c>
      <c r="D289" s="1">
        <f>+IF(Tabla15[[#This Row],[NOMBRE DE LA CAUSA 2018]]=0,0,1)</f>
        <v>1</v>
      </c>
      <c r="E289" s="1">
        <f>+E288+Tabla15[[#This Row],[NOMBRE DE LA CAUSA 2019]]</f>
        <v>287</v>
      </c>
      <c r="F289" s="1">
        <f>+Tabla15[[#This Row],[0]]*Tabla15[[#This Row],[NOMBRE DE LA CAUSA 2019]]</f>
        <v>287</v>
      </c>
      <c r="G289" s="1" t="s">
        <v>1043</v>
      </c>
      <c r="K289" s="1" t="s">
        <v>1045</v>
      </c>
      <c r="L289" s="1" t="s">
        <v>1653</v>
      </c>
      <c r="M289" s="4">
        <v>2169</v>
      </c>
      <c r="N289" s="1" t="str">
        <f>+Tabla15[[#This Row],[NOMBRE DE LA CAUSA 2017]]</f>
        <v>IMPOSICION INJUSTA DE MEDIDA DE ASEGURAMIENTO NO PRIVATIVA DE LA LIBERTAD</v>
      </c>
    </row>
    <row r="290" spans="1:14" ht="15" customHeight="1">
      <c r="A290" s="1">
        <f>+Tabla15[[#This Row],[1]]</f>
        <v>288</v>
      </c>
      <c r="B290" s="1" t="s">
        <v>1654</v>
      </c>
      <c r="C290" s="1">
        <v>1</v>
      </c>
      <c r="D290" s="1">
        <f>+IF(Tabla15[[#This Row],[NOMBRE DE LA CAUSA 2018]]=0,0,1)</f>
        <v>1</v>
      </c>
      <c r="E290" s="1">
        <f>+E289+Tabla15[[#This Row],[NOMBRE DE LA CAUSA 2019]]</f>
        <v>288</v>
      </c>
      <c r="F290" s="1">
        <f>+Tabla15[[#This Row],[0]]*Tabla15[[#This Row],[NOMBRE DE LA CAUSA 2019]]</f>
        <v>288</v>
      </c>
      <c r="G290" s="1" t="s">
        <v>1048</v>
      </c>
      <c r="J290" s="1" t="s">
        <v>1049</v>
      </c>
      <c r="K290" s="1" t="s">
        <v>1045</v>
      </c>
      <c r="L290" s="1" t="s">
        <v>1655</v>
      </c>
      <c r="M290" s="4">
        <v>457</v>
      </c>
      <c r="N290" s="1" t="str">
        <f>+Tabla15[[#This Row],[NOMBRE DE LA CAUSA 2017]]</f>
        <v>INCONSTITUCIONALIDAD DEL ACTO ADMINISTRATIVO</v>
      </c>
    </row>
    <row r="291" spans="1:14" ht="15" customHeight="1">
      <c r="A291" s="1">
        <f>+Tabla15[[#This Row],[1]]</f>
        <v>289</v>
      </c>
      <c r="B291" s="1" t="s">
        <v>1656</v>
      </c>
      <c r="C291" s="1">
        <v>1</v>
      </c>
      <c r="D291" s="1">
        <f>+IF(Tabla15[[#This Row],[NOMBRE DE LA CAUSA 2018]]=0,0,1)</f>
        <v>1</v>
      </c>
      <c r="E291" s="1">
        <f>+E290+Tabla15[[#This Row],[NOMBRE DE LA CAUSA 2019]]</f>
        <v>289</v>
      </c>
      <c r="F291" s="1">
        <f>+Tabla15[[#This Row],[0]]*Tabla15[[#This Row],[NOMBRE DE LA CAUSA 2019]]</f>
        <v>289</v>
      </c>
      <c r="G291" s="1" t="s">
        <v>1086</v>
      </c>
      <c r="H291" s="1" t="s">
        <v>1657</v>
      </c>
      <c r="K291" s="1" t="s">
        <v>1045</v>
      </c>
      <c r="L291" s="1" t="s">
        <v>1658</v>
      </c>
      <c r="M291" s="4">
        <v>2152</v>
      </c>
      <c r="N291" s="1" t="str">
        <f>+Tabla15[[#This Row],[NOMBRE DE LA CAUSA 2017]]</f>
        <v>INCUMPLIMIENTO DE ACUERDO CONCILIATORIO</v>
      </c>
    </row>
    <row r="292" spans="1:14" ht="15" customHeight="1">
      <c r="A292" s="1">
        <f>+Tabla15[[#This Row],[1]]</f>
        <v>290</v>
      </c>
      <c r="B292" s="1" t="s">
        <v>1659</v>
      </c>
      <c r="C292" s="1">
        <v>1</v>
      </c>
      <c r="D292" s="1">
        <f>+IF(Tabla15[[#This Row],[NOMBRE DE LA CAUSA 2018]]=0,0,1)</f>
        <v>1</v>
      </c>
      <c r="E292" s="1">
        <f>+E291+Tabla15[[#This Row],[NOMBRE DE LA CAUSA 2019]]</f>
        <v>290</v>
      </c>
      <c r="F292" s="1">
        <f>+Tabla15[[#This Row],[0]]*Tabla15[[#This Row],[NOMBRE DE LA CAUSA 2019]]</f>
        <v>290</v>
      </c>
      <c r="G292" s="1" t="s">
        <v>1043</v>
      </c>
      <c r="K292" s="1" t="s">
        <v>1045</v>
      </c>
      <c r="L292" s="5" t="s">
        <v>1660</v>
      </c>
      <c r="M292" s="4">
        <v>2027</v>
      </c>
      <c r="N292" s="1" t="str">
        <f>+Tabla15[[#This Row],[NOMBRE DE LA CAUSA 2017]]</f>
        <v>INCUMPLIMIENTO DE LA OBLIGACION DE CONSTITUCION DE GARANTIAS CONTRACTUALES</v>
      </c>
    </row>
    <row r="293" spans="1:14" ht="15" customHeight="1">
      <c r="A293" s="1">
        <f>+Tabla15[[#This Row],[1]]</f>
        <v>291</v>
      </c>
      <c r="B293" s="5" t="s">
        <v>1661</v>
      </c>
      <c r="C293" s="1">
        <v>1</v>
      </c>
      <c r="D293" s="1">
        <f>+IF(Tabla15[[#This Row],[NOMBRE DE LA CAUSA 2018]]=0,0,1)</f>
        <v>1</v>
      </c>
      <c r="E293" s="1">
        <f>+E292+Tabla15[[#This Row],[NOMBRE DE LA CAUSA 2019]]</f>
        <v>291</v>
      </c>
      <c r="F293" s="1">
        <f>+Tabla15[[#This Row],[0]]*Tabla15[[#This Row],[NOMBRE DE LA CAUSA 2019]]</f>
        <v>291</v>
      </c>
      <c r="G293" s="5" t="s">
        <v>1048</v>
      </c>
      <c r="J293" s="1" t="s">
        <v>1049</v>
      </c>
      <c r="K293" s="1" t="s">
        <v>1045</v>
      </c>
      <c r="L293" s="5" t="s">
        <v>1662</v>
      </c>
      <c r="M293" s="4">
        <v>835</v>
      </c>
      <c r="N293" s="1" t="str">
        <f>+Tabla15[[#This Row],[NOMBRE DE LA CAUSA 2017]]</f>
        <v>INCUMPLIMIENTO DE LA OBLIGACION DE SUSCRIBIR CONTRATO DE SEGURO</v>
      </c>
    </row>
    <row r="294" spans="1:14" ht="15" customHeight="1">
      <c r="A294" s="1">
        <f>+Tabla15[[#This Row],[1]]</f>
        <v>292</v>
      </c>
      <c r="B294" s="1" t="s">
        <v>1663</v>
      </c>
      <c r="C294" s="1">
        <v>1</v>
      </c>
      <c r="D294" s="1">
        <f>+IF(Tabla15[[#This Row],[NOMBRE DE LA CAUSA 2018]]=0,0,1)</f>
        <v>1</v>
      </c>
      <c r="E294" s="1">
        <f>+E293+Tabla15[[#This Row],[NOMBRE DE LA CAUSA 2019]]</f>
        <v>292</v>
      </c>
      <c r="F294" s="1">
        <f>+Tabla15[[#This Row],[0]]*Tabla15[[#This Row],[NOMBRE DE LA CAUSA 2019]]</f>
        <v>292</v>
      </c>
      <c r="G294" s="1" t="s">
        <v>1048</v>
      </c>
      <c r="J294" s="1" t="s">
        <v>1049</v>
      </c>
      <c r="K294" s="1" t="s">
        <v>1045</v>
      </c>
      <c r="L294" s="1" t="s">
        <v>1664</v>
      </c>
      <c r="M294" s="4">
        <v>806</v>
      </c>
      <c r="N294" s="1" t="str">
        <f>+Tabla15[[#This Row],[NOMBRE DE LA CAUSA 2017]]</f>
        <v>INCUMPLIMIENTO DE LAS OBLIGACIONES CONSIGNADAS EN EL ACTA DE LIQUIDACION DEL CONTRATO</v>
      </c>
    </row>
    <row r="295" spans="1:14" ht="15" customHeight="1">
      <c r="A295" s="1">
        <f>+Tabla15[[#This Row],[1]]</f>
        <v>293</v>
      </c>
      <c r="B295" s="1" t="s">
        <v>1665</v>
      </c>
      <c r="C295" s="1">
        <v>1</v>
      </c>
      <c r="D295" s="1">
        <f>+IF(Tabla15[[#This Row],[NOMBRE DE LA CAUSA 2018]]=0,0,1)</f>
        <v>1</v>
      </c>
      <c r="E295" s="1">
        <f>+E294+Tabla15[[#This Row],[NOMBRE DE LA CAUSA 2019]]</f>
        <v>293</v>
      </c>
      <c r="F295" s="1">
        <f>+Tabla15[[#This Row],[0]]*Tabla15[[#This Row],[NOMBRE DE LA CAUSA 2019]]</f>
        <v>293</v>
      </c>
      <c r="G295" s="1" t="s">
        <v>1086</v>
      </c>
      <c r="H295" s="1" t="s">
        <v>1657</v>
      </c>
      <c r="K295" s="1" t="s">
        <v>1045</v>
      </c>
      <c r="L295" s="1" t="s">
        <v>1666</v>
      </c>
      <c r="M295" s="4">
        <v>2153</v>
      </c>
      <c r="N295" s="1" t="str">
        <f>+Tabla15[[#This Row],[NOMBRE DE LA CAUSA 2017]]</f>
        <v>INCUMPLIMIENTO DE LAUDO ARBITRAL</v>
      </c>
    </row>
    <row r="296" spans="1:14" ht="15" customHeight="1">
      <c r="A296" s="1">
        <f>+Tabla15[[#This Row],[1]]</f>
        <v>294</v>
      </c>
      <c r="B296" s="1" t="s">
        <v>1667</v>
      </c>
      <c r="C296" s="1">
        <v>1</v>
      </c>
      <c r="D296" s="1">
        <f>+IF(Tabla15[[#This Row],[NOMBRE DE LA CAUSA 2018]]=0,0,1)</f>
        <v>1</v>
      </c>
      <c r="E296" s="1">
        <f>+E295+Tabla15[[#This Row],[NOMBRE DE LA CAUSA 2019]]</f>
        <v>294</v>
      </c>
      <c r="F296" s="1">
        <f>+Tabla15[[#This Row],[0]]*Tabla15[[#This Row],[NOMBRE DE LA CAUSA 2019]]</f>
        <v>294</v>
      </c>
      <c r="G296" s="1" t="s">
        <v>1048</v>
      </c>
      <c r="J296" s="1" t="s">
        <v>1049</v>
      </c>
      <c r="K296" s="1" t="s">
        <v>1045</v>
      </c>
      <c r="L296" s="1" t="s">
        <v>1668</v>
      </c>
      <c r="M296" s="4">
        <v>371</v>
      </c>
      <c r="N296" s="1" t="str">
        <f>+Tabla15[[#This Row],[NOMBRE DE LA CAUSA 2017]]</f>
        <v>INCUMPLIMIENTO DE NORMA JURIDICA</v>
      </c>
    </row>
    <row r="297" spans="1:14" ht="15" customHeight="1">
      <c r="A297" s="1">
        <f>+Tabla15[[#This Row],[1]]</f>
        <v>295</v>
      </c>
      <c r="B297" s="5" t="s">
        <v>1669</v>
      </c>
      <c r="C297" s="1">
        <v>1</v>
      </c>
      <c r="D297" s="1">
        <f>+IF(Tabla15[[#This Row],[NOMBRE DE LA CAUSA 2018]]=0,0,1)</f>
        <v>1</v>
      </c>
      <c r="E297" s="1">
        <f>+E296+Tabla15[[#This Row],[NOMBRE DE LA CAUSA 2019]]</f>
        <v>295</v>
      </c>
      <c r="F297" s="1">
        <f>+Tabla15[[#This Row],[0]]*Tabla15[[#This Row],[NOMBRE DE LA CAUSA 2019]]</f>
        <v>295</v>
      </c>
      <c r="G297" s="1" t="s">
        <v>1043</v>
      </c>
      <c r="K297" s="5" t="s">
        <v>1045</v>
      </c>
      <c r="L297" s="5" t="s">
        <v>1670</v>
      </c>
      <c r="M297" s="4">
        <v>2306</v>
      </c>
      <c r="N297" s="1" t="str">
        <f>+Tabla15[[#This Row],[NOMBRE DE LA CAUSA 2017]]</f>
        <v>INCUMPLIMIENTO DE REQUISITOS PARA DESIGNACION DE LIQUIDADOR</v>
      </c>
    </row>
    <row r="298" spans="1:14" ht="15" customHeight="1">
      <c r="A298" s="1">
        <f>+Tabla15[[#This Row],[1]]</f>
        <v>296</v>
      </c>
      <c r="B298" s="1" t="s">
        <v>1671</v>
      </c>
      <c r="C298" s="1">
        <v>1</v>
      </c>
      <c r="D298" s="1">
        <f>+IF(Tabla15[[#This Row],[NOMBRE DE LA CAUSA 2018]]=0,0,1)</f>
        <v>1</v>
      </c>
      <c r="E298" s="1">
        <f>+E297+Tabla15[[#This Row],[NOMBRE DE LA CAUSA 2019]]</f>
        <v>296</v>
      </c>
      <c r="F298" s="1">
        <f>+Tabla15[[#This Row],[0]]*Tabla15[[#This Row],[NOMBRE DE LA CAUSA 2019]]</f>
        <v>296</v>
      </c>
      <c r="G298" s="1" t="s">
        <v>1086</v>
      </c>
      <c r="H298" s="1" t="s">
        <v>1657</v>
      </c>
      <c r="K298" s="1" t="s">
        <v>1045</v>
      </c>
      <c r="L298" s="1" t="s">
        <v>1672</v>
      </c>
      <c r="M298" s="4">
        <v>2151</v>
      </c>
      <c r="N298" s="1" t="str">
        <f>+Tabla15[[#This Row],[NOMBRE DE LA CAUSA 2017]]</f>
        <v>INCUMPLIMIENTO DE SENTENCIA JUDICIAL</v>
      </c>
    </row>
    <row r="299" spans="1:14" ht="15" customHeight="1">
      <c r="A299" s="1">
        <f>+Tabla15[[#This Row],[1]]</f>
        <v>297</v>
      </c>
      <c r="B299" s="1" t="s">
        <v>1673</v>
      </c>
      <c r="C299" s="1">
        <v>1</v>
      </c>
      <c r="D299" s="1">
        <f>+IF(Tabla15[[#This Row],[NOMBRE DE LA CAUSA 2018]]=0,0,1)</f>
        <v>1</v>
      </c>
      <c r="E299" s="1">
        <f>+E298+Tabla15[[#This Row],[NOMBRE DE LA CAUSA 2019]]</f>
        <v>297</v>
      </c>
      <c r="F299" s="1">
        <f>+Tabla15[[#This Row],[0]]*Tabla15[[#This Row],[NOMBRE DE LA CAUSA 2019]]</f>
        <v>297</v>
      </c>
      <c r="G299" s="1" t="s">
        <v>1048</v>
      </c>
      <c r="J299" s="1" t="s">
        <v>1049</v>
      </c>
      <c r="K299" s="1" t="s">
        <v>1045</v>
      </c>
      <c r="L299" s="1" t="s">
        <v>1674</v>
      </c>
      <c r="M299" s="4">
        <v>807</v>
      </c>
      <c r="N299" s="1" t="str">
        <f>+Tabla15[[#This Row],[NOMBRE DE LA CAUSA 2017]]</f>
        <v>INCUMPLIMIENTO DEL ACTO ADMINISTRATIVO QUE LIQUIDA UN CONTRATO</v>
      </c>
    </row>
    <row r="300" spans="1:14" ht="15" customHeight="1">
      <c r="A300" s="1">
        <f>+Tabla15[[#This Row],[1]]</f>
        <v>298</v>
      </c>
      <c r="B300" s="1" t="s">
        <v>1675</v>
      </c>
      <c r="C300" s="1">
        <v>1</v>
      </c>
      <c r="D300" s="1">
        <f>+IF(Tabla15[[#This Row],[NOMBRE DE LA CAUSA 2018]]=0,0,1)</f>
        <v>1</v>
      </c>
      <c r="E300" s="1">
        <f>+E299+Tabla15[[#This Row],[NOMBRE DE LA CAUSA 2019]]</f>
        <v>298</v>
      </c>
      <c r="F300" s="1">
        <f>+Tabla15[[#This Row],[0]]*Tabla15[[#This Row],[NOMBRE DE LA CAUSA 2019]]</f>
        <v>298</v>
      </c>
      <c r="G300" s="1" t="s">
        <v>1086</v>
      </c>
      <c r="H300" s="1" t="s">
        <v>1676</v>
      </c>
      <c r="K300" s="1" t="s">
        <v>1045</v>
      </c>
      <c r="L300" s="1" t="s">
        <v>1677</v>
      </c>
      <c r="M300" s="4">
        <v>2028</v>
      </c>
      <c r="N300" s="1" t="str">
        <f>+Tabla15[[#This Row],[NOMBRE DE LA CAUSA 2017]]</f>
        <v>INCUMPLIMIENTO DEL CONTRATO POR EJECUCION PARCIAL DE PRESTACIONES</v>
      </c>
    </row>
    <row r="301" spans="1:14" ht="15" customHeight="1">
      <c r="A301" s="1">
        <f>+Tabla15[[#This Row],[1]]</f>
        <v>299</v>
      </c>
      <c r="B301" s="1" t="s">
        <v>1678</v>
      </c>
      <c r="C301" s="1">
        <v>1</v>
      </c>
      <c r="D301" s="1">
        <f>+IF(Tabla15[[#This Row],[NOMBRE DE LA CAUSA 2018]]=0,0,1)</f>
        <v>1</v>
      </c>
      <c r="E301" s="1">
        <f>+E300+Tabla15[[#This Row],[NOMBRE DE LA CAUSA 2019]]</f>
        <v>299</v>
      </c>
      <c r="F301" s="1">
        <f>+Tabla15[[#This Row],[0]]*Tabla15[[#This Row],[NOMBRE DE LA CAUSA 2019]]</f>
        <v>299</v>
      </c>
      <c r="G301" s="1" t="s">
        <v>1086</v>
      </c>
      <c r="H301" s="1" t="s">
        <v>1676</v>
      </c>
      <c r="K301" s="1" t="s">
        <v>1045</v>
      </c>
      <c r="L301" s="1" t="s">
        <v>1679</v>
      </c>
      <c r="M301" s="4">
        <v>2029</v>
      </c>
      <c r="N301" s="1" t="str">
        <f>+Tabla15[[#This Row],[NOMBRE DE LA CAUSA 2017]]</f>
        <v>INCUMPLIMIENTO DEL CONTRATO POR EJECUCION TARDIA DE PRESTACIONES</v>
      </c>
    </row>
    <row r="302" spans="1:14" ht="15" customHeight="1">
      <c r="A302" s="1">
        <f>+Tabla15[[#This Row],[1]]</f>
        <v>300</v>
      </c>
      <c r="B302" s="1" t="s">
        <v>1680</v>
      </c>
      <c r="C302" s="1">
        <v>1</v>
      </c>
      <c r="D302" s="1">
        <f>+IF(Tabla15[[#This Row],[NOMBRE DE LA CAUSA 2018]]=0,0,1)</f>
        <v>1</v>
      </c>
      <c r="E302" s="1">
        <f>+E301+Tabla15[[#This Row],[NOMBRE DE LA CAUSA 2019]]</f>
        <v>300</v>
      </c>
      <c r="F302" s="1">
        <f>+Tabla15[[#This Row],[0]]*Tabla15[[#This Row],[NOMBRE DE LA CAUSA 2019]]</f>
        <v>300</v>
      </c>
      <c r="G302" s="1" t="s">
        <v>1086</v>
      </c>
      <c r="H302" s="1" t="s">
        <v>1676</v>
      </c>
      <c r="K302" s="1" t="s">
        <v>1045</v>
      </c>
      <c r="L302" s="1" t="s">
        <v>1681</v>
      </c>
      <c r="M302" s="4">
        <v>2310</v>
      </c>
      <c r="N302" s="1" t="str">
        <f>+Tabla15[[#This Row],[NOMBRE DE LA CAUSA 2017]]</f>
        <v>INCUMPLIMIENTO DEL CONTRATO POR INDEBIDA INTERPRETACION</v>
      </c>
    </row>
    <row r="303" spans="1:14" ht="15" customHeight="1">
      <c r="A303" s="1">
        <f>+Tabla15[[#This Row],[1]]</f>
        <v>301</v>
      </c>
      <c r="B303" s="1" t="s">
        <v>1682</v>
      </c>
      <c r="C303" s="1">
        <v>1</v>
      </c>
      <c r="D303" s="1">
        <f>+IF(Tabla15[[#This Row],[NOMBRE DE LA CAUSA 2018]]=0,0,1)</f>
        <v>1</v>
      </c>
      <c r="E303" s="1">
        <f>+E302+Tabla15[[#This Row],[NOMBRE DE LA CAUSA 2019]]</f>
        <v>301</v>
      </c>
      <c r="F303" s="1">
        <f>+Tabla15[[#This Row],[0]]*Tabla15[[#This Row],[NOMBRE DE LA CAUSA 2019]]</f>
        <v>301</v>
      </c>
      <c r="G303" s="1" t="s">
        <v>1086</v>
      </c>
      <c r="H303" s="1" t="s">
        <v>1676</v>
      </c>
      <c r="K303" s="1" t="s">
        <v>1045</v>
      </c>
      <c r="L303" s="1" t="s">
        <v>1683</v>
      </c>
      <c r="M303" s="4">
        <v>2030</v>
      </c>
      <c r="N303" s="1" t="str">
        <f>+Tabla15[[#This Row],[NOMBRE DE LA CAUSA 2017]]</f>
        <v>INCUMPLIMIENTO DEL CONTRATO POR NO EJECUCION DE PRESTACIONES</v>
      </c>
    </row>
    <row r="304" spans="1:14" ht="15" customHeight="1">
      <c r="A304" s="1">
        <f>+Tabla15[[#This Row],[1]]</f>
        <v>302</v>
      </c>
      <c r="B304" s="1" t="s">
        <v>1684</v>
      </c>
      <c r="C304" s="1">
        <v>1</v>
      </c>
      <c r="D304" s="1">
        <f>+IF(Tabla15[[#This Row],[NOMBRE DE LA CAUSA 2018]]=0,0,1)</f>
        <v>1</v>
      </c>
      <c r="E304" s="1">
        <f>+E303+Tabla15[[#This Row],[NOMBRE DE LA CAUSA 2019]]</f>
        <v>302</v>
      </c>
      <c r="F304" s="1">
        <f>+Tabla15[[#This Row],[0]]*Tabla15[[#This Row],[NOMBRE DE LA CAUSA 2019]]</f>
        <v>302</v>
      </c>
      <c r="G304" s="1" t="s">
        <v>1086</v>
      </c>
      <c r="H304" s="1" t="s">
        <v>1676</v>
      </c>
      <c r="K304" s="1" t="s">
        <v>1045</v>
      </c>
      <c r="L304" s="1" t="s">
        <v>1685</v>
      </c>
      <c r="M304" s="4">
        <v>2031</v>
      </c>
      <c r="N304" s="1" t="str">
        <f>+Tabla15[[#This Row],[NOMBRE DE LA CAUSA 2017]]</f>
        <v>INCUMPLIMIENTO DEL CONTRATO POR VIOLACION DEL PRINCIPIO DE PLANEACION POR PARTE DE LA ENTIDAD CONTRATANTE</v>
      </c>
    </row>
    <row r="305" spans="1:14" ht="15" customHeight="1">
      <c r="A305" s="1">
        <f>+Tabla15[[#This Row],[1]]</f>
        <v>303</v>
      </c>
      <c r="B305" s="1" t="s">
        <v>1686</v>
      </c>
      <c r="C305" s="1">
        <v>1</v>
      </c>
      <c r="D305" s="1">
        <f>+IF(Tabla15[[#This Row],[NOMBRE DE LA CAUSA 2018]]=0,0,1)</f>
        <v>1</v>
      </c>
      <c r="E305" s="1">
        <f>+E304+Tabla15[[#This Row],[NOMBRE DE LA CAUSA 2019]]</f>
        <v>303</v>
      </c>
      <c r="F305" s="1">
        <f>+Tabla15[[#This Row],[0]]*Tabla15[[#This Row],[NOMBRE DE LA CAUSA 2019]]</f>
        <v>303</v>
      </c>
      <c r="G305" s="1" t="s">
        <v>1086</v>
      </c>
      <c r="H305" s="1" t="s">
        <v>1676</v>
      </c>
      <c r="K305" s="1" t="s">
        <v>1045</v>
      </c>
      <c r="L305" s="1" t="s">
        <v>1687</v>
      </c>
      <c r="M305" s="4">
        <v>2032</v>
      </c>
      <c r="N305" s="1" t="str">
        <f>+Tabla15[[#This Row],[NOMBRE DE LA CAUSA 2017]]</f>
        <v>INCUMPLIMIENTO DEL CONTRATO POR VIOLACION DEL PRINCIPIO DE PLANEACION POR PARTE DEL CONTRATISTA</v>
      </c>
    </row>
    <row r="306" spans="1:14" ht="15" customHeight="1">
      <c r="A306" s="1">
        <f>+Tabla15[[#This Row],[1]]</f>
        <v>304</v>
      </c>
      <c r="B306" s="1" t="s">
        <v>1688</v>
      </c>
      <c r="C306" s="1">
        <v>1</v>
      </c>
      <c r="D306" s="1">
        <f>+IF(Tabla15[[#This Row],[NOMBRE DE LA CAUSA 2018]]=0,0,1)</f>
        <v>1</v>
      </c>
      <c r="E306" s="1">
        <f>+E305+Tabla15[[#This Row],[NOMBRE DE LA CAUSA 2019]]</f>
        <v>304</v>
      </c>
      <c r="F306" s="1">
        <f>+Tabla15[[#This Row],[0]]*Tabla15[[#This Row],[NOMBRE DE LA CAUSA 2019]]</f>
        <v>304</v>
      </c>
      <c r="G306" s="1" t="s">
        <v>1048</v>
      </c>
      <c r="J306" s="1" t="s">
        <v>1049</v>
      </c>
      <c r="K306" s="1" t="s">
        <v>1045</v>
      </c>
      <c r="L306" s="1" t="s">
        <v>1689</v>
      </c>
      <c r="M306" s="4">
        <v>172</v>
      </c>
      <c r="N306" s="1" t="str">
        <f>+Tabla15[[#This Row],[NOMBRE DE LA CAUSA 2017]]</f>
        <v>INCUMPLIMIENTO DEL DEBER DE LIQUIDAR EL CONTRATO</v>
      </c>
    </row>
    <row r="307" spans="1:14" ht="15" customHeight="1">
      <c r="A307" s="1">
        <f>+Tabla15[[#This Row],[1]]</f>
        <v>305</v>
      </c>
      <c r="B307" s="5" t="s">
        <v>1690</v>
      </c>
      <c r="C307" s="1">
        <v>1</v>
      </c>
      <c r="D307" s="1">
        <f>+IF(Tabla15[[#This Row],[NOMBRE DE LA CAUSA 2018]]=0,0,1)</f>
        <v>1</v>
      </c>
      <c r="E307" s="1">
        <f>+E306+Tabla15[[#This Row],[NOMBRE DE LA CAUSA 2019]]</f>
        <v>305</v>
      </c>
      <c r="F307" s="1">
        <f>+Tabla15[[#This Row],[0]]*Tabla15[[#This Row],[NOMBRE DE LA CAUSA 2019]]</f>
        <v>305</v>
      </c>
      <c r="G307" s="1" t="s">
        <v>1043</v>
      </c>
      <c r="I307" s="5" t="s">
        <v>1044</v>
      </c>
      <c r="K307" s="5" t="s">
        <v>1045</v>
      </c>
      <c r="L307" s="5" t="s">
        <v>1691</v>
      </c>
      <c r="M307" s="4">
        <v>2317</v>
      </c>
      <c r="N307" s="1" t="str">
        <f>+Tabla15[[#This Row],[NOMBRE DE LA CAUSA 2017]]</f>
        <v>INCUMPLIMIENTO DEL DEBER DE PROTECCION A LA HONRA Y BUEN NOMBRE</v>
      </c>
    </row>
    <row r="308" spans="1:14" ht="15" customHeight="1">
      <c r="A308" s="1">
        <f>+Tabla15[[#This Row],[1]]</f>
        <v>306</v>
      </c>
      <c r="B308" s="5" t="s">
        <v>1692</v>
      </c>
      <c r="C308" s="1">
        <v>1</v>
      </c>
      <c r="D308" s="1">
        <f>+IF(Tabla15[[#This Row],[NOMBRE DE LA CAUSA 2018]]=0,0,1)</f>
        <v>1</v>
      </c>
      <c r="E308" s="1">
        <f>+E307+Tabla15[[#This Row],[NOMBRE DE LA CAUSA 2019]]</f>
        <v>306</v>
      </c>
      <c r="F308" s="1">
        <f>+Tabla15[[#This Row],[0]]*Tabla15[[#This Row],[NOMBRE DE LA CAUSA 2019]]</f>
        <v>306</v>
      </c>
      <c r="G308" s="1" t="s">
        <v>1043</v>
      </c>
      <c r="K308" s="5" t="s">
        <v>1045</v>
      </c>
      <c r="L308" s="5" t="s">
        <v>1693</v>
      </c>
      <c r="M308" s="4">
        <v>2307</v>
      </c>
      <c r="N308" s="1" t="str">
        <f>+Tabla15[[#This Row],[NOMBRE DE LA CAUSA 2017]]</f>
        <v>INCUMPLIMIENTO DEL DEBER DE SEGUIMIENTO A LOS PROCESOS DE LIQUIDACION DE ENTIDADES FINANCIERAS</v>
      </c>
    </row>
    <row r="309" spans="1:14" ht="15" customHeight="1">
      <c r="A309" s="1">
        <f>+Tabla15[[#This Row],[1]]</f>
        <v>307</v>
      </c>
      <c r="B309" s="1" t="s">
        <v>1694</v>
      </c>
      <c r="C309" s="1">
        <v>1</v>
      </c>
      <c r="D309" s="1">
        <f>+IF(Tabla15[[#This Row],[NOMBRE DE LA CAUSA 2018]]=0,0,1)</f>
        <v>1</v>
      </c>
      <c r="E309" s="1">
        <f>+E308+Tabla15[[#This Row],[NOMBRE DE LA CAUSA 2019]]</f>
        <v>307</v>
      </c>
      <c r="F309" s="1">
        <f>+Tabla15[[#This Row],[0]]*Tabla15[[#This Row],[NOMBRE DE LA CAUSA 2019]]</f>
        <v>307</v>
      </c>
      <c r="G309" s="1" t="s">
        <v>1048</v>
      </c>
      <c r="J309" s="1" t="s">
        <v>1049</v>
      </c>
      <c r="K309" s="1" t="s">
        <v>1045</v>
      </c>
      <c r="L309" s="1" t="s">
        <v>1695</v>
      </c>
      <c r="M309" s="4">
        <v>376</v>
      </c>
      <c r="N309" s="1" t="str">
        <f>+Tabla15[[#This Row],[NOMBRE DE LA CAUSA 2017]]</f>
        <v>INCUMPLIMIENTO EN EL DEBER DE SEGURIDAD Y PREVENCION DE DESASTRES</v>
      </c>
    </row>
    <row r="310" spans="1:14" ht="15" customHeight="1">
      <c r="A310" s="1">
        <f>+Tabla15[[#This Row],[1]]</f>
        <v>308</v>
      </c>
      <c r="B310" s="5" t="s">
        <v>1696</v>
      </c>
      <c r="C310" s="1">
        <v>1</v>
      </c>
      <c r="D310" s="1">
        <f>+IF(Tabla15[[#This Row],[NOMBRE DE LA CAUSA 2018]]=0,0,1)</f>
        <v>1</v>
      </c>
      <c r="E310" s="1">
        <f>+E309+Tabla15[[#This Row],[NOMBRE DE LA CAUSA 2019]]</f>
        <v>308</v>
      </c>
      <c r="F310" s="1">
        <f>+Tabla15[[#This Row],[0]]*Tabla15[[#This Row],[NOMBRE DE LA CAUSA 2019]]</f>
        <v>308</v>
      </c>
      <c r="G310" s="1" t="s">
        <v>1048</v>
      </c>
      <c r="J310" s="1" t="s">
        <v>1049</v>
      </c>
      <c r="K310" s="1" t="s">
        <v>1045</v>
      </c>
      <c r="L310" s="5" t="s">
        <v>1697</v>
      </c>
      <c r="M310" s="4">
        <v>481</v>
      </c>
      <c r="N310" s="1" t="str">
        <f>+Tabla15[[#This Row],[NOMBRE DE LA CAUSA 2017]]</f>
        <v>INCUMPLIMIENTO EN EL PAGO DE APORTES AL SISTEMA DE SEGURIDAD SOCIAL INTEGRAL</v>
      </c>
    </row>
    <row r="311" spans="1:14" ht="15" customHeight="1">
      <c r="A311" s="1">
        <f>+Tabla15[[#This Row],[1]]</f>
        <v>309</v>
      </c>
      <c r="B311" s="5" t="s">
        <v>1698</v>
      </c>
      <c r="C311" s="1">
        <v>1</v>
      </c>
      <c r="D311" s="1">
        <f>+IF(Tabla15[[#This Row],[NOMBRE DE LA CAUSA 2018]]=0,0,1)</f>
        <v>1</v>
      </c>
      <c r="E311" s="1">
        <f>+E310+Tabla15[[#This Row],[NOMBRE DE LA CAUSA 2019]]</f>
        <v>309</v>
      </c>
      <c r="F311" s="1">
        <f>+Tabla15[[#This Row],[0]]*Tabla15[[#This Row],[NOMBRE DE LA CAUSA 2019]]</f>
        <v>309</v>
      </c>
      <c r="G311" s="5" t="s">
        <v>1048</v>
      </c>
      <c r="J311" s="1" t="s">
        <v>1049</v>
      </c>
      <c r="K311" s="1" t="s">
        <v>1045</v>
      </c>
      <c r="L311" s="5" t="s">
        <v>1699</v>
      </c>
      <c r="M311" s="4">
        <v>546</v>
      </c>
      <c r="N311" s="1" t="str">
        <f>+Tabla15[[#This Row],[NOMBRE DE LA CAUSA 2017]]</f>
        <v>INCUMPLIMIENTO EN EL PAGO DE APORTES PARAFISCALES</v>
      </c>
    </row>
    <row r="312" spans="1:14" ht="15" customHeight="1">
      <c r="A312" s="1">
        <f>+Tabla15[[#This Row],[1]]</f>
        <v>310</v>
      </c>
      <c r="B312" s="1" t="s">
        <v>1700</v>
      </c>
      <c r="C312" s="1">
        <v>1</v>
      </c>
      <c r="D312" s="1">
        <f>+IF(Tabla15[[#This Row],[NOMBRE DE LA CAUSA 2018]]=0,0,1)</f>
        <v>1</v>
      </c>
      <c r="E312" s="1">
        <f>+E311+Tabla15[[#This Row],[NOMBRE DE LA CAUSA 2019]]</f>
        <v>310</v>
      </c>
      <c r="F312" s="1">
        <f>+Tabla15[[#This Row],[0]]*Tabla15[[#This Row],[NOMBRE DE LA CAUSA 2019]]</f>
        <v>310</v>
      </c>
      <c r="G312" s="1" t="s">
        <v>1043</v>
      </c>
      <c r="K312" s="1" t="s">
        <v>1045</v>
      </c>
      <c r="L312" s="1" t="s">
        <v>1701</v>
      </c>
      <c r="M312" s="4">
        <v>2242</v>
      </c>
      <c r="N312" s="1" t="str">
        <f>+Tabla15[[#This Row],[NOMBRE DE LA CAUSA 2017]]</f>
        <v>INCUMPLIMIENTO EN EL PAGO DE ASIGNACION DE RETIRO</v>
      </c>
    </row>
    <row r="313" spans="1:14" ht="15" customHeight="1">
      <c r="A313" s="1">
        <f>+Tabla15[[#This Row],[1]]</f>
        <v>311</v>
      </c>
      <c r="B313" s="1" t="s">
        <v>1702</v>
      </c>
      <c r="C313" s="1">
        <v>1</v>
      </c>
      <c r="D313" s="1">
        <f>+IF(Tabla15[[#This Row],[NOMBRE DE LA CAUSA 2018]]=0,0,1)</f>
        <v>1</v>
      </c>
      <c r="E313" s="1">
        <f>+E312+Tabla15[[#This Row],[NOMBRE DE LA CAUSA 2019]]</f>
        <v>311</v>
      </c>
      <c r="F313" s="1">
        <f>+Tabla15[[#This Row],[0]]*Tabla15[[#This Row],[NOMBRE DE LA CAUSA 2019]]</f>
        <v>311</v>
      </c>
      <c r="G313" s="1" t="s">
        <v>1048</v>
      </c>
      <c r="J313" s="1" t="s">
        <v>1049</v>
      </c>
      <c r="K313" s="1" t="s">
        <v>1045</v>
      </c>
      <c r="L313" s="1" t="s">
        <v>1703</v>
      </c>
      <c r="M313" s="4">
        <v>632</v>
      </c>
      <c r="N313" s="1" t="str">
        <f>+Tabla15[[#This Row],[NOMBRE DE LA CAUSA 2017]]</f>
        <v>INCUMPLIMIENTO EN EL PAGO DE AUXILIO DE CESANTIAS</v>
      </c>
    </row>
    <row r="314" spans="1:14" ht="15" customHeight="1">
      <c r="A314" s="1">
        <f>+Tabla15[[#This Row],[1]]</f>
        <v>312</v>
      </c>
      <c r="B314" s="5" t="s">
        <v>1704</v>
      </c>
      <c r="C314" s="1">
        <v>1</v>
      </c>
      <c r="D314" s="1">
        <f>+IF(Tabla15[[#This Row],[NOMBRE DE LA CAUSA 2018]]=0,0,1)</f>
        <v>1</v>
      </c>
      <c r="E314" s="1">
        <f>+E313+Tabla15[[#This Row],[NOMBRE DE LA CAUSA 2019]]</f>
        <v>312</v>
      </c>
      <c r="F314" s="1">
        <f>+Tabla15[[#This Row],[0]]*Tabla15[[#This Row],[NOMBRE DE LA CAUSA 2019]]</f>
        <v>312</v>
      </c>
      <c r="G314" s="1" t="s">
        <v>1086</v>
      </c>
      <c r="H314" s="1" t="s">
        <v>1705</v>
      </c>
      <c r="K314" s="5" t="s">
        <v>1045</v>
      </c>
      <c r="L314" s="5" t="s">
        <v>1706</v>
      </c>
      <c r="M314" s="4">
        <v>2305</v>
      </c>
      <c r="N314" s="1" t="str">
        <f>+Tabla15[[#This Row],[NOMBRE DE LA CAUSA 2017]]</f>
        <v>INCUMPLIMIENTO EN EL PAGO DE COSTO ACUMULADO DE ASCENSOS EN EL ESCALAFON DOCENTE</v>
      </c>
    </row>
    <row r="315" spans="1:14" ht="15" customHeight="1">
      <c r="A315" s="1">
        <f>+Tabla15[[#This Row],[1]]</f>
        <v>313</v>
      </c>
      <c r="B315" s="1" t="s">
        <v>1707</v>
      </c>
      <c r="C315" s="1">
        <v>1</v>
      </c>
      <c r="D315" s="1">
        <f>+IF(Tabla15[[#This Row],[NOMBRE DE LA CAUSA 2018]]=0,0,1)</f>
        <v>1</v>
      </c>
      <c r="E315" s="1">
        <f>+E314+Tabla15[[#This Row],[NOMBRE DE LA CAUSA 2019]]</f>
        <v>313</v>
      </c>
      <c r="F315" s="1">
        <f>+Tabla15[[#This Row],[0]]*Tabla15[[#This Row],[NOMBRE DE LA CAUSA 2019]]</f>
        <v>313</v>
      </c>
      <c r="G315" s="1" t="s">
        <v>1048</v>
      </c>
      <c r="J315" s="1" t="s">
        <v>1049</v>
      </c>
      <c r="K315" s="1" t="s">
        <v>1045</v>
      </c>
      <c r="L315" s="1" t="s">
        <v>1708</v>
      </c>
      <c r="M315" s="4">
        <v>2013</v>
      </c>
      <c r="N315" s="1" t="str">
        <f>+Tabla15[[#This Row],[NOMBRE DE LA CAUSA 2017]]</f>
        <v>INCUMPLIMIENTO EN EL PAGO DE CUOTAS DE COPROPIEDAD</v>
      </c>
    </row>
    <row r="316" spans="1:14" ht="15" customHeight="1">
      <c r="A316" s="1">
        <f>+Tabla15[[#This Row],[1]]</f>
        <v>314</v>
      </c>
      <c r="B316" s="1" t="s">
        <v>1709</v>
      </c>
      <c r="C316" s="1">
        <v>1</v>
      </c>
      <c r="D316" s="1">
        <f>+IF(Tabla15[[#This Row],[NOMBRE DE LA CAUSA 2018]]=0,0,1)</f>
        <v>1</v>
      </c>
      <c r="E316" s="1">
        <f>+E315+Tabla15[[#This Row],[NOMBRE DE LA CAUSA 2019]]</f>
        <v>314</v>
      </c>
      <c r="F316" s="1">
        <f>+Tabla15[[#This Row],[0]]*Tabla15[[#This Row],[NOMBRE DE LA CAUSA 2019]]</f>
        <v>314</v>
      </c>
      <c r="G316" s="1" t="s">
        <v>1086</v>
      </c>
      <c r="H316" s="1" t="s">
        <v>1710</v>
      </c>
      <c r="K316" s="1" t="s">
        <v>1045</v>
      </c>
      <c r="L316" s="5" t="s">
        <v>1711</v>
      </c>
      <c r="M316" s="4">
        <v>2264</v>
      </c>
      <c r="N316" s="1" t="str">
        <f>+Tabla15[[#This Row],[NOMBRE DE LA CAUSA 2017]]</f>
        <v>INCUMPLIMIENTO EN EL PAGO DE HONORARIOS</v>
      </c>
    </row>
    <row r="317" spans="1:14" ht="15" customHeight="1">
      <c r="A317" s="1">
        <f>+Tabla15[[#This Row],[1]]</f>
        <v>315</v>
      </c>
      <c r="B317" s="1" t="s">
        <v>1712</v>
      </c>
      <c r="C317" s="1">
        <v>1</v>
      </c>
      <c r="D317" s="1">
        <f>+IF(Tabla15[[#This Row],[NOMBRE DE LA CAUSA 2018]]=0,0,1)</f>
        <v>1</v>
      </c>
      <c r="E317" s="1">
        <f>+E316+Tabla15[[#This Row],[NOMBRE DE LA CAUSA 2019]]</f>
        <v>315</v>
      </c>
      <c r="F317" s="1">
        <f>+Tabla15[[#This Row],[0]]*Tabla15[[#This Row],[NOMBRE DE LA CAUSA 2019]]</f>
        <v>315</v>
      </c>
      <c r="G317" s="1" t="s">
        <v>1086</v>
      </c>
      <c r="H317" s="1" t="s">
        <v>1713</v>
      </c>
      <c r="K317" s="1" t="s">
        <v>1045</v>
      </c>
      <c r="L317" s="1" t="s">
        <v>1714</v>
      </c>
      <c r="M317" s="4">
        <v>2277</v>
      </c>
      <c r="N317" s="1" t="str">
        <f>+Tabla15[[#This Row],[NOMBRE DE LA CAUSA 2017]]</f>
        <v>INCUMPLIMIENTO EN EL PAGO DE INCAPACIDAD MEDICA</v>
      </c>
    </row>
    <row r="318" spans="1:14" ht="15" customHeight="1">
      <c r="A318" s="1">
        <f>+Tabla15[[#This Row],[1]]</f>
        <v>316</v>
      </c>
      <c r="B318" s="1" t="s">
        <v>1715</v>
      </c>
      <c r="C318" s="1">
        <v>1</v>
      </c>
      <c r="D318" s="1">
        <f>+IF(Tabla15[[#This Row],[NOMBRE DE LA CAUSA 2018]]=0,0,1)</f>
        <v>1</v>
      </c>
      <c r="E318" s="1">
        <f>+E317+Tabla15[[#This Row],[NOMBRE DE LA CAUSA 2019]]</f>
        <v>316</v>
      </c>
      <c r="F318" s="1">
        <f>+Tabla15[[#This Row],[0]]*Tabla15[[#This Row],[NOMBRE DE LA CAUSA 2019]]</f>
        <v>316</v>
      </c>
      <c r="G318" s="1" t="s">
        <v>1043</v>
      </c>
      <c r="K318" s="1" t="s">
        <v>1045</v>
      </c>
      <c r="L318" s="1" t="s">
        <v>1716</v>
      </c>
      <c r="M318" s="4">
        <v>2218</v>
      </c>
      <c r="N318" s="1" t="str">
        <f>+Tabla15[[#This Row],[NOMBRE DE LA CAUSA 2017]]</f>
        <v>INCUMPLIMIENTO EN EL PAGO DE INCREMENTO DE PENSION DE INVALIDEZ</v>
      </c>
    </row>
    <row r="319" spans="1:14" ht="15" customHeight="1">
      <c r="A319" s="1">
        <f>+Tabla15[[#This Row],[1]]</f>
        <v>317</v>
      </c>
      <c r="B319" s="1" t="s">
        <v>1717</v>
      </c>
      <c r="C319" s="1">
        <v>1</v>
      </c>
      <c r="D319" s="1">
        <f>+IF(Tabla15[[#This Row],[NOMBRE DE LA CAUSA 2018]]=0,0,1)</f>
        <v>1</v>
      </c>
      <c r="E319" s="1">
        <f>+E318+Tabla15[[#This Row],[NOMBRE DE LA CAUSA 2019]]</f>
        <v>317</v>
      </c>
      <c r="F319" s="1">
        <f>+Tabla15[[#This Row],[0]]*Tabla15[[#This Row],[NOMBRE DE LA CAUSA 2019]]</f>
        <v>317</v>
      </c>
      <c r="G319" s="1" t="s">
        <v>1043</v>
      </c>
      <c r="K319" s="1" t="s">
        <v>1045</v>
      </c>
      <c r="L319" s="1" t="s">
        <v>1718</v>
      </c>
      <c r="M319" s="4">
        <v>2217</v>
      </c>
      <c r="N319" s="1" t="str">
        <f>+Tabla15[[#This Row],[NOMBRE DE LA CAUSA 2017]]</f>
        <v>INCUMPLIMIENTO EN EL PAGO DE INCREMENTO DE PENSION DE VEJEZ</v>
      </c>
    </row>
    <row r="320" spans="1:14" ht="15" customHeight="1">
      <c r="A320" s="1">
        <f>+Tabla15[[#This Row],[1]]</f>
        <v>318</v>
      </c>
      <c r="B320" s="5" t="s">
        <v>1719</v>
      </c>
      <c r="C320" s="1">
        <v>1</v>
      </c>
      <c r="D320" s="1">
        <f>+IF(Tabla15[[#This Row],[NOMBRE DE LA CAUSA 2018]]=0,0,1)</f>
        <v>1</v>
      </c>
      <c r="E320" s="1">
        <f>+E319+Tabla15[[#This Row],[NOMBRE DE LA CAUSA 2019]]</f>
        <v>318</v>
      </c>
      <c r="F320" s="1">
        <f>+Tabla15[[#This Row],[0]]*Tabla15[[#This Row],[NOMBRE DE LA CAUSA 2019]]</f>
        <v>318</v>
      </c>
      <c r="G320" s="1" t="s">
        <v>1043</v>
      </c>
      <c r="K320" s="5" t="s">
        <v>1045</v>
      </c>
      <c r="L320" s="5" t="s">
        <v>1720</v>
      </c>
      <c r="M320" s="4">
        <v>2316</v>
      </c>
      <c r="N320" s="1" t="str">
        <f>+Tabla15[[#This Row],[NOMBRE DE LA CAUSA 2017]]</f>
        <v>INCUMPLIMIENTO EN EL PAGO DE INDEMNIZACION POR DESPIDO SIN JUSTA CAUSA</v>
      </c>
    </row>
    <row r="321" spans="1:14" ht="15" customHeight="1">
      <c r="A321" s="1">
        <f>+Tabla15[[#This Row],[1]]</f>
        <v>319</v>
      </c>
      <c r="B321" s="1" t="s">
        <v>1721</v>
      </c>
      <c r="C321" s="1">
        <v>1</v>
      </c>
      <c r="D321" s="1">
        <f>+IF(Tabla15[[#This Row],[NOMBRE DE LA CAUSA 2018]]=0,0,1)</f>
        <v>1</v>
      </c>
      <c r="E321" s="1">
        <f>+E320+Tabla15[[#This Row],[NOMBRE DE LA CAUSA 2019]]</f>
        <v>319</v>
      </c>
      <c r="F321" s="1">
        <f>+Tabla15[[#This Row],[0]]*Tabla15[[#This Row],[NOMBRE DE LA CAUSA 2019]]</f>
        <v>319</v>
      </c>
      <c r="G321" s="1" t="s">
        <v>1043</v>
      </c>
      <c r="K321" s="1" t="s">
        <v>1045</v>
      </c>
      <c r="L321" s="1" t="s">
        <v>1722</v>
      </c>
      <c r="M321" s="4">
        <v>2279</v>
      </c>
      <c r="N321" s="1" t="str">
        <f>+Tabla15[[#This Row],[NOMBRE DE LA CAUSA 2017]]</f>
        <v>INCUMPLIMIENTO EN EL PAGO DE INDEMNIZACION POR DISMINUCION DE CAPACIDAD LABORAL</v>
      </c>
    </row>
    <row r="322" spans="1:14" ht="15" customHeight="1">
      <c r="A322" s="1">
        <f>+Tabla15[[#This Row],[1]]</f>
        <v>320</v>
      </c>
      <c r="B322" s="1" t="s">
        <v>1723</v>
      </c>
      <c r="C322" s="1">
        <v>1</v>
      </c>
      <c r="D322" s="1">
        <f>+IF(Tabla15[[#This Row],[NOMBRE DE LA CAUSA 2018]]=0,0,1)</f>
        <v>1</v>
      </c>
      <c r="E322" s="1">
        <f>+E321+Tabla15[[#This Row],[NOMBRE DE LA CAUSA 2019]]</f>
        <v>320</v>
      </c>
      <c r="F322" s="1">
        <f>+Tabla15[[#This Row],[0]]*Tabla15[[#This Row],[NOMBRE DE LA CAUSA 2019]]</f>
        <v>320</v>
      </c>
      <c r="G322" s="1" t="s">
        <v>1043</v>
      </c>
      <c r="K322" s="1" t="s">
        <v>1045</v>
      </c>
      <c r="L322" s="1" t="s">
        <v>1724</v>
      </c>
      <c r="M322" s="4">
        <v>2283</v>
      </c>
      <c r="N322" s="1" t="str">
        <f>+Tabla15[[#This Row],[NOMBRE DE LA CAUSA 2017]]</f>
        <v>INCUMPLIMIENTO EN EL PAGO DE INDEMNIZACION POR MUERTE EN ACCIDENTE DE TRABAJO</v>
      </c>
    </row>
    <row r="323" spans="1:14" ht="15" customHeight="1">
      <c r="A323" s="1">
        <f>+Tabla15[[#This Row],[1]]</f>
        <v>321</v>
      </c>
      <c r="B323" s="5" t="s">
        <v>1725</v>
      </c>
      <c r="C323" s="1">
        <v>1</v>
      </c>
      <c r="D323" s="1">
        <f>+IF(Tabla15[[#This Row],[NOMBRE DE LA CAUSA 2018]]=0,0,1)</f>
        <v>1</v>
      </c>
      <c r="E323" s="1">
        <f>+E322+Tabla15[[#This Row],[NOMBRE DE LA CAUSA 2019]]</f>
        <v>321</v>
      </c>
      <c r="F323" s="1">
        <f>+Tabla15[[#This Row],[0]]*Tabla15[[#This Row],[NOMBRE DE LA CAUSA 2019]]</f>
        <v>321</v>
      </c>
      <c r="G323" s="1" t="s">
        <v>1043</v>
      </c>
      <c r="I323" s="5" t="s">
        <v>42</v>
      </c>
      <c r="K323" s="5" t="s">
        <v>1045</v>
      </c>
      <c r="L323" s="5" t="s">
        <v>1726</v>
      </c>
      <c r="M323" s="30">
        <v>2348</v>
      </c>
      <c r="N323" s="1" t="str">
        <f>+Tabla15[[#This Row],[NOMBRE DE LA CAUSA 2017]]</f>
        <v>INCUMPLIMIENTO EN EL PAGO DE INDEMNIZACION SUSTITUTIVA DE PENSION DE SOBREVIVIENTES</v>
      </c>
    </row>
    <row r="324" spans="1:14" ht="15" customHeight="1">
      <c r="A324" s="1">
        <f>+Tabla15[[#This Row],[1]]</f>
        <v>322</v>
      </c>
      <c r="B324" s="5" t="s">
        <v>1727</v>
      </c>
      <c r="C324" s="1">
        <v>1</v>
      </c>
      <c r="D324" s="1">
        <f>+IF(Tabla15[[#This Row],[NOMBRE DE LA CAUSA 2018]]=0,0,1)</f>
        <v>1</v>
      </c>
      <c r="E324" s="1">
        <f>+E323+Tabla15[[#This Row],[NOMBRE DE LA CAUSA 2019]]</f>
        <v>322</v>
      </c>
      <c r="F324" s="1">
        <f>+Tabla15[[#This Row],[0]]*Tabla15[[#This Row],[NOMBRE DE LA CAUSA 2019]]</f>
        <v>322</v>
      </c>
      <c r="G324" s="1" t="s">
        <v>1043</v>
      </c>
      <c r="I324" s="5" t="s">
        <v>42</v>
      </c>
      <c r="K324" s="5" t="s">
        <v>1045</v>
      </c>
      <c r="L324" s="5" t="s">
        <v>1728</v>
      </c>
      <c r="M324" s="30">
        <v>2345</v>
      </c>
      <c r="N324" s="1" t="str">
        <f>+Tabla15[[#This Row],[NOMBRE DE LA CAUSA 2017]]</f>
        <v>INCUMPLIMIENTO EN EL PAGO DE INDEMNIZACION SUSTITUTIVA DE PENSION DE VEJEZ</v>
      </c>
    </row>
    <row r="325" spans="1:14" ht="15" customHeight="1">
      <c r="A325" s="1">
        <f>+Tabla15[[#This Row],[1]]</f>
        <v>323</v>
      </c>
      <c r="B325" s="1" t="s">
        <v>1729</v>
      </c>
      <c r="C325" s="1">
        <v>1</v>
      </c>
      <c r="D325" s="1">
        <f>+IF(Tabla15[[#This Row],[NOMBRE DE LA CAUSA 2018]]=0,0,1)</f>
        <v>1</v>
      </c>
      <c r="E325" s="1">
        <f>+E324+Tabla15[[#This Row],[NOMBRE DE LA CAUSA 2019]]</f>
        <v>323</v>
      </c>
      <c r="F325" s="1">
        <f>+Tabla15[[#This Row],[0]]*Tabla15[[#This Row],[NOMBRE DE LA CAUSA 2019]]</f>
        <v>323</v>
      </c>
      <c r="G325" s="1" t="s">
        <v>1048</v>
      </c>
      <c r="J325" s="1" t="s">
        <v>1049</v>
      </c>
      <c r="K325" s="1" t="s">
        <v>1045</v>
      </c>
      <c r="L325" s="1" t="s">
        <v>1730</v>
      </c>
      <c r="M325" s="4">
        <v>547</v>
      </c>
      <c r="N325" s="1" t="str">
        <f>+Tabla15[[#This Row],[NOMBRE DE LA CAUSA 2017]]</f>
        <v>INCUMPLIMIENTO EN EL PAGO DE INTERESES SOBRE EL AUXILIO DE CESANTIA</v>
      </c>
    </row>
    <row r="326" spans="1:14" ht="15" customHeight="1">
      <c r="A326" s="1">
        <f>+Tabla15[[#This Row],[1]]</f>
        <v>324</v>
      </c>
      <c r="B326" s="5" t="s">
        <v>1731</v>
      </c>
      <c r="C326" s="1">
        <v>1</v>
      </c>
      <c r="D326" s="1">
        <f>+IF(Tabla15[[#This Row],[NOMBRE DE LA CAUSA 2018]]=0,0,1)</f>
        <v>1</v>
      </c>
      <c r="E326" s="1">
        <f>+E325+Tabla15[[#This Row],[NOMBRE DE LA CAUSA 2019]]</f>
        <v>324</v>
      </c>
      <c r="F326" s="1">
        <f>+Tabla15[[#This Row],[0]]*Tabla15[[#This Row],[NOMBRE DE LA CAUSA 2019]]</f>
        <v>324</v>
      </c>
      <c r="G326" s="1" t="s">
        <v>1043</v>
      </c>
      <c r="K326" s="1" t="s">
        <v>1045</v>
      </c>
      <c r="L326" s="1" t="s">
        <v>1732</v>
      </c>
      <c r="M326" s="4">
        <v>2285</v>
      </c>
      <c r="N326" s="1" t="str">
        <f>+Tabla15[[#This Row],[NOMBRE DE LA CAUSA 2017]]</f>
        <v>INCUMPLIMIENTO EN EL PAGO DE LA BONIFICACION POR COMPENSACION</v>
      </c>
    </row>
    <row r="327" spans="1:14" ht="15" customHeight="1">
      <c r="A327" s="1">
        <f>+Tabla15[[#This Row],[1]]</f>
        <v>325</v>
      </c>
      <c r="B327" s="1" t="s">
        <v>1733</v>
      </c>
      <c r="C327" s="1">
        <v>1</v>
      </c>
      <c r="D327" s="1">
        <f>+IF(Tabla15[[#This Row],[NOMBRE DE LA CAUSA 2018]]=0,0,1)</f>
        <v>1</v>
      </c>
      <c r="E327" s="1">
        <f>+E326+Tabla15[[#This Row],[NOMBRE DE LA CAUSA 2019]]</f>
        <v>325</v>
      </c>
      <c r="F327" s="1">
        <f>+Tabla15[[#This Row],[0]]*Tabla15[[#This Row],[NOMBRE DE LA CAUSA 2019]]</f>
        <v>325</v>
      </c>
      <c r="G327" s="1" t="s">
        <v>1086</v>
      </c>
      <c r="H327" s="1" t="s">
        <v>1734</v>
      </c>
      <c r="K327" s="1" t="s">
        <v>1045</v>
      </c>
      <c r="L327" s="1" t="s">
        <v>1735</v>
      </c>
      <c r="M327" s="4">
        <v>2229</v>
      </c>
      <c r="N327" s="1" t="str">
        <f>+Tabla15[[#This Row],[NOMBRE DE LA CAUSA 2017]]</f>
        <v>INCUMPLIMIENTO EN EL PAGO DE LA INDEXACION Y REAJUSTE DE LA PENSION DE INVALIDEZ</v>
      </c>
    </row>
    <row r="328" spans="1:14" ht="15" customHeight="1">
      <c r="A328" s="1">
        <f>+Tabla15[[#This Row],[1]]</f>
        <v>326</v>
      </c>
      <c r="B328" s="1" t="s">
        <v>1736</v>
      </c>
      <c r="C328" s="1">
        <v>1</v>
      </c>
      <c r="D328" s="1">
        <f>+IF(Tabla15[[#This Row],[NOMBRE DE LA CAUSA 2018]]=0,0,1)</f>
        <v>1</v>
      </c>
      <c r="E328" s="1">
        <f>+E327+Tabla15[[#This Row],[NOMBRE DE LA CAUSA 2019]]</f>
        <v>326</v>
      </c>
      <c r="F328" s="1">
        <f>+Tabla15[[#This Row],[0]]*Tabla15[[#This Row],[NOMBRE DE LA CAUSA 2019]]</f>
        <v>326</v>
      </c>
      <c r="G328" s="1" t="s">
        <v>1086</v>
      </c>
      <c r="H328" s="1" t="s">
        <v>1734</v>
      </c>
      <c r="K328" s="1" t="s">
        <v>1045</v>
      </c>
      <c r="L328" s="1" t="s">
        <v>1737</v>
      </c>
      <c r="M328" s="4">
        <v>2230</v>
      </c>
      <c r="N328" s="1" t="str">
        <f>+Tabla15[[#This Row],[NOMBRE DE LA CAUSA 2017]]</f>
        <v>INCUMPLIMIENTO EN EL PAGO DE LA INDEXACION Y REAJUSTE DE LA PENSION DE SOBREVIVIENTE</v>
      </c>
    </row>
    <row r="329" spans="1:14" ht="15" customHeight="1">
      <c r="A329" s="1">
        <f>+Tabla15[[#This Row],[1]]</f>
        <v>327</v>
      </c>
      <c r="B329" s="1" t="s">
        <v>1738</v>
      </c>
      <c r="C329" s="1">
        <v>1</v>
      </c>
      <c r="D329" s="1">
        <f>+IF(Tabla15[[#This Row],[NOMBRE DE LA CAUSA 2018]]=0,0,1)</f>
        <v>1</v>
      </c>
      <c r="E329" s="1">
        <f>+E328+Tabla15[[#This Row],[NOMBRE DE LA CAUSA 2019]]</f>
        <v>327</v>
      </c>
      <c r="F329" s="1">
        <f>+Tabla15[[#This Row],[0]]*Tabla15[[#This Row],[NOMBRE DE LA CAUSA 2019]]</f>
        <v>327</v>
      </c>
      <c r="G329" s="1" t="s">
        <v>1086</v>
      </c>
      <c r="H329" s="1" t="s">
        <v>1734</v>
      </c>
      <c r="K329" s="1" t="s">
        <v>1045</v>
      </c>
      <c r="L329" s="1" t="s">
        <v>1739</v>
      </c>
      <c r="M329" s="4">
        <v>2228</v>
      </c>
      <c r="N329" s="1" t="str">
        <f>+Tabla15[[#This Row],[NOMBRE DE LA CAUSA 2017]]</f>
        <v>INCUMPLIMIENTO EN EL PAGO DE LA INDEXACION Y REAJUSTE DE LA PENSION DE VEJEZ</v>
      </c>
    </row>
    <row r="330" spans="1:14" ht="15" customHeight="1">
      <c r="A330" s="1">
        <f>+Tabla15[[#This Row],[1]]</f>
        <v>328</v>
      </c>
      <c r="B330" s="5" t="s">
        <v>1740</v>
      </c>
      <c r="C330" s="1">
        <v>1</v>
      </c>
      <c r="D330" s="1">
        <f>+IF(Tabla15[[#This Row],[NOMBRE DE LA CAUSA 2018]]=0,0,1)</f>
        <v>1</v>
      </c>
      <c r="E330" s="1">
        <f>+E329+Tabla15[[#This Row],[NOMBRE DE LA CAUSA 2019]]</f>
        <v>328</v>
      </c>
      <c r="F330" s="1">
        <f>+Tabla15[[#This Row],[0]]*Tabla15[[#This Row],[NOMBRE DE LA CAUSA 2019]]</f>
        <v>328</v>
      </c>
      <c r="G330" s="1" t="s">
        <v>1043</v>
      </c>
      <c r="I330" s="5" t="s">
        <v>42</v>
      </c>
      <c r="K330" s="5" t="s">
        <v>1045</v>
      </c>
      <c r="L330" s="5" t="s">
        <v>1741</v>
      </c>
      <c r="M330" s="30">
        <v>2353</v>
      </c>
      <c r="N330" s="1" t="str">
        <f>+Tabla15[[#This Row],[NOMBRE DE LA CAUSA 2017]]</f>
        <v>INCUMPLIMIENTO EN EL PAGO DE LA INDEXACION Y REAJUSTE DE PENSION SUSTITUTIVA</v>
      </c>
    </row>
    <row r="331" spans="1:14" ht="15" customHeight="1">
      <c r="A331" s="1">
        <f>+Tabla15[[#This Row],[1]]</f>
        <v>329</v>
      </c>
      <c r="B331" s="1" t="s">
        <v>1742</v>
      </c>
      <c r="C331" s="1">
        <v>1</v>
      </c>
      <c r="D331" s="1">
        <f>+IF(Tabla15[[#This Row],[NOMBRE DE LA CAUSA 2018]]=0,0,1)</f>
        <v>1</v>
      </c>
      <c r="E331" s="1">
        <f>+E330+Tabla15[[#This Row],[NOMBRE DE LA CAUSA 2019]]</f>
        <v>329</v>
      </c>
      <c r="F331" s="1">
        <f>+Tabla15[[#This Row],[0]]*Tabla15[[#This Row],[NOMBRE DE LA CAUSA 2019]]</f>
        <v>329</v>
      </c>
      <c r="G331" s="1" t="s">
        <v>1048</v>
      </c>
      <c r="J331" s="1" t="s">
        <v>1049</v>
      </c>
      <c r="K331" s="1" t="s">
        <v>1045</v>
      </c>
      <c r="L331" s="5" t="s">
        <v>1743</v>
      </c>
      <c r="M331" s="4">
        <v>287</v>
      </c>
      <c r="N331" s="1" t="str">
        <f>+Tabla15[[#This Row],[NOMBRE DE LA CAUSA 2017]]</f>
        <v>INCUMPLIMIENTO EN EL PAGO DE LOS CANONES DE ARRENDAMIENTO</v>
      </c>
    </row>
    <row r="332" spans="1:14" ht="15" customHeight="1">
      <c r="A332" s="1">
        <f>+Tabla15[[#This Row],[1]]</f>
        <v>330</v>
      </c>
      <c r="B332" s="1" t="s">
        <v>1744</v>
      </c>
      <c r="C332" s="1">
        <v>1</v>
      </c>
      <c r="D332" s="1">
        <f>+IF(Tabla15[[#This Row],[NOMBRE DE LA CAUSA 2018]]=0,0,1)</f>
        <v>1</v>
      </c>
      <c r="E332" s="1">
        <f>+E331+Tabla15[[#This Row],[NOMBRE DE LA CAUSA 2019]]</f>
        <v>330</v>
      </c>
      <c r="F332" s="1">
        <f>+Tabla15[[#This Row],[0]]*Tabla15[[#This Row],[NOMBRE DE LA CAUSA 2019]]</f>
        <v>330</v>
      </c>
      <c r="G332" s="1" t="s">
        <v>1048</v>
      </c>
      <c r="J332" s="1" t="s">
        <v>1049</v>
      </c>
      <c r="K332" s="1" t="s">
        <v>1045</v>
      </c>
      <c r="L332" s="1" t="s">
        <v>1745</v>
      </c>
      <c r="M332" s="4">
        <v>445</v>
      </c>
      <c r="N332" s="1" t="str">
        <f>+Tabla15[[#This Row],[NOMBRE DE LA CAUSA 2017]]</f>
        <v>INCUMPLIMIENTO EN EL PAGO DE MESADA ADICIONAL</v>
      </c>
    </row>
    <row r="333" spans="1:14" ht="15" customHeight="1">
      <c r="A333" s="1">
        <f>+Tabla15[[#This Row],[1]]</f>
        <v>331</v>
      </c>
      <c r="B333" s="1" t="s">
        <v>1746</v>
      </c>
      <c r="C333" s="1">
        <v>1</v>
      </c>
      <c r="D333" s="1">
        <f>+IF(Tabla15[[#This Row],[NOMBRE DE LA CAUSA 2018]]=0,0,1)</f>
        <v>1</v>
      </c>
      <c r="E333" s="1">
        <f>+E332+Tabla15[[#This Row],[NOMBRE DE LA CAUSA 2019]]</f>
        <v>331</v>
      </c>
      <c r="F333" s="1">
        <f>+Tabla15[[#This Row],[0]]*Tabla15[[#This Row],[NOMBRE DE LA CAUSA 2019]]</f>
        <v>331</v>
      </c>
      <c r="G333" s="1" t="s">
        <v>1086</v>
      </c>
      <c r="H333" s="1" t="s">
        <v>1747</v>
      </c>
      <c r="K333" s="1" t="s">
        <v>1045</v>
      </c>
      <c r="L333" s="1" t="s">
        <v>1748</v>
      </c>
      <c r="M333" s="4">
        <v>2209</v>
      </c>
      <c r="N333" s="1" t="str">
        <f>+Tabla15[[#This Row],[NOMBRE DE LA CAUSA 2017]]</f>
        <v>INCUMPLIMIENTO EN EL PAGO DE PENSION DE INVALIDEZ</v>
      </c>
    </row>
    <row r="334" spans="1:14" ht="15" customHeight="1">
      <c r="A334" s="1">
        <f>+Tabla15[[#This Row],[1]]</f>
        <v>332</v>
      </c>
      <c r="B334" s="1" t="s">
        <v>1749</v>
      </c>
      <c r="C334" s="1">
        <v>1</v>
      </c>
      <c r="D334" s="1">
        <f>+IF(Tabla15[[#This Row],[NOMBRE DE LA CAUSA 2018]]=0,0,1)</f>
        <v>1</v>
      </c>
      <c r="E334" s="1">
        <f>+E333+Tabla15[[#This Row],[NOMBRE DE LA CAUSA 2019]]</f>
        <v>332</v>
      </c>
      <c r="F334" s="1">
        <f>+Tabla15[[#This Row],[0]]*Tabla15[[#This Row],[NOMBRE DE LA CAUSA 2019]]</f>
        <v>332</v>
      </c>
      <c r="G334" s="1" t="s">
        <v>1086</v>
      </c>
      <c r="H334" s="1" t="s">
        <v>1747</v>
      </c>
      <c r="K334" s="1" t="s">
        <v>1045</v>
      </c>
      <c r="L334" s="1" t="s">
        <v>1750</v>
      </c>
      <c r="M334" s="4">
        <v>2210</v>
      </c>
      <c r="N334" s="1" t="str">
        <f>+Tabla15[[#This Row],[NOMBRE DE LA CAUSA 2017]]</f>
        <v>INCUMPLIMIENTO EN EL PAGO DE PENSION DE SOBREVIVIENTE</v>
      </c>
    </row>
    <row r="335" spans="1:14" ht="15" customHeight="1">
      <c r="A335" s="1">
        <f>+Tabla15[[#This Row],[1]]</f>
        <v>333</v>
      </c>
      <c r="B335" s="1" t="s">
        <v>1751</v>
      </c>
      <c r="C335" s="1">
        <v>1</v>
      </c>
      <c r="D335" s="1">
        <f>+IF(Tabla15[[#This Row],[NOMBRE DE LA CAUSA 2018]]=0,0,1)</f>
        <v>1</v>
      </c>
      <c r="E335" s="1">
        <f>+E334+Tabla15[[#This Row],[NOMBRE DE LA CAUSA 2019]]</f>
        <v>333</v>
      </c>
      <c r="F335" s="1">
        <f>+Tabla15[[#This Row],[0]]*Tabla15[[#This Row],[NOMBRE DE LA CAUSA 2019]]</f>
        <v>333</v>
      </c>
      <c r="G335" s="1" t="s">
        <v>1086</v>
      </c>
      <c r="H335" s="1" t="s">
        <v>1747</v>
      </c>
      <c r="K335" s="1" t="s">
        <v>1045</v>
      </c>
      <c r="L335" s="1" t="s">
        <v>1752</v>
      </c>
      <c r="M335" s="4">
        <v>2208</v>
      </c>
      <c r="N335" s="1" t="str">
        <f>+Tabla15[[#This Row],[NOMBRE DE LA CAUSA 2017]]</f>
        <v>INCUMPLIMIENTO EN EL PAGO DE PENSION DE VEJEZ</v>
      </c>
    </row>
    <row r="336" spans="1:14" ht="15" customHeight="1">
      <c r="A336" s="1">
        <f>+Tabla15[[#This Row],[1]]</f>
        <v>334</v>
      </c>
      <c r="B336" s="1" t="s">
        <v>1753</v>
      </c>
      <c r="C336" s="1">
        <v>1</v>
      </c>
      <c r="D336" s="1">
        <f>+IF(Tabla15[[#This Row],[NOMBRE DE LA CAUSA 2018]]=0,0,1)</f>
        <v>1</v>
      </c>
      <c r="E336" s="1">
        <f>+E335+Tabla15[[#This Row],[NOMBRE DE LA CAUSA 2019]]</f>
        <v>334</v>
      </c>
      <c r="F336" s="1">
        <f>+Tabla15[[#This Row],[0]]*Tabla15[[#This Row],[NOMBRE DE LA CAUSA 2019]]</f>
        <v>334</v>
      </c>
      <c r="G336" s="1" t="s">
        <v>1043</v>
      </c>
      <c r="K336" s="5" t="s">
        <v>1045</v>
      </c>
      <c r="L336" s="1" t="s">
        <v>1754</v>
      </c>
      <c r="M336" s="4">
        <v>2235</v>
      </c>
      <c r="N336" s="1" t="str">
        <f>+Tabla15[[#This Row],[NOMBRE DE LA CAUSA 2017]]</f>
        <v>INCUMPLIMIENTO EN EL PAGO DE PENSION FAMILIAR</v>
      </c>
    </row>
    <row r="337" spans="1:14" ht="15" customHeight="1">
      <c r="A337" s="1">
        <f>+Tabla15[[#This Row],[1]]</f>
        <v>335</v>
      </c>
      <c r="B337" s="1" t="s">
        <v>1755</v>
      </c>
      <c r="C337" s="1">
        <v>1</v>
      </c>
      <c r="D337" s="1">
        <f>+IF(Tabla15[[#This Row],[NOMBRE DE LA CAUSA 2018]]=0,0,1)</f>
        <v>1</v>
      </c>
      <c r="E337" s="1">
        <f>+E336+Tabla15[[#This Row],[NOMBRE DE LA CAUSA 2019]]</f>
        <v>335</v>
      </c>
      <c r="F337" s="1">
        <f>+Tabla15[[#This Row],[0]]*Tabla15[[#This Row],[NOMBRE DE LA CAUSA 2019]]</f>
        <v>335</v>
      </c>
      <c r="G337" s="1" t="s">
        <v>1086</v>
      </c>
      <c r="H337" s="1" t="s">
        <v>1747</v>
      </c>
      <c r="K337" s="5" t="s">
        <v>1045</v>
      </c>
      <c r="L337" s="5" t="s">
        <v>1756</v>
      </c>
      <c r="M337" s="4">
        <v>2319</v>
      </c>
      <c r="N337" s="1" t="str">
        <f>+Tabla15[[#This Row],[NOMBRE DE LA CAUSA 2017]]</f>
        <v>INCUMPLIMIENTO EN EL PAGO DE PENSION SUSTITUTIVA</v>
      </c>
    </row>
    <row r="338" spans="1:14" ht="15" customHeight="1">
      <c r="A338" s="1">
        <f>+Tabla15[[#This Row],[1]]</f>
        <v>336</v>
      </c>
      <c r="B338" s="1" t="s">
        <v>1757</v>
      </c>
      <c r="C338" s="1">
        <v>1</v>
      </c>
      <c r="D338" s="1">
        <f>+IF(Tabla15[[#This Row],[NOMBRE DE LA CAUSA 2018]]=0,0,1)</f>
        <v>1</v>
      </c>
      <c r="E338" s="1">
        <f>+E337+Tabla15[[#This Row],[NOMBRE DE LA CAUSA 2019]]</f>
        <v>336</v>
      </c>
      <c r="F338" s="1">
        <f>+Tabla15[[#This Row],[0]]*Tabla15[[#This Row],[NOMBRE DE LA CAUSA 2019]]</f>
        <v>336</v>
      </c>
      <c r="G338" s="1" t="s">
        <v>1048</v>
      </c>
      <c r="I338" s="6"/>
      <c r="J338" s="1" t="s">
        <v>1049</v>
      </c>
      <c r="K338" s="1" t="s">
        <v>1045</v>
      </c>
      <c r="L338" s="1" t="s">
        <v>1758</v>
      </c>
      <c r="M338" s="4">
        <v>415</v>
      </c>
      <c r="N338" s="1" t="str">
        <f>+Tabla15[[#This Row],[NOMBRE DE LA CAUSA 2017]]</f>
        <v>INCUMPLIMIENTO EN EL PAGO DE PRESTACIONES SOCIALES</v>
      </c>
    </row>
    <row r="339" spans="1:14" ht="15" customHeight="1">
      <c r="A339" s="1">
        <f>+Tabla15[[#This Row],[1]]</f>
        <v>337</v>
      </c>
      <c r="B339" s="1" t="s">
        <v>1759</v>
      </c>
      <c r="C339" s="1">
        <v>1</v>
      </c>
      <c r="D339" s="1">
        <f>+IF(Tabla15[[#This Row],[NOMBRE DE LA CAUSA 2018]]=0,0,1)</f>
        <v>1</v>
      </c>
      <c r="E339" s="1">
        <f>+E338+Tabla15[[#This Row],[NOMBRE DE LA CAUSA 2019]]</f>
        <v>337</v>
      </c>
      <c r="F339" s="1">
        <f>+Tabla15[[#This Row],[0]]*Tabla15[[#This Row],[NOMBRE DE LA CAUSA 2019]]</f>
        <v>337</v>
      </c>
      <c r="G339" s="1" t="s">
        <v>1043</v>
      </c>
      <c r="K339" s="1" t="s">
        <v>1045</v>
      </c>
      <c r="L339" s="7" t="s">
        <v>1760</v>
      </c>
      <c r="M339" s="4">
        <v>2250</v>
      </c>
      <c r="N339" s="1" t="str">
        <f>+Tabla15[[#This Row],[NOMBRE DE LA CAUSA 2017]]</f>
        <v>INCUMPLIMIENTO EN EL PAGO DE PRIMA DE ACTIVIDAD</v>
      </c>
    </row>
    <row r="340" spans="1:14" ht="15" customHeight="1">
      <c r="A340" s="1">
        <f>+Tabla15[[#This Row],[1]]</f>
        <v>338</v>
      </c>
      <c r="B340" s="1" t="s">
        <v>1761</v>
      </c>
      <c r="C340" s="1">
        <v>1</v>
      </c>
      <c r="D340" s="1">
        <f>+IF(Tabla15[[#This Row],[NOMBRE DE LA CAUSA 2018]]=0,0,1)</f>
        <v>1</v>
      </c>
      <c r="E340" s="1">
        <f>+E339+Tabla15[[#This Row],[NOMBRE DE LA CAUSA 2019]]</f>
        <v>338</v>
      </c>
      <c r="F340" s="1">
        <f>+Tabla15[[#This Row],[0]]*Tabla15[[#This Row],[NOMBRE DE LA CAUSA 2019]]</f>
        <v>338</v>
      </c>
      <c r="G340" s="1" t="s">
        <v>1043</v>
      </c>
      <c r="K340" s="1" t="s">
        <v>1045</v>
      </c>
      <c r="L340" s="1" t="s">
        <v>1762</v>
      </c>
      <c r="M340" s="4">
        <v>2249</v>
      </c>
      <c r="N340" s="1" t="str">
        <f>+Tabla15[[#This Row],[NOMBRE DE LA CAUSA 2017]]</f>
        <v>INCUMPLIMIENTO EN EL PAGO DE PRIMA DE ACTUALIZACION</v>
      </c>
    </row>
    <row r="341" spans="1:14" ht="15" customHeight="1">
      <c r="A341" s="1">
        <f>+Tabla15[[#This Row],[1]]</f>
        <v>339</v>
      </c>
      <c r="B341" s="1" t="s">
        <v>1763</v>
      </c>
      <c r="C341" s="1">
        <v>1</v>
      </c>
      <c r="D341" s="1">
        <f>+IF(Tabla15[[#This Row],[NOMBRE DE LA CAUSA 2018]]=0,0,1)</f>
        <v>1</v>
      </c>
      <c r="E341" s="1">
        <f>+E340+Tabla15[[#This Row],[NOMBRE DE LA CAUSA 2019]]</f>
        <v>339</v>
      </c>
      <c r="F341" s="1">
        <f>+Tabla15[[#This Row],[0]]*Tabla15[[#This Row],[NOMBRE DE LA CAUSA 2019]]</f>
        <v>339</v>
      </c>
      <c r="G341" s="1" t="s">
        <v>1043</v>
      </c>
      <c r="K341" s="1" t="s">
        <v>1045</v>
      </c>
      <c r="L341" s="1" t="s">
        <v>1764</v>
      </c>
      <c r="M341" s="4">
        <v>2252</v>
      </c>
      <c r="N341" s="1" t="str">
        <f>+Tabla15[[#This Row],[NOMBRE DE LA CAUSA 2017]]</f>
        <v>INCUMPLIMIENTO EN EL PAGO DE PRIMA DE ANTIGUEDAD</v>
      </c>
    </row>
    <row r="342" spans="1:14" ht="15" customHeight="1">
      <c r="A342" s="1">
        <f>+Tabla15[[#This Row],[1]]</f>
        <v>340</v>
      </c>
      <c r="B342" s="1" t="s">
        <v>1765</v>
      </c>
      <c r="C342" s="1">
        <v>1</v>
      </c>
      <c r="D342" s="1">
        <f>+IF(Tabla15[[#This Row],[NOMBRE DE LA CAUSA 2018]]=0,0,1)</f>
        <v>1</v>
      </c>
      <c r="E342" s="1">
        <f>+E341+Tabla15[[#This Row],[NOMBRE DE LA CAUSA 2019]]</f>
        <v>340</v>
      </c>
      <c r="F342" s="1">
        <f>+Tabla15[[#This Row],[0]]*Tabla15[[#This Row],[NOMBRE DE LA CAUSA 2019]]</f>
        <v>340</v>
      </c>
      <c r="G342" s="1" t="s">
        <v>1086</v>
      </c>
      <c r="H342" s="1" t="s">
        <v>1766</v>
      </c>
      <c r="K342" s="1" t="s">
        <v>1045</v>
      </c>
      <c r="L342" s="1" t="s">
        <v>1767</v>
      </c>
      <c r="M342" s="4">
        <v>2247</v>
      </c>
      <c r="N342" s="1" t="str">
        <f>+Tabla15[[#This Row],[NOMBRE DE LA CAUSA 2017]]</f>
        <v>INCUMPLIMIENTO EN EL PAGO DE PRIMA DE SERVICIOS</v>
      </c>
    </row>
    <row r="343" spans="1:14" ht="15" customHeight="1">
      <c r="A343" s="1">
        <f>+Tabla15[[#This Row],[1]]</f>
        <v>341</v>
      </c>
      <c r="B343" s="1" t="s">
        <v>1768</v>
      </c>
      <c r="C343" s="1">
        <v>1</v>
      </c>
      <c r="D343" s="1">
        <f>+IF(Tabla15[[#This Row],[NOMBRE DE LA CAUSA 2018]]=0,0,1)</f>
        <v>1</v>
      </c>
      <c r="E343" s="1">
        <f>+E342+Tabla15[[#This Row],[NOMBRE DE LA CAUSA 2019]]</f>
        <v>341</v>
      </c>
      <c r="F343" s="1">
        <f>+Tabla15[[#This Row],[0]]*Tabla15[[#This Row],[NOMBRE DE LA CAUSA 2019]]</f>
        <v>341</v>
      </c>
      <c r="G343" s="1" t="s">
        <v>1043</v>
      </c>
      <c r="K343" s="1" t="s">
        <v>1045</v>
      </c>
      <c r="L343" s="1" t="s">
        <v>1769</v>
      </c>
      <c r="M343" s="4">
        <v>2254</v>
      </c>
      <c r="N343" s="1" t="str">
        <f>+Tabla15[[#This Row],[NOMBRE DE LA CAUSA 2017]]</f>
        <v>INCUMPLIMIENTO EN EL PAGO DE PRIMA TECNICA</v>
      </c>
    </row>
    <row r="344" spans="1:14" ht="15" customHeight="1">
      <c r="A344" s="1">
        <f>+Tabla15[[#This Row],[1]]</f>
        <v>342</v>
      </c>
      <c r="B344" s="1" t="s">
        <v>1770</v>
      </c>
      <c r="C344" s="1">
        <v>1</v>
      </c>
      <c r="D344" s="1">
        <f>+IF(Tabla15[[#This Row],[NOMBRE DE LA CAUSA 2018]]=0,0,1)</f>
        <v>1</v>
      </c>
      <c r="E344" s="1">
        <f>+E343+Tabla15[[#This Row],[NOMBRE DE LA CAUSA 2019]]</f>
        <v>342</v>
      </c>
      <c r="F344" s="1">
        <f>+Tabla15[[#This Row],[0]]*Tabla15[[#This Row],[NOMBRE DE LA CAUSA 2019]]</f>
        <v>342</v>
      </c>
      <c r="G344" s="1" t="s">
        <v>1086</v>
      </c>
      <c r="H344" s="1" t="s">
        <v>1771</v>
      </c>
      <c r="K344" s="1" t="s">
        <v>1045</v>
      </c>
      <c r="L344" s="1" t="s">
        <v>1772</v>
      </c>
      <c r="M344" s="4">
        <v>2233</v>
      </c>
      <c r="N344" s="1" t="str">
        <f>+Tabla15[[#This Row],[NOMBRE DE LA CAUSA 2017]]</f>
        <v>INCUMPLIMIENTO EN EL PAGO DE REAJUSTE DE LA PENSION POR LEY 4 DE 1992</v>
      </c>
    </row>
    <row r="345" spans="1:14" ht="15" customHeight="1">
      <c r="A345" s="1">
        <f>+Tabla15[[#This Row],[1]]</f>
        <v>343</v>
      </c>
      <c r="B345" s="5" t="s">
        <v>1773</v>
      </c>
      <c r="C345" s="1">
        <v>1</v>
      </c>
      <c r="D345" s="1">
        <f>+IF(Tabla15[[#This Row],[NOMBRE DE LA CAUSA 2018]]=0,0,1)</f>
        <v>1</v>
      </c>
      <c r="E345" s="1">
        <f>+E344+Tabla15[[#This Row],[NOMBRE DE LA CAUSA 2019]]</f>
        <v>343</v>
      </c>
      <c r="F345" s="1">
        <f>+Tabla15[[#This Row],[0]]*Tabla15[[#This Row],[NOMBRE DE LA CAUSA 2019]]</f>
        <v>343</v>
      </c>
      <c r="G345" s="1" t="s">
        <v>1043</v>
      </c>
      <c r="K345" s="5" t="s">
        <v>1045</v>
      </c>
      <c r="L345" s="5" t="s">
        <v>1774</v>
      </c>
      <c r="M345" s="4">
        <v>2286</v>
      </c>
      <c r="N345" s="1" t="str">
        <f>+Tabla15[[#This Row],[NOMBRE DE LA CAUSA 2017]]</f>
        <v>INCUMPLIMIENTO EN EL PAGO DE REGALIAS</v>
      </c>
    </row>
    <row r="346" spans="1:14" ht="15" customHeight="1">
      <c r="A346" s="1">
        <f>+Tabla15[[#This Row],[1]]</f>
        <v>344</v>
      </c>
      <c r="B346" s="1" t="s">
        <v>1775</v>
      </c>
      <c r="C346" s="1">
        <v>1</v>
      </c>
      <c r="D346" s="1">
        <f>+IF(Tabla15[[#This Row],[NOMBRE DE LA CAUSA 2018]]=0,0,1)</f>
        <v>1</v>
      </c>
      <c r="E346" s="1">
        <f>+E345+Tabla15[[#This Row],[NOMBRE DE LA CAUSA 2019]]</f>
        <v>344</v>
      </c>
      <c r="F346" s="1">
        <f>+Tabla15[[#This Row],[0]]*Tabla15[[#This Row],[NOMBRE DE LA CAUSA 2019]]</f>
        <v>344</v>
      </c>
      <c r="G346" s="1" t="s">
        <v>1043</v>
      </c>
      <c r="K346" s="1" t="s">
        <v>1045</v>
      </c>
      <c r="L346" s="1" t="s">
        <v>1776</v>
      </c>
      <c r="M346" s="4">
        <v>2224</v>
      </c>
      <c r="N346" s="1" t="str">
        <f>+Tabla15[[#This Row],[NOMBRE DE LA CAUSA 2017]]</f>
        <v>INCUMPLIMIENTO EN EL PAGO DE RETROACTIVO DE PENSION DE INVALIDEZ</v>
      </c>
    </row>
    <row r="347" spans="1:14" ht="15" customHeight="1">
      <c r="A347" s="1">
        <f>+Tabla15[[#This Row],[1]]</f>
        <v>345</v>
      </c>
      <c r="B347" s="5" t="s">
        <v>1777</v>
      </c>
      <c r="C347" s="1">
        <v>1</v>
      </c>
      <c r="D347" s="1">
        <f>+IF(Tabla15[[#This Row],[NOMBRE DE LA CAUSA 2018]]=0,0,1)</f>
        <v>1</v>
      </c>
      <c r="E347" s="1">
        <f>+E346+Tabla15[[#This Row],[NOMBRE DE LA CAUSA 2019]]</f>
        <v>345</v>
      </c>
      <c r="F347" s="1">
        <f>+Tabla15[[#This Row],[0]]*Tabla15[[#This Row],[NOMBRE DE LA CAUSA 2019]]</f>
        <v>345</v>
      </c>
      <c r="G347" s="1" t="s">
        <v>1043</v>
      </c>
      <c r="I347" s="5" t="s">
        <v>42</v>
      </c>
      <c r="K347" s="5" t="s">
        <v>1045</v>
      </c>
      <c r="L347" s="5" t="s">
        <v>1778</v>
      </c>
      <c r="M347" s="30">
        <v>2351</v>
      </c>
      <c r="N347" s="1" t="str">
        <f>+Tabla15[[#This Row],[NOMBRE DE LA CAUSA 2017]]</f>
        <v>INCUMPLIMIENTO EN EL PAGO DE RETROACTIVO DE PENSION DE SOBREVIVIENTE</v>
      </c>
    </row>
    <row r="348" spans="1:14" ht="15" customHeight="1">
      <c r="A348" s="1">
        <f>+Tabla15[[#This Row],[1]]</f>
        <v>346</v>
      </c>
      <c r="B348" s="1" t="s">
        <v>1779</v>
      </c>
      <c r="C348" s="1">
        <v>1</v>
      </c>
      <c r="D348" s="1">
        <f>+IF(Tabla15[[#This Row],[NOMBRE DE LA CAUSA 2018]]=0,0,1)</f>
        <v>1</v>
      </c>
      <c r="E348" s="1">
        <f>+E347+Tabla15[[#This Row],[NOMBRE DE LA CAUSA 2019]]</f>
        <v>346</v>
      </c>
      <c r="F348" s="1">
        <f>+Tabla15[[#This Row],[0]]*Tabla15[[#This Row],[NOMBRE DE LA CAUSA 2019]]</f>
        <v>346</v>
      </c>
      <c r="G348" s="1" t="s">
        <v>1043</v>
      </c>
      <c r="K348" s="1" t="s">
        <v>1045</v>
      </c>
      <c r="L348" s="1" t="s">
        <v>1780</v>
      </c>
      <c r="M348" s="4">
        <v>2223</v>
      </c>
      <c r="N348" s="1" t="str">
        <f>+Tabla15[[#This Row],[NOMBRE DE LA CAUSA 2017]]</f>
        <v>INCUMPLIMIENTO EN EL PAGO DE RETROACTIVO DE PENSION DE VEJEZ</v>
      </c>
    </row>
    <row r="349" spans="1:14" ht="15" customHeight="1">
      <c r="A349" s="1">
        <f>+Tabla15[[#This Row],[1]]</f>
        <v>347</v>
      </c>
      <c r="B349" s="5" t="s">
        <v>1781</v>
      </c>
      <c r="C349" s="1">
        <v>1</v>
      </c>
      <c r="D349" s="1">
        <f>+IF(Tabla15[[#This Row],[NOMBRE DE LA CAUSA 2018]]=0,0,1)</f>
        <v>1</v>
      </c>
      <c r="E349" s="1">
        <f>+E348+Tabla15[[#This Row],[NOMBRE DE LA CAUSA 2019]]</f>
        <v>347</v>
      </c>
      <c r="F349" s="1">
        <f>+Tabla15[[#This Row],[0]]*Tabla15[[#This Row],[NOMBRE DE LA CAUSA 2019]]</f>
        <v>347</v>
      </c>
      <c r="G349" s="1" t="s">
        <v>1043</v>
      </c>
      <c r="I349" s="5" t="s">
        <v>42</v>
      </c>
      <c r="K349" s="5" t="s">
        <v>1045</v>
      </c>
      <c r="L349" s="5" t="s">
        <v>1782</v>
      </c>
      <c r="M349" s="30">
        <v>2356</v>
      </c>
      <c r="N349" s="1" t="str">
        <f>+Tabla15[[#This Row],[NOMBRE DE LA CAUSA 2017]]</f>
        <v>INCUMPLIMIENTO EN EL PAGO DE RETROACTIVO DE PENSION SUSTITUTIVA</v>
      </c>
    </row>
    <row r="350" spans="1:14" ht="15" customHeight="1">
      <c r="A350" s="1">
        <f>+Tabla15[[#This Row],[1]]</f>
        <v>348</v>
      </c>
      <c r="B350" s="1" t="s">
        <v>1783</v>
      </c>
      <c r="C350" s="1">
        <v>1</v>
      </c>
      <c r="D350" s="1">
        <f>+IF(Tabla15[[#This Row],[NOMBRE DE LA CAUSA 2018]]=0,0,1)</f>
        <v>1</v>
      </c>
      <c r="E350" s="1">
        <f>+E349+Tabla15[[#This Row],[NOMBRE DE LA CAUSA 2019]]</f>
        <v>348</v>
      </c>
      <c r="F350" s="1">
        <f>+Tabla15[[#This Row],[0]]*Tabla15[[#This Row],[NOMBRE DE LA CAUSA 2019]]</f>
        <v>348</v>
      </c>
      <c r="G350" s="1" t="s">
        <v>1048</v>
      </c>
      <c r="J350" s="1" t="s">
        <v>1049</v>
      </c>
      <c r="K350" s="1" t="s">
        <v>1045</v>
      </c>
      <c r="L350" s="1" t="s">
        <v>1784</v>
      </c>
      <c r="M350" s="4">
        <v>1880</v>
      </c>
      <c r="N350" s="1" t="str">
        <f>+Tabla15[[#This Row],[NOMBRE DE LA CAUSA 2017]]</f>
        <v>INCUMPLIMIENTO EN EL PAGO DE SALARIO</v>
      </c>
    </row>
    <row r="351" spans="1:14" ht="15" customHeight="1">
      <c r="A351" s="1">
        <f>+Tabla15[[#This Row],[1]]</f>
        <v>349</v>
      </c>
      <c r="B351" s="1" t="s">
        <v>1785</v>
      </c>
      <c r="C351" s="1">
        <v>1</v>
      </c>
      <c r="D351" s="1">
        <f>+IF(Tabla15[[#This Row],[NOMBRE DE LA CAUSA 2018]]=0,0,1)</f>
        <v>1</v>
      </c>
      <c r="E351" s="1">
        <f>+E350+Tabla15[[#This Row],[NOMBRE DE LA CAUSA 2019]]</f>
        <v>349</v>
      </c>
      <c r="F351" s="1">
        <f>+Tabla15[[#This Row],[0]]*Tabla15[[#This Row],[NOMBRE DE LA CAUSA 2019]]</f>
        <v>349</v>
      </c>
      <c r="G351" s="1" t="s">
        <v>1048</v>
      </c>
      <c r="J351" s="1" t="s">
        <v>1049</v>
      </c>
      <c r="K351" s="1" t="s">
        <v>1045</v>
      </c>
      <c r="L351" s="5" t="s">
        <v>1786</v>
      </c>
      <c r="M351" s="4">
        <v>266</v>
      </c>
      <c r="N351" s="1" t="str">
        <f>+Tabla15[[#This Row],[NOMBRE DE LA CAUSA 2017]]</f>
        <v>INCUMPLIMIENTO EN EL PAGO DE SINIESTRO POR ASEGURADORA</v>
      </c>
    </row>
    <row r="352" spans="1:14" ht="15" customHeight="1">
      <c r="A352" s="1">
        <f>+Tabla15[[#This Row],[1]]</f>
        <v>350</v>
      </c>
      <c r="B352" s="1" t="s">
        <v>1787</v>
      </c>
      <c r="C352" s="1">
        <v>1</v>
      </c>
      <c r="D352" s="1">
        <f>+IF(Tabla15[[#This Row],[NOMBRE DE LA CAUSA 2018]]=0,0,1)</f>
        <v>1</v>
      </c>
      <c r="E352" s="1">
        <f>+E351+Tabla15[[#This Row],[NOMBRE DE LA CAUSA 2019]]</f>
        <v>350</v>
      </c>
      <c r="F352" s="1">
        <f>+Tabla15[[#This Row],[0]]*Tabla15[[#This Row],[NOMBRE DE LA CAUSA 2019]]</f>
        <v>350</v>
      </c>
      <c r="G352" s="1" t="s">
        <v>1086</v>
      </c>
      <c r="H352" s="1" t="s">
        <v>1788</v>
      </c>
      <c r="K352" s="1" t="s">
        <v>1045</v>
      </c>
      <c r="L352" s="1" t="s">
        <v>1789</v>
      </c>
      <c r="M352" s="4">
        <v>2259</v>
      </c>
      <c r="N352" s="1" t="str">
        <f>+Tabla15[[#This Row],[NOMBRE DE LA CAUSA 2017]]</f>
        <v>INCUMPLIMIENTO EN EL PAGO DE SUBSIDIO DE VIVIENDA</v>
      </c>
    </row>
    <row r="353" spans="1:14" ht="15" customHeight="1">
      <c r="A353" s="1">
        <f>+Tabla15[[#This Row],[1]]</f>
        <v>351</v>
      </c>
      <c r="B353" s="1" t="s">
        <v>1790</v>
      </c>
      <c r="C353" s="1">
        <v>1</v>
      </c>
      <c r="D353" s="1">
        <f>+IF(Tabla15[[#This Row],[NOMBRE DE LA CAUSA 2018]]=0,0,1)</f>
        <v>1</v>
      </c>
      <c r="E353" s="1">
        <f>+E352+Tabla15[[#This Row],[NOMBRE DE LA CAUSA 2019]]</f>
        <v>351</v>
      </c>
      <c r="F353" s="1">
        <f>+Tabla15[[#This Row],[0]]*Tabla15[[#This Row],[NOMBRE DE LA CAUSA 2019]]</f>
        <v>351</v>
      </c>
      <c r="G353" s="1" t="s">
        <v>1043</v>
      </c>
      <c r="K353" s="1" t="s">
        <v>1045</v>
      </c>
      <c r="L353" s="1" t="s">
        <v>1791</v>
      </c>
      <c r="M353" s="4">
        <v>2256</v>
      </c>
      <c r="N353" s="1" t="str">
        <f>+Tabla15[[#This Row],[NOMBRE DE LA CAUSA 2017]]</f>
        <v>INCUMPLIMIENTO EN EL PAGO DE SUBSIDIO FAMILIAR</v>
      </c>
    </row>
    <row r="354" spans="1:14" ht="15" customHeight="1">
      <c r="A354" s="1">
        <f>+Tabla15[[#This Row],[1]]</f>
        <v>352</v>
      </c>
      <c r="B354" s="1" t="s">
        <v>1792</v>
      </c>
      <c r="C354" s="1">
        <v>1</v>
      </c>
      <c r="D354" s="1">
        <f>+IF(Tabla15[[#This Row],[NOMBRE DE LA CAUSA 2018]]=0,0,1)</f>
        <v>1</v>
      </c>
      <c r="E354" s="1">
        <f>+E353+Tabla15[[#This Row],[NOMBRE DE LA CAUSA 2019]]</f>
        <v>352</v>
      </c>
      <c r="F354" s="1">
        <f>+Tabla15[[#This Row],[0]]*Tabla15[[#This Row],[NOMBRE DE LA CAUSA 2019]]</f>
        <v>352</v>
      </c>
      <c r="G354" s="1" t="s">
        <v>1043</v>
      </c>
      <c r="K354" s="1" t="s">
        <v>1045</v>
      </c>
      <c r="L354" s="1" t="s">
        <v>1793</v>
      </c>
      <c r="M354" s="4">
        <v>2244</v>
      </c>
      <c r="N354" s="1" t="str">
        <f>+Tabla15[[#This Row],[NOMBRE DE LA CAUSA 2017]]</f>
        <v>INCUMPLIMIENTO EN EL PAGO DE SUSTITUCION DE LA ASIGNACION DE RETIRO</v>
      </c>
    </row>
    <row r="355" spans="1:14" ht="15" customHeight="1">
      <c r="A355" s="1">
        <f>+Tabla15[[#This Row],[1]]</f>
        <v>353</v>
      </c>
      <c r="B355" s="1" t="s">
        <v>1794</v>
      </c>
      <c r="C355" s="1">
        <v>1</v>
      </c>
      <c r="D355" s="1">
        <f>+IF(Tabla15[[#This Row],[NOMBRE DE LA CAUSA 2018]]=0,0,1)</f>
        <v>1</v>
      </c>
      <c r="E355" s="1">
        <f>+E354+Tabla15[[#This Row],[NOMBRE DE LA CAUSA 2019]]</f>
        <v>353</v>
      </c>
      <c r="F355" s="1">
        <f>+Tabla15[[#This Row],[0]]*Tabla15[[#This Row],[NOMBRE DE LA CAUSA 2019]]</f>
        <v>353</v>
      </c>
      <c r="G355" s="1" t="s">
        <v>1048</v>
      </c>
      <c r="J355" s="1" t="s">
        <v>1049</v>
      </c>
      <c r="K355" s="1" t="s">
        <v>1045</v>
      </c>
      <c r="L355" s="1" t="s">
        <v>1795</v>
      </c>
      <c r="M355" s="4">
        <v>225</v>
      </c>
      <c r="N355" s="1" t="str">
        <f>+Tabla15[[#This Row],[NOMBRE DE LA CAUSA 2017]]</f>
        <v>INCUMPLIMIENTO EN EL PAGO DE UNA OBLIGACION CON GARANTIA REAL</v>
      </c>
    </row>
    <row r="356" spans="1:14" ht="15" customHeight="1">
      <c r="A356" s="1">
        <f>+Tabla15[[#This Row],[1]]</f>
        <v>354</v>
      </c>
      <c r="B356" s="1" t="s">
        <v>1796</v>
      </c>
      <c r="C356" s="1">
        <v>1</v>
      </c>
      <c r="D356" s="1">
        <f>+IF(Tabla15[[#This Row],[NOMBRE DE LA CAUSA 2018]]=0,0,1)</f>
        <v>1</v>
      </c>
      <c r="E356" s="1">
        <f>+E355+Tabla15[[#This Row],[NOMBRE DE LA CAUSA 2019]]</f>
        <v>354</v>
      </c>
      <c r="F356" s="1">
        <f>+Tabla15[[#This Row],[0]]*Tabla15[[#This Row],[NOMBRE DE LA CAUSA 2019]]</f>
        <v>354</v>
      </c>
      <c r="G356" s="1" t="s">
        <v>1043</v>
      </c>
      <c r="K356" s="1" t="s">
        <v>1045</v>
      </c>
      <c r="L356" s="1" t="s">
        <v>1797</v>
      </c>
      <c r="M356" s="4">
        <v>2212</v>
      </c>
      <c r="N356" s="1" t="str">
        <f>+Tabla15[[#This Row],[NOMBRE DE LA CAUSA 2017]]</f>
        <v>INCUMPLIMIENTO EN EL PAGO DEL AUXILIO FUNERARIO</v>
      </c>
    </row>
    <row r="357" spans="1:14" ht="15" customHeight="1">
      <c r="A357" s="1">
        <f>+Tabla15[[#This Row],[1]]</f>
        <v>355</v>
      </c>
      <c r="B357" s="1" t="s">
        <v>1798</v>
      </c>
      <c r="C357" s="1">
        <v>1</v>
      </c>
      <c r="D357" s="1">
        <f>+IF(Tabla15[[#This Row],[NOMBRE DE LA CAUSA 2018]]=0,0,1)</f>
        <v>1</v>
      </c>
      <c r="E357" s="1">
        <f>+E356+Tabla15[[#This Row],[NOMBRE DE LA CAUSA 2019]]</f>
        <v>355</v>
      </c>
      <c r="F357" s="1">
        <f>+Tabla15[[#This Row],[0]]*Tabla15[[#This Row],[NOMBRE DE LA CAUSA 2019]]</f>
        <v>355</v>
      </c>
      <c r="G357" s="1" t="s">
        <v>1048</v>
      </c>
      <c r="J357" s="1" t="s">
        <v>1049</v>
      </c>
      <c r="K357" s="1" t="s">
        <v>1045</v>
      </c>
      <c r="L357" s="1" t="s">
        <v>1799</v>
      </c>
      <c r="M357" s="4">
        <v>10</v>
      </c>
      <c r="N357" s="1" t="str">
        <f>+Tabla15[[#This Row],[NOMBRE DE LA CAUSA 2017]]</f>
        <v>INCUMPLIMIENTO EN EL RECONOCIMIENTO DE MEDICAMENTOS Y SERVICIOS INCLUIDOS O NO EN EL POS</v>
      </c>
    </row>
    <row r="358" spans="1:14" ht="15" customHeight="1">
      <c r="A358" s="1">
        <f>+Tabla15[[#This Row],[1]]</f>
        <v>356</v>
      </c>
      <c r="B358" s="1" t="s">
        <v>1800</v>
      </c>
      <c r="C358" s="1">
        <v>1</v>
      </c>
      <c r="D358" s="1">
        <f>+IF(Tabla15[[#This Row],[NOMBRE DE LA CAUSA 2018]]=0,0,1)</f>
        <v>1</v>
      </c>
      <c r="E358" s="1">
        <f>+E357+Tabla15[[#This Row],[NOMBRE DE LA CAUSA 2019]]</f>
        <v>356</v>
      </c>
      <c r="F358" s="1">
        <f>+Tabla15[[#This Row],[0]]*Tabla15[[#This Row],[NOMBRE DE LA CAUSA 2019]]</f>
        <v>356</v>
      </c>
      <c r="G358" s="1" t="s">
        <v>1048</v>
      </c>
      <c r="J358" s="1" t="s">
        <v>1049</v>
      </c>
      <c r="K358" s="1" t="s">
        <v>1045</v>
      </c>
      <c r="L358" s="1" t="s">
        <v>1801</v>
      </c>
      <c r="M358" s="4">
        <v>246</v>
      </c>
      <c r="N358" s="1" t="str">
        <f>+Tabla15[[#This Row],[NOMBRE DE LA CAUSA 2017]]</f>
        <v>INCUMPLIMIENTO EN LA CONSTITUCION DE CONSORCIOS Y/O UNIONES TEMPORALES</v>
      </c>
    </row>
    <row r="359" spans="1:14" ht="15" customHeight="1">
      <c r="A359" s="1">
        <f>+Tabla15[[#This Row],[1]]</f>
        <v>357</v>
      </c>
      <c r="B359" s="1" t="s">
        <v>1802</v>
      </c>
      <c r="C359" s="1">
        <v>1</v>
      </c>
      <c r="D359" s="1">
        <f>+IF(Tabla15[[#This Row],[NOMBRE DE LA CAUSA 2018]]=0,0,1)</f>
        <v>1</v>
      </c>
      <c r="E359" s="1">
        <f>+E358+Tabla15[[#This Row],[NOMBRE DE LA CAUSA 2019]]</f>
        <v>357</v>
      </c>
      <c r="F359" s="1">
        <f>+Tabla15[[#This Row],[0]]*Tabla15[[#This Row],[NOMBRE DE LA CAUSA 2019]]</f>
        <v>357</v>
      </c>
      <c r="G359" s="1" t="s">
        <v>1048</v>
      </c>
      <c r="J359" s="1" t="s">
        <v>1049</v>
      </c>
      <c r="K359" s="1" t="s">
        <v>1045</v>
      </c>
      <c r="L359" s="1" t="s">
        <v>1803</v>
      </c>
      <c r="M359" s="4">
        <v>509</v>
      </c>
      <c r="N359" s="1" t="str">
        <f>+Tabla15[[#This Row],[NOMBRE DE LA CAUSA 2017]]</f>
        <v>INCUMPLIMIENTO EN LA ENTREGA DE VIVIENDA DE INTERES SOCIAL</v>
      </c>
    </row>
    <row r="360" spans="1:14" ht="15" customHeight="1">
      <c r="A360" s="1">
        <f>+Tabla15[[#This Row],[1]]</f>
        <v>358</v>
      </c>
      <c r="B360" s="1" t="s">
        <v>1804</v>
      </c>
      <c r="C360" s="1">
        <v>1</v>
      </c>
      <c r="D360" s="1">
        <f>+IF(Tabla15[[#This Row],[NOMBRE DE LA CAUSA 2018]]=0,0,1)</f>
        <v>1</v>
      </c>
      <c r="E360" s="1">
        <f>+E359+Tabla15[[#This Row],[NOMBRE DE LA CAUSA 2019]]</f>
        <v>358</v>
      </c>
      <c r="F360" s="1">
        <f>+Tabla15[[#This Row],[0]]*Tabla15[[#This Row],[NOMBRE DE LA CAUSA 2019]]</f>
        <v>358</v>
      </c>
      <c r="G360" s="1" t="s">
        <v>1048</v>
      </c>
      <c r="H360" s="6"/>
      <c r="J360" s="1" t="s">
        <v>1049</v>
      </c>
      <c r="K360" s="1" t="s">
        <v>1045</v>
      </c>
      <c r="L360" s="1" t="s">
        <v>1805</v>
      </c>
      <c r="M360" s="4">
        <v>285</v>
      </c>
      <c r="N360" s="1" t="str">
        <f>+Tabla15[[#This Row],[NOMBRE DE LA CAUSA 2017]]</f>
        <v>INCUMPLIMIENTO EN LA ENTREGA MATERIAL DE BIEN DEL TRADENTE AL ADQUIRENTE</v>
      </c>
    </row>
    <row r="361" spans="1:14" ht="15" customHeight="1">
      <c r="A361" s="1">
        <f>+Tabla15[[#This Row],[1]]</f>
        <v>359</v>
      </c>
      <c r="B361" s="1" t="s">
        <v>1806</v>
      </c>
      <c r="C361" s="1">
        <v>1</v>
      </c>
      <c r="D361" s="1">
        <f>+IF(Tabla15[[#This Row],[NOMBRE DE LA CAUSA 2018]]=0,0,1)</f>
        <v>1</v>
      </c>
      <c r="E361" s="1">
        <f>+E360+Tabla15[[#This Row],[NOMBRE DE LA CAUSA 2019]]</f>
        <v>359</v>
      </c>
      <c r="F361" s="1">
        <f>+Tabla15[[#This Row],[0]]*Tabla15[[#This Row],[NOMBRE DE LA CAUSA 2019]]</f>
        <v>359</v>
      </c>
      <c r="G361" s="1" t="s">
        <v>1048</v>
      </c>
      <c r="J361" s="1" t="s">
        <v>1049</v>
      </c>
      <c r="K361" s="1" t="s">
        <v>1045</v>
      </c>
      <c r="L361" s="1" t="s">
        <v>1807</v>
      </c>
      <c r="M361" s="4">
        <v>236</v>
      </c>
      <c r="N361" s="1" t="str">
        <f>+Tabla15[[#This Row],[NOMBRE DE LA CAUSA 2017]]</f>
        <v>INCUMPLIMIENTO EN PAGO DE OBLIGACION CONTENIDA EN TITULO VALOR</v>
      </c>
    </row>
    <row r="362" spans="1:14" ht="15" customHeight="1">
      <c r="A362" s="1">
        <f>+Tabla15[[#This Row],[1]]</f>
        <v>360</v>
      </c>
      <c r="B362" s="1" t="s">
        <v>1808</v>
      </c>
      <c r="C362" s="1">
        <v>1</v>
      </c>
      <c r="D362" s="1">
        <f>+IF(Tabla15[[#This Row],[NOMBRE DE LA CAUSA 2018]]=0,0,1)</f>
        <v>1</v>
      </c>
      <c r="E362" s="1">
        <f>+E361+Tabla15[[#This Row],[NOMBRE DE LA CAUSA 2019]]</f>
        <v>360</v>
      </c>
      <c r="F362" s="1">
        <f>+Tabla15[[#This Row],[0]]*Tabla15[[#This Row],[NOMBRE DE LA CAUSA 2019]]</f>
        <v>360</v>
      </c>
      <c r="G362" s="1" t="s">
        <v>1048</v>
      </c>
      <c r="J362" s="1" t="s">
        <v>1049</v>
      </c>
      <c r="K362" s="1" t="s">
        <v>1045</v>
      </c>
      <c r="L362" s="1" t="s">
        <v>1809</v>
      </c>
      <c r="M362" s="4">
        <v>281</v>
      </c>
      <c r="N362" s="1" t="str">
        <f>+Tabla15[[#This Row],[NOMBRE DE LA CAUSA 2017]]</f>
        <v>INDEBIDA ADECUACION FISICA DE CONSTRUCCIONES PARA PERSONAS CON ALGUNA DISCAPACIDAD</v>
      </c>
    </row>
    <row r="363" spans="1:14" ht="15" customHeight="1">
      <c r="A363" s="1">
        <f>+Tabla15[[#This Row],[1]]</f>
        <v>361</v>
      </c>
      <c r="B363" t="s">
        <v>1810</v>
      </c>
      <c r="C363" s="1">
        <v>1</v>
      </c>
      <c r="D363" s="1">
        <f>+IF(Tabla15[[#This Row],[NOMBRE DE LA CAUSA 2018]]=0,0,1)</f>
        <v>1</v>
      </c>
      <c r="E363" s="1">
        <f>+E362+Tabla15[[#This Row],[NOMBRE DE LA CAUSA 2019]]</f>
        <v>361</v>
      </c>
      <c r="F363" s="1">
        <f>+Tabla15[[#This Row],[0]]*Tabla15[[#This Row],[NOMBRE DE LA CAUSA 2019]]</f>
        <v>361</v>
      </c>
      <c r="G363" s="5" t="s">
        <v>1048</v>
      </c>
      <c r="H363" s="6"/>
      <c r="I363" s="6"/>
      <c r="J363" s="1" t="s">
        <v>1049</v>
      </c>
      <c r="K363" s="27" t="s">
        <v>1045</v>
      </c>
      <c r="L363" s="11" t="s">
        <v>1811</v>
      </c>
      <c r="M363" s="4">
        <v>782</v>
      </c>
      <c r="N363" s="1" t="str">
        <f>+Tabla15[[#This Row],[NOMBRE DE LA CAUSA 2017]]</f>
        <v>INDEBIDA CONSTITUCION DE SINDICATO</v>
      </c>
    </row>
    <row r="364" spans="1:14" ht="15" customHeight="1">
      <c r="A364" s="1">
        <f>+Tabla15[[#This Row],[1]]</f>
        <v>362</v>
      </c>
      <c r="B364" s="6" t="s">
        <v>1812</v>
      </c>
      <c r="C364" s="1">
        <v>1</v>
      </c>
      <c r="D364" s="1">
        <f>+IF(Tabla15[[#This Row],[NOMBRE DE LA CAUSA 2018]]=0,0,1)</f>
        <v>1</v>
      </c>
      <c r="E364" s="1">
        <f>+E363+Tabla15[[#This Row],[NOMBRE DE LA CAUSA 2019]]</f>
        <v>362</v>
      </c>
      <c r="F364" s="1">
        <f>+Tabla15[[#This Row],[0]]*Tabla15[[#This Row],[NOMBRE DE LA CAUSA 2019]]</f>
        <v>362</v>
      </c>
      <c r="G364" s="1" t="s">
        <v>1048</v>
      </c>
      <c r="H364" s="6"/>
      <c r="I364" s="6"/>
      <c r="J364" s="1" t="s">
        <v>1049</v>
      </c>
      <c r="K364" s="27" t="s">
        <v>1045</v>
      </c>
      <c r="L364" s="1" t="s">
        <v>1813</v>
      </c>
      <c r="M364" s="4">
        <v>314</v>
      </c>
      <c r="N364" s="1" t="str">
        <f>+Tabla15[[#This Row],[NOMBRE DE LA CAUSA 2017]]</f>
        <v>INDEBIDA INCORPORACION DE CONSCRIPTOS</v>
      </c>
    </row>
    <row r="365" spans="1:14" ht="15" customHeight="1">
      <c r="A365" s="1">
        <f>+Tabla15[[#This Row],[1]]</f>
        <v>363</v>
      </c>
      <c r="B365" s="8" t="s">
        <v>1814</v>
      </c>
      <c r="C365" s="1">
        <v>1</v>
      </c>
      <c r="D365" s="1">
        <f>+IF(Tabla15[[#This Row],[NOMBRE DE LA CAUSA 2018]]=0,0,1)</f>
        <v>1</v>
      </c>
      <c r="E365" s="1">
        <f>+E364+Tabla15[[#This Row],[NOMBRE DE LA CAUSA 2019]]</f>
        <v>363</v>
      </c>
      <c r="F365" s="1">
        <f>+Tabla15[[#This Row],[0]]*Tabla15[[#This Row],[NOMBRE DE LA CAUSA 2019]]</f>
        <v>363</v>
      </c>
      <c r="G365" s="6" t="s">
        <v>1043</v>
      </c>
      <c r="H365" s="6"/>
      <c r="I365" s="8" t="s">
        <v>726</v>
      </c>
      <c r="K365" s="8" t="s">
        <v>1045</v>
      </c>
      <c r="L365" s="10" t="s">
        <v>1815</v>
      </c>
      <c r="M365" s="30">
        <v>2338</v>
      </c>
      <c r="N365" s="1" t="str">
        <f>+Tabla15[[#This Row],[NOMBRE DE LA CAUSA 2017]]</f>
        <v>INDEBIDA INSCRIPCION EN EL REGISTRO MERCANTIL</v>
      </c>
    </row>
    <row r="366" spans="1:14" ht="15" customHeight="1">
      <c r="A366" s="1">
        <f>+Tabla15[[#This Row],[1]]</f>
        <v>364</v>
      </c>
      <c r="B366" s="6" t="s">
        <v>1816</v>
      </c>
      <c r="C366" s="1">
        <v>1</v>
      </c>
      <c r="D366" s="1">
        <f>+IF(Tabla15[[#This Row],[NOMBRE DE LA CAUSA 2018]]=0,0,1)</f>
        <v>1</v>
      </c>
      <c r="E366" s="1">
        <f>+E365+Tabla15[[#This Row],[NOMBRE DE LA CAUSA 2019]]</f>
        <v>364</v>
      </c>
      <c r="F366" s="1">
        <f>+Tabla15[[#This Row],[0]]*Tabla15[[#This Row],[NOMBRE DE LA CAUSA 2019]]</f>
        <v>364</v>
      </c>
      <c r="G366" s="6" t="s">
        <v>1048</v>
      </c>
      <c r="H366" s="6"/>
      <c r="I366" s="6"/>
      <c r="J366" s="6" t="s">
        <v>1049</v>
      </c>
      <c r="K366" s="6" t="s">
        <v>1045</v>
      </c>
      <c r="L366" s="7" t="s">
        <v>1817</v>
      </c>
      <c r="M366" s="4">
        <v>789</v>
      </c>
      <c r="N366" s="1" t="str">
        <f>+Tabla15[[#This Row],[NOMBRE DE LA CAUSA 2017]]</f>
        <v>INDEBIDA LIQUIDACION DE ASIGNACION DE RETIRO</v>
      </c>
    </row>
    <row r="367" spans="1:14" ht="15" customHeight="1">
      <c r="A367" s="1">
        <f>+Tabla15[[#This Row],[1]]</f>
        <v>365</v>
      </c>
      <c r="B367" s="6" t="s">
        <v>1818</v>
      </c>
      <c r="C367" s="1">
        <v>1</v>
      </c>
      <c r="D367" s="1">
        <f>+IF(Tabla15[[#This Row],[NOMBRE DE LA CAUSA 2018]]=0,0,1)</f>
        <v>1</v>
      </c>
      <c r="E367" s="1">
        <f>+E366+Tabla15[[#This Row],[NOMBRE DE LA CAUSA 2019]]</f>
        <v>365</v>
      </c>
      <c r="F367" s="1">
        <f>+Tabla15[[#This Row],[0]]*Tabla15[[#This Row],[NOMBRE DE LA CAUSA 2019]]</f>
        <v>365</v>
      </c>
      <c r="G367" s="6" t="s">
        <v>1048</v>
      </c>
      <c r="H367" s="6"/>
      <c r="I367" s="6"/>
      <c r="J367" s="6" t="s">
        <v>1049</v>
      </c>
      <c r="K367" s="6" t="s">
        <v>1045</v>
      </c>
      <c r="L367" s="7" t="s">
        <v>1819</v>
      </c>
      <c r="M367" s="4">
        <v>41</v>
      </c>
      <c r="N367" s="1" t="str">
        <f>+Tabla15[[#This Row],[NOMBRE DE LA CAUSA 2017]]</f>
        <v>INDEBIDA LIQUIDACION DE BONO PENSIONAL</v>
      </c>
    </row>
    <row r="368" spans="1:14" ht="15" customHeight="1">
      <c r="A368" s="1">
        <f>+Tabla15[[#This Row],[1]]</f>
        <v>366</v>
      </c>
      <c r="B368" s="6" t="s">
        <v>1820</v>
      </c>
      <c r="C368" s="1">
        <v>1</v>
      </c>
      <c r="D368" s="1">
        <f>+IF(Tabla15[[#This Row],[NOMBRE DE LA CAUSA 2018]]=0,0,1)</f>
        <v>1</v>
      </c>
      <c r="E368" s="1">
        <f>+E367+Tabla15[[#This Row],[NOMBRE DE LA CAUSA 2019]]</f>
        <v>366</v>
      </c>
      <c r="F368" s="1">
        <f>+Tabla15[[#This Row],[0]]*Tabla15[[#This Row],[NOMBRE DE LA CAUSA 2019]]</f>
        <v>366</v>
      </c>
      <c r="G368" s="6" t="s">
        <v>1048</v>
      </c>
      <c r="H368" s="6"/>
      <c r="I368" s="6"/>
      <c r="J368" s="6" t="s">
        <v>1049</v>
      </c>
      <c r="K368" s="6" t="s">
        <v>1045</v>
      </c>
      <c r="L368" s="7" t="s">
        <v>1821</v>
      </c>
      <c r="M368" s="4">
        <v>786</v>
      </c>
      <c r="N368" s="1" t="str">
        <f>+Tabla15[[#This Row],[NOMBRE DE LA CAUSA 2017]]</f>
        <v>INDEBIDA LIQUIDACION DE CUOTA PARTE PENSIONAL</v>
      </c>
    </row>
    <row r="369" spans="1:14" ht="15" customHeight="1">
      <c r="A369" s="1">
        <f>+Tabla15[[#This Row],[1]]</f>
        <v>367</v>
      </c>
      <c r="B369" s="8" t="s">
        <v>1822</v>
      </c>
      <c r="C369" s="1">
        <v>1</v>
      </c>
      <c r="D369" s="1">
        <f>+IF(Tabla15[[#This Row],[NOMBRE DE LA CAUSA 2018]]=0,0,1)</f>
        <v>1</v>
      </c>
      <c r="E369" s="1">
        <f>+E368+Tabla15[[#This Row],[NOMBRE DE LA CAUSA 2019]]</f>
        <v>367</v>
      </c>
      <c r="F369" s="1">
        <f>+Tabla15[[#This Row],[0]]*Tabla15[[#This Row],[NOMBRE DE LA CAUSA 2019]]</f>
        <v>367</v>
      </c>
      <c r="G369" s="6" t="s">
        <v>1086</v>
      </c>
      <c r="H369" s="6" t="s">
        <v>1705</v>
      </c>
      <c r="I369" s="6"/>
      <c r="J369" s="6"/>
      <c r="K369" s="8" t="s">
        <v>1045</v>
      </c>
      <c r="L369" s="10" t="s">
        <v>1823</v>
      </c>
      <c r="M369" s="4">
        <v>2304</v>
      </c>
      <c r="N369" s="1" t="str">
        <f>+Tabla15[[#This Row],[NOMBRE DE LA CAUSA 2017]]</f>
        <v>INDEBIDA LIQUIDACION DE DE COSTO ACUMULADO DE ASCENSOS EN EL ESCALAFON DOCENTE</v>
      </c>
    </row>
    <row r="370" spans="1:14" ht="15" customHeight="1">
      <c r="A370" s="1">
        <f>+Tabla15[[#This Row],[1]]</f>
        <v>368</v>
      </c>
      <c r="B370" s="6" t="s">
        <v>1824</v>
      </c>
      <c r="C370" s="1">
        <v>1</v>
      </c>
      <c r="D370" s="1">
        <f>+IF(Tabla15[[#This Row],[NOMBRE DE LA CAUSA 2018]]=0,0,1)</f>
        <v>1</v>
      </c>
      <c r="E370" s="1">
        <f>+E369+Tabla15[[#This Row],[NOMBRE DE LA CAUSA 2019]]</f>
        <v>368</v>
      </c>
      <c r="F370" s="1">
        <f>+Tabla15[[#This Row],[0]]*Tabla15[[#This Row],[NOMBRE DE LA CAUSA 2019]]</f>
        <v>368</v>
      </c>
      <c r="G370" s="6" t="s">
        <v>1086</v>
      </c>
      <c r="H370" s="6" t="s">
        <v>1710</v>
      </c>
      <c r="I370" s="6"/>
      <c r="J370" s="6"/>
      <c r="K370" s="6" t="s">
        <v>1045</v>
      </c>
      <c r="L370" s="7" t="s">
        <v>1825</v>
      </c>
      <c r="M370" s="4">
        <v>2263</v>
      </c>
      <c r="N370" s="1" t="str">
        <f>+Tabla15[[#This Row],[NOMBRE DE LA CAUSA 2017]]</f>
        <v>INDEBIDA LIQUIDACION DE HONORARIOS</v>
      </c>
    </row>
    <row r="371" spans="1:14" ht="15" customHeight="1">
      <c r="A371" s="1">
        <f>+Tabla15[[#This Row],[1]]</f>
        <v>369</v>
      </c>
      <c r="B371" s="6" t="s">
        <v>1826</v>
      </c>
      <c r="C371" s="1">
        <v>1</v>
      </c>
      <c r="D371" s="1">
        <f>+IF(Tabla15[[#This Row],[NOMBRE DE LA CAUSA 2018]]=0,0,1)</f>
        <v>1</v>
      </c>
      <c r="E371" s="1">
        <f>+E370+Tabla15[[#This Row],[NOMBRE DE LA CAUSA 2019]]</f>
        <v>369</v>
      </c>
      <c r="F371" s="1">
        <f>+Tabla15[[#This Row],[0]]*Tabla15[[#This Row],[NOMBRE DE LA CAUSA 2019]]</f>
        <v>369</v>
      </c>
      <c r="G371" s="6" t="s">
        <v>1043</v>
      </c>
      <c r="H371" s="6"/>
      <c r="I371" s="6"/>
      <c r="J371" s="6"/>
      <c r="K371" s="6" t="s">
        <v>1045</v>
      </c>
      <c r="L371" s="7" t="s">
        <v>1827</v>
      </c>
      <c r="M371" s="4">
        <v>2216</v>
      </c>
      <c r="N371" s="1" t="str">
        <f>+Tabla15[[#This Row],[NOMBRE DE LA CAUSA 2017]]</f>
        <v>INDEBIDA LIQUIDACION DE INCREMENTO DE PENSION DE INVALIDEZ</v>
      </c>
    </row>
    <row r="372" spans="1:14" ht="15" customHeight="1">
      <c r="A372" s="1">
        <f>+Tabla15[[#This Row],[1]]</f>
        <v>370</v>
      </c>
      <c r="B372" s="6" t="s">
        <v>1828</v>
      </c>
      <c r="C372" s="1">
        <v>1</v>
      </c>
      <c r="D372" s="1">
        <f>+IF(Tabla15[[#This Row],[NOMBRE DE LA CAUSA 2018]]=0,0,1)</f>
        <v>1</v>
      </c>
      <c r="E372" s="1">
        <f>+E371+Tabla15[[#This Row],[NOMBRE DE LA CAUSA 2019]]</f>
        <v>370</v>
      </c>
      <c r="F372" s="1">
        <f>+Tabla15[[#This Row],[0]]*Tabla15[[#This Row],[NOMBRE DE LA CAUSA 2019]]</f>
        <v>370</v>
      </c>
      <c r="G372" s="6" t="s">
        <v>1043</v>
      </c>
      <c r="H372" s="6"/>
      <c r="I372" s="6"/>
      <c r="J372" s="6"/>
      <c r="K372" s="6" t="s">
        <v>1045</v>
      </c>
      <c r="L372" s="7" t="s">
        <v>1829</v>
      </c>
      <c r="M372" s="4">
        <v>2215</v>
      </c>
      <c r="N372" s="1" t="str">
        <f>+Tabla15[[#This Row],[NOMBRE DE LA CAUSA 2017]]</f>
        <v>INDEBIDA LIQUIDACION DE INCREMENTO DE PENSION DE VEJEZ</v>
      </c>
    </row>
    <row r="373" spans="1:14" ht="15" customHeight="1">
      <c r="A373" s="1">
        <f>+Tabla15[[#This Row],[1]]</f>
        <v>371</v>
      </c>
      <c r="B373" s="8" t="s">
        <v>1830</v>
      </c>
      <c r="C373" s="1">
        <v>1</v>
      </c>
      <c r="D373" s="1">
        <f>+IF(Tabla15[[#This Row],[NOMBRE DE LA CAUSA 2018]]=0,0,1)</f>
        <v>1</v>
      </c>
      <c r="E373" s="1">
        <f>+E372+Tabla15[[#This Row],[NOMBRE DE LA CAUSA 2019]]</f>
        <v>371</v>
      </c>
      <c r="F373" s="1">
        <f>+Tabla15[[#This Row],[0]]*Tabla15[[#This Row],[NOMBRE DE LA CAUSA 2019]]</f>
        <v>371</v>
      </c>
      <c r="G373" s="8" t="s">
        <v>1048</v>
      </c>
      <c r="H373" s="6"/>
      <c r="I373" s="8" t="s">
        <v>1831</v>
      </c>
      <c r="J373" s="6" t="s">
        <v>1049</v>
      </c>
      <c r="K373" s="6" t="s">
        <v>1045</v>
      </c>
      <c r="L373" s="10" t="s">
        <v>1832</v>
      </c>
      <c r="M373" s="4">
        <v>1883</v>
      </c>
      <c r="N373" s="1" t="str">
        <f>+Tabla15[[#This Row],[NOMBRE DE LA CAUSA 2017]]</f>
        <v>INDEBIDA LIQUIDACION DE INDEMNIZACION POR DESPIDO SIN JUSTA CAUSA</v>
      </c>
    </row>
    <row r="374" spans="1:14" ht="15" customHeight="1">
      <c r="A374" s="1">
        <f>+Tabla15[[#This Row],[1]]</f>
        <v>372</v>
      </c>
      <c r="B374" s="6" t="s">
        <v>1833</v>
      </c>
      <c r="C374" s="1">
        <v>1</v>
      </c>
      <c r="D374" s="1">
        <f>+IF(Tabla15[[#This Row],[NOMBRE DE LA CAUSA 2018]]=0,0,1)</f>
        <v>1</v>
      </c>
      <c r="E374" s="1">
        <f>+E373+Tabla15[[#This Row],[NOMBRE DE LA CAUSA 2019]]</f>
        <v>372</v>
      </c>
      <c r="F374" s="1">
        <f>+Tabla15[[#This Row],[0]]*Tabla15[[#This Row],[NOMBRE DE LA CAUSA 2019]]</f>
        <v>372</v>
      </c>
      <c r="G374" s="6" t="s">
        <v>1043</v>
      </c>
      <c r="H374" s="6"/>
      <c r="I374" s="6"/>
      <c r="J374" s="6"/>
      <c r="K374" s="6" t="s">
        <v>1045</v>
      </c>
      <c r="L374" s="7" t="s">
        <v>1834</v>
      </c>
      <c r="M374" s="4">
        <v>2278</v>
      </c>
      <c r="N374" s="1" t="str">
        <f>+Tabla15[[#This Row],[NOMBRE DE LA CAUSA 2017]]</f>
        <v>INDEBIDA LIQUIDACION DE INDEMNIZACION POR DISMINUCION DE CAPACIDAD LABORAL</v>
      </c>
    </row>
    <row r="375" spans="1:14" ht="15" customHeight="1">
      <c r="A375" s="1">
        <f>+Tabla15[[#This Row],[1]]</f>
        <v>373</v>
      </c>
      <c r="B375" s="6" t="s">
        <v>1835</v>
      </c>
      <c r="C375" s="1">
        <v>1</v>
      </c>
      <c r="D375" s="1">
        <f>+IF(Tabla15[[#This Row],[NOMBRE DE LA CAUSA 2018]]=0,0,1)</f>
        <v>1</v>
      </c>
      <c r="E375" s="1">
        <f>+E374+Tabla15[[#This Row],[NOMBRE DE LA CAUSA 2019]]</f>
        <v>373</v>
      </c>
      <c r="F375" s="1">
        <f>+Tabla15[[#This Row],[0]]*Tabla15[[#This Row],[NOMBRE DE LA CAUSA 2019]]</f>
        <v>373</v>
      </c>
      <c r="G375" s="6" t="s">
        <v>1043</v>
      </c>
      <c r="I375" s="6"/>
      <c r="J375" s="6"/>
      <c r="K375" s="6" t="s">
        <v>1045</v>
      </c>
      <c r="L375" s="7" t="s">
        <v>1836</v>
      </c>
      <c r="M375" s="4">
        <v>2282</v>
      </c>
      <c r="N375" s="1" t="str">
        <f>+Tabla15[[#This Row],[NOMBRE DE LA CAUSA 2017]]</f>
        <v>INDEBIDA LIQUIDACION DE INDEMNIZACION POR MUERTE EN ACCIDENTE DE TRABAJO</v>
      </c>
    </row>
    <row r="376" spans="1:14" ht="15" customHeight="1">
      <c r="A376" s="1">
        <f>+Tabla15[[#This Row],[1]]</f>
        <v>374</v>
      </c>
      <c r="B376" s="8" t="s">
        <v>1837</v>
      </c>
      <c r="C376" s="1">
        <v>1</v>
      </c>
      <c r="D376" s="1">
        <f>+IF(Tabla15[[#This Row],[NOMBRE DE LA CAUSA 2018]]=0,0,1)</f>
        <v>1</v>
      </c>
      <c r="E376" s="1">
        <f>+E375+Tabla15[[#This Row],[NOMBRE DE LA CAUSA 2019]]</f>
        <v>374</v>
      </c>
      <c r="F376" s="1">
        <f>+Tabla15[[#This Row],[0]]*Tabla15[[#This Row],[NOMBRE DE LA CAUSA 2019]]</f>
        <v>374</v>
      </c>
      <c r="G376" s="6" t="s">
        <v>1043</v>
      </c>
      <c r="I376" s="8" t="s">
        <v>42</v>
      </c>
      <c r="J376" s="6"/>
      <c r="K376" s="8" t="s">
        <v>1045</v>
      </c>
      <c r="L376" s="10" t="s">
        <v>1838</v>
      </c>
      <c r="M376" s="30">
        <v>2347</v>
      </c>
      <c r="N376" s="1" t="str">
        <f>+Tabla15[[#This Row],[NOMBRE DE LA CAUSA 2017]]</f>
        <v>INDEBIDA LIQUIDACION DE INDEMNIZACION SUSTITUTIVA DE PENSION DE SOBREVIVIENTES</v>
      </c>
    </row>
    <row r="377" spans="1:14" ht="15" customHeight="1">
      <c r="A377" s="1">
        <f>+Tabla15[[#This Row],[1]]</f>
        <v>375</v>
      </c>
      <c r="B377" s="6" t="s">
        <v>1839</v>
      </c>
      <c r="C377" s="1">
        <v>1</v>
      </c>
      <c r="D377" s="1">
        <f>+IF(Tabla15[[#This Row],[NOMBRE DE LA CAUSA 2018]]=0,0,1)</f>
        <v>1</v>
      </c>
      <c r="E377" s="1">
        <f>+E376+Tabla15[[#This Row],[NOMBRE DE LA CAUSA 2019]]</f>
        <v>375</v>
      </c>
      <c r="F377" s="1">
        <f>+Tabla15[[#This Row],[0]]*Tabla15[[#This Row],[NOMBRE DE LA CAUSA 2019]]</f>
        <v>375</v>
      </c>
      <c r="G377" s="6" t="s">
        <v>1048</v>
      </c>
      <c r="I377" s="6"/>
      <c r="J377" s="6" t="s">
        <v>1049</v>
      </c>
      <c r="K377" s="6" t="s">
        <v>1045</v>
      </c>
      <c r="L377" s="7" t="s">
        <v>1840</v>
      </c>
      <c r="M377" s="4">
        <v>819</v>
      </c>
      <c r="N377" s="1" t="str">
        <f>+Tabla15[[#This Row],[NOMBRE DE LA CAUSA 2017]]</f>
        <v>INDEBIDA LIQUIDACION DE INDEMNIZACION SUSTITUTIVA DE PENSION DE VEJEZ</v>
      </c>
    </row>
    <row r="378" spans="1:14" ht="15" customHeight="1">
      <c r="A378" s="1">
        <f>+Tabla15[[#This Row],[1]]</f>
        <v>376</v>
      </c>
      <c r="B378" s="6" t="s">
        <v>1841</v>
      </c>
      <c r="C378" s="1">
        <v>1</v>
      </c>
      <c r="D378" s="1">
        <f>+IF(Tabla15[[#This Row],[NOMBRE DE LA CAUSA 2018]]=0,0,1)</f>
        <v>1</v>
      </c>
      <c r="E378" s="1">
        <f>+E377+Tabla15[[#This Row],[NOMBRE DE LA CAUSA 2019]]</f>
        <v>376</v>
      </c>
      <c r="F378" s="1">
        <f>+Tabla15[[#This Row],[0]]*Tabla15[[#This Row],[NOMBRE DE LA CAUSA 2019]]</f>
        <v>376</v>
      </c>
      <c r="G378" s="6" t="s">
        <v>1086</v>
      </c>
      <c r="H378" s="1" t="s">
        <v>1842</v>
      </c>
      <c r="I378" s="6"/>
      <c r="J378" s="6"/>
      <c r="K378" s="6" t="s">
        <v>1045</v>
      </c>
      <c r="L378" s="7" t="s">
        <v>1843</v>
      </c>
      <c r="M378" s="4">
        <v>2239</v>
      </c>
      <c r="N378" s="1" t="str">
        <f>+Tabla15[[#This Row],[NOMBRE DE LA CAUSA 2017]]</f>
        <v>INDEBIDA LIQUIDACION DE INTERESES SOBRE AUXILIO DE CESANTIAS</v>
      </c>
    </row>
    <row r="379" spans="1:14" ht="15" customHeight="1">
      <c r="A379" s="1">
        <f>+Tabla15[[#This Row],[1]]</f>
        <v>377</v>
      </c>
      <c r="B379" s="6" t="s">
        <v>1844</v>
      </c>
      <c r="C379" s="1">
        <v>1</v>
      </c>
      <c r="D379" s="1">
        <f>+IF(Tabla15[[#This Row],[NOMBRE DE LA CAUSA 2018]]=0,0,1)</f>
        <v>1</v>
      </c>
      <c r="E379" s="1">
        <f>+E378+Tabla15[[#This Row],[NOMBRE DE LA CAUSA 2019]]</f>
        <v>377</v>
      </c>
      <c r="F379" s="1">
        <f>+Tabla15[[#This Row],[0]]*Tabla15[[#This Row],[NOMBRE DE LA CAUSA 2019]]</f>
        <v>377</v>
      </c>
      <c r="G379" s="6" t="s">
        <v>1043</v>
      </c>
      <c r="I379" s="6"/>
      <c r="J379" s="6"/>
      <c r="K379" s="6" t="s">
        <v>1045</v>
      </c>
      <c r="L379" s="7" t="s">
        <v>1845</v>
      </c>
      <c r="M379" s="4">
        <v>2284</v>
      </c>
      <c r="N379" s="1" t="str">
        <f>+Tabla15[[#This Row],[NOMBRE DE LA CAUSA 2017]]</f>
        <v>INDEBIDA LIQUIDACION DE LA BONIFICACION POR COMPENSACION</v>
      </c>
    </row>
    <row r="380" spans="1:14" ht="15" customHeight="1">
      <c r="A380" s="1">
        <f>+Tabla15[[#This Row],[1]]</f>
        <v>378</v>
      </c>
      <c r="B380" s="8" t="s">
        <v>1846</v>
      </c>
      <c r="C380" s="1">
        <v>1</v>
      </c>
      <c r="D380" s="1">
        <f>+IF(Tabla15[[#This Row],[NOMBRE DE LA CAUSA 2018]]=0,0,1)</f>
        <v>1</v>
      </c>
      <c r="E380" s="1">
        <f>+E379+Tabla15[[#This Row],[NOMBRE DE LA CAUSA 2019]]</f>
        <v>378</v>
      </c>
      <c r="F380" s="1">
        <f>+Tabla15[[#This Row],[0]]*Tabla15[[#This Row],[NOMBRE DE LA CAUSA 2019]]</f>
        <v>378</v>
      </c>
      <c r="G380" s="6" t="s">
        <v>1043</v>
      </c>
      <c r="I380" s="6"/>
      <c r="J380" s="6"/>
      <c r="K380" s="8" t="s">
        <v>1045</v>
      </c>
      <c r="L380" s="10" t="s">
        <v>1847</v>
      </c>
      <c r="M380" s="4">
        <v>2309</v>
      </c>
      <c r="N380" s="1" t="str">
        <f>+Tabla15[[#This Row],[NOMBRE DE LA CAUSA 2017]]</f>
        <v>INDEBIDA LIQUIDACION DE LA PRIMA DE SEGURO DE DEPOSITO</v>
      </c>
    </row>
    <row r="381" spans="1:14" ht="15" customHeight="1">
      <c r="A381" s="1">
        <f>+Tabla15[[#This Row],[1]]</f>
        <v>379</v>
      </c>
      <c r="B381" s="6" t="s">
        <v>1848</v>
      </c>
      <c r="C381" s="1">
        <v>1</v>
      </c>
      <c r="D381" s="1">
        <f>+IF(Tabla15[[#This Row],[NOMBRE DE LA CAUSA 2018]]=0,0,1)</f>
        <v>1</v>
      </c>
      <c r="E381" s="1">
        <f>+E380+Tabla15[[#This Row],[NOMBRE DE LA CAUSA 2019]]</f>
        <v>379</v>
      </c>
      <c r="F381" s="1">
        <f>+Tabla15[[#This Row],[0]]*Tabla15[[#This Row],[NOMBRE DE LA CAUSA 2019]]</f>
        <v>379</v>
      </c>
      <c r="G381" s="6" t="s">
        <v>1086</v>
      </c>
      <c r="H381" s="6" t="s">
        <v>1713</v>
      </c>
      <c r="I381" s="6"/>
      <c r="J381" s="6"/>
      <c r="K381" s="6" t="s">
        <v>1045</v>
      </c>
      <c r="L381" s="7" t="s">
        <v>1849</v>
      </c>
      <c r="M381" s="4">
        <v>2276</v>
      </c>
      <c r="N381" s="1" t="str">
        <f>+Tabla15[[#This Row],[NOMBRE DE LA CAUSA 2017]]</f>
        <v>INDEBIDA LIQUIDACION DE PAGO DE INCAPACIDAD MEDICA</v>
      </c>
    </row>
    <row r="382" spans="1:14" ht="15" customHeight="1">
      <c r="A382" s="1">
        <f>+Tabla15[[#This Row],[1]]</f>
        <v>380</v>
      </c>
      <c r="B382" s="6" t="s">
        <v>1850</v>
      </c>
      <c r="C382" s="1">
        <v>1</v>
      </c>
      <c r="D382" s="1">
        <f>+IF(Tabla15[[#This Row],[NOMBRE DE LA CAUSA 2018]]=0,0,1)</f>
        <v>1</v>
      </c>
      <c r="E382" s="1">
        <f>+E381+Tabla15[[#This Row],[NOMBRE DE LA CAUSA 2019]]</f>
        <v>380</v>
      </c>
      <c r="F382" s="1">
        <f>+Tabla15[[#This Row],[0]]*Tabla15[[#This Row],[NOMBRE DE LA CAUSA 2019]]</f>
        <v>380</v>
      </c>
      <c r="G382" s="6" t="s">
        <v>1086</v>
      </c>
      <c r="H382" s="6" t="s">
        <v>1851</v>
      </c>
      <c r="I382" s="6"/>
      <c r="J382" s="6"/>
      <c r="K382" s="6" t="s">
        <v>1045</v>
      </c>
      <c r="L382" s="7" t="s">
        <v>1852</v>
      </c>
      <c r="M382" s="4">
        <v>2206</v>
      </c>
      <c r="N382" s="1" t="str">
        <f>+Tabla15[[#This Row],[NOMBRE DE LA CAUSA 2017]]</f>
        <v>INDEBIDA LIQUIDACION DE PENSION DE INVALIDEZ</v>
      </c>
    </row>
    <row r="383" spans="1:14" ht="15" customHeight="1">
      <c r="A383" s="1">
        <f>+Tabla15[[#This Row],[1]]</f>
        <v>381</v>
      </c>
      <c r="B383" s="6" t="s">
        <v>1853</v>
      </c>
      <c r="C383" s="1">
        <v>1</v>
      </c>
      <c r="D383" s="1">
        <f>+IF(Tabla15[[#This Row],[NOMBRE DE LA CAUSA 2018]]=0,0,1)</f>
        <v>1</v>
      </c>
      <c r="E383" s="1">
        <f>+E382+Tabla15[[#This Row],[NOMBRE DE LA CAUSA 2019]]</f>
        <v>381</v>
      </c>
      <c r="F383" s="1">
        <f>+Tabla15[[#This Row],[0]]*Tabla15[[#This Row],[NOMBRE DE LA CAUSA 2019]]</f>
        <v>381</v>
      </c>
      <c r="G383" s="6" t="s">
        <v>1086</v>
      </c>
      <c r="H383" s="6" t="s">
        <v>1851</v>
      </c>
      <c r="I383" s="6"/>
      <c r="J383" s="6"/>
      <c r="K383" s="6" t="s">
        <v>1045</v>
      </c>
      <c r="L383" s="7" t="s">
        <v>1854</v>
      </c>
      <c r="M383" s="4">
        <v>2207</v>
      </c>
      <c r="N383" s="1" t="str">
        <f>+Tabla15[[#This Row],[NOMBRE DE LA CAUSA 2017]]</f>
        <v>INDEBIDA LIQUIDACION DE PENSION DE SOBREVIVIENTE</v>
      </c>
    </row>
    <row r="384" spans="1:14" ht="15" customHeight="1">
      <c r="A384" s="1">
        <f>+Tabla15[[#This Row],[1]]</f>
        <v>382</v>
      </c>
      <c r="B384" s="6" t="s">
        <v>1855</v>
      </c>
      <c r="C384" s="1">
        <v>1</v>
      </c>
      <c r="D384" s="1">
        <f>+IF(Tabla15[[#This Row],[NOMBRE DE LA CAUSA 2018]]=0,0,1)</f>
        <v>1</v>
      </c>
      <c r="E384" s="1">
        <f>+E383+Tabla15[[#This Row],[NOMBRE DE LA CAUSA 2019]]</f>
        <v>382</v>
      </c>
      <c r="F384" s="1">
        <f>+Tabla15[[#This Row],[0]]*Tabla15[[#This Row],[NOMBRE DE LA CAUSA 2019]]</f>
        <v>382</v>
      </c>
      <c r="G384" s="6" t="s">
        <v>1086</v>
      </c>
      <c r="H384" s="6" t="s">
        <v>1851</v>
      </c>
      <c r="I384" s="6"/>
      <c r="J384" s="6"/>
      <c r="K384" s="6" t="s">
        <v>1045</v>
      </c>
      <c r="L384" s="7" t="s">
        <v>1856</v>
      </c>
      <c r="M384" s="4">
        <v>2205</v>
      </c>
      <c r="N384" s="1" t="str">
        <f>+Tabla15[[#This Row],[NOMBRE DE LA CAUSA 2017]]</f>
        <v>INDEBIDA LIQUIDACION DE PENSION DE VEJEZ</v>
      </c>
    </row>
    <row r="385" spans="1:14" ht="15" customHeight="1">
      <c r="A385" s="1">
        <f>+Tabla15[[#This Row],[1]]</f>
        <v>383</v>
      </c>
      <c r="B385" s="6" t="s">
        <v>1857</v>
      </c>
      <c r="C385" s="1">
        <v>1</v>
      </c>
      <c r="D385" s="1">
        <f>+IF(Tabla15[[#This Row],[NOMBRE DE LA CAUSA 2018]]=0,0,1)</f>
        <v>1</v>
      </c>
      <c r="E385" s="1">
        <f>+E384+Tabla15[[#This Row],[NOMBRE DE LA CAUSA 2019]]</f>
        <v>383</v>
      </c>
      <c r="F385" s="1">
        <f>+Tabla15[[#This Row],[0]]*Tabla15[[#This Row],[NOMBRE DE LA CAUSA 2019]]</f>
        <v>383</v>
      </c>
      <c r="G385" s="6" t="s">
        <v>1043</v>
      </c>
      <c r="H385" s="6"/>
      <c r="I385" s="6"/>
      <c r="J385" s="6"/>
      <c r="K385" s="8" t="s">
        <v>1045</v>
      </c>
      <c r="L385" s="7" t="s">
        <v>1858</v>
      </c>
      <c r="M385" s="4">
        <v>2234</v>
      </c>
      <c r="N385" s="1" t="str">
        <f>+Tabla15[[#This Row],[NOMBRE DE LA CAUSA 2017]]</f>
        <v>INDEBIDA LIQUIDACION DE PENSION FAMILIAR</v>
      </c>
    </row>
    <row r="386" spans="1:14" ht="15" customHeight="1">
      <c r="A386" s="1">
        <f>+Tabla15[[#This Row],[1]]</f>
        <v>384</v>
      </c>
      <c r="B386" s="6" t="s">
        <v>1859</v>
      </c>
      <c r="C386" s="1">
        <v>1</v>
      </c>
      <c r="D386" s="1">
        <f>+IF(Tabla15[[#This Row],[NOMBRE DE LA CAUSA 2018]]=0,0,1)</f>
        <v>1</v>
      </c>
      <c r="E386" s="1">
        <f>+E385+Tabla15[[#This Row],[NOMBRE DE LA CAUSA 2019]]</f>
        <v>384</v>
      </c>
      <c r="F386" s="1">
        <f>+Tabla15[[#This Row],[0]]*Tabla15[[#This Row],[NOMBRE DE LA CAUSA 2019]]</f>
        <v>384</v>
      </c>
      <c r="G386" s="6" t="s">
        <v>1086</v>
      </c>
      <c r="H386" s="6" t="s">
        <v>1851</v>
      </c>
      <c r="I386" s="6"/>
      <c r="J386" s="6"/>
      <c r="K386" s="8" t="s">
        <v>1045</v>
      </c>
      <c r="L386" s="10" t="s">
        <v>1860</v>
      </c>
      <c r="M386" s="4">
        <v>2318</v>
      </c>
      <c r="N386" s="1" t="str">
        <f>+Tabla15[[#This Row],[NOMBRE DE LA CAUSA 2017]]</f>
        <v>INDEBIDA LIQUIDACION DE PENSION SUSTITUTIVA</v>
      </c>
    </row>
    <row r="387" spans="1:14" ht="15" customHeight="1">
      <c r="A387" s="1">
        <f>+Tabla15[[#This Row],[1]]</f>
        <v>385</v>
      </c>
      <c r="B387" s="6" t="s">
        <v>1861</v>
      </c>
      <c r="C387" s="1">
        <v>1</v>
      </c>
      <c r="D387" s="1">
        <f>+IF(Tabla15[[#This Row],[NOMBRE DE LA CAUSA 2018]]=0,0,1)</f>
        <v>1</v>
      </c>
      <c r="E387" s="1">
        <f>+E386+Tabla15[[#This Row],[NOMBRE DE LA CAUSA 2019]]</f>
        <v>385</v>
      </c>
      <c r="F387" s="1">
        <f>+Tabla15[[#This Row],[0]]*Tabla15[[#This Row],[NOMBRE DE LA CAUSA 2019]]</f>
        <v>385</v>
      </c>
      <c r="G387" s="6" t="s">
        <v>1086</v>
      </c>
      <c r="H387" s="6" t="s">
        <v>1862</v>
      </c>
      <c r="I387" s="6"/>
      <c r="J387" s="6"/>
      <c r="K387" s="6" t="s">
        <v>1045</v>
      </c>
      <c r="L387" s="7" t="s">
        <v>1863</v>
      </c>
      <c r="M387" s="4">
        <v>2261</v>
      </c>
      <c r="N387" s="1" t="str">
        <f>+Tabla15[[#This Row],[NOMBRE DE LA CAUSA 2017]]</f>
        <v>INDEBIDA LIQUIDACION DE PRESTACIONES SOCIALES</v>
      </c>
    </row>
    <row r="388" spans="1:14" ht="15" customHeight="1">
      <c r="A388" s="1">
        <f>+Tabla15[[#This Row],[1]]</f>
        <v>386</v>
      </c>
      <c r="B388" s="6" t="s">
        <v>1864</v>
      </c>
      <c r="C388" s="1">
        <v>1</v>
      </c>
      <c r="D388" s="1">
        <f>+IF(Tabla15[[#This Row],[NOMBRE DE LA CAUSA 2018]]=0,0,1)</f>
        <v>1</v>
      </c>
      <c r="E388" s="1">
        <f>+E387+Tabla15[[#This Row],[NOMBRE DE LA CAUSA 2019]]</f>
        <v>386</v>
      </c>
      <c r="F388" s="1">
        <f>+Tabla15[[#This Row],[0]]*Tabla15[[#This Row],[NOMBRE DE LA CAUSA 2019]]</f>
        <v>386</v>
      </c>
      <c r="G388" s="6" t="s">
        <v>1048</v>
      </c>
      <c r="H388" s="6"/>
      <c r="I388" s="6"/>
      <c r="J388" s="6" t="s">
        <v>1049</v>
      </c>
      <c r="K388" s="6" t="s">
        <v>1045</v>
      </c>
      <c r="L388" s="7" t="s">
        <v>1865</v>
      </c>
      <c r="M388" s="4">
        <v>626</v>
      </c>
      <c r="N388" s="1" t="str">
        <f>+Tabla15[[#This Row],[NOMBRE DE LA CAUSA 2017]]</f>
        <v>INDEBIDA LIQUIDACION DE PRIMA DE ACTIVIDAD</v>
      </c>
    </row>
    <row r="389" spans="1:14" ht="15" customHeight="1">
      <c r="A389" s="1">
        <f>+Tabla15[[#This Row],[1]]</f>
        <v>387</v>
      </c>
      <c r="B389" s="6" t="s">
        <v>1866</v>
      </c>
      <c r="C389" s="1">
        <v>1</v>
      </c>
      <c r="D389" s="1">
        <f>+IF(Tabla15[[#This Row],[NOMBRE DE LA CAUSA 2018]]=0,0,1)</f>
        <v>1</v>
      </c>
      <c r="E389" s="1">
        <f>+E388+Tabla15[[#This Row],[NOMBRE DE LA CAUSA 2019]]</f>
        <v>387</v>
      </c>
      <c r="F389" s="1">
        <f>+Tabla15[[#This Row],[0]]*Tabla15[[#This Row],[NOMBRE DE LA CAUSA 2019]]</f>
        <v>387</v>
      </c>
      <c r="G389" s="6" t="s">
        <v>1043</v>
      </c>
      <c r="H389" s="6"/>
      <c r="I389" s="6"/>
      <c r="J389" s="6"/>
      <c r="K389" s="6" t="s">
        <v>1045</v>
      </c>
      <c r="L389" s="7" t="s">
        <v>1867</v>
      </c>
      <c r="M389" s="4">
        <v>2248</v>
      </c>
      <c r="N389" s="1" t="str">
        <f>+Tabla15[[#This Row],[NOMBRE DE LA CAUSA 2017]]</f>
        <v>INDEBIDA LIQUIDACION DE PRIMA DE ACTUALIZACION</v>
      </c>
    </row>
    <row r="390" spans="1:14" ht="15" customHeight="1">
      <c r="A390" s="1">
        <f>+Tabla15[[#This Row],[1]]</f>
        <v>388</v>
      </c>
      <c r="B390" s="1" t="s">
        <v>1868</v>
      </c>
      <c r="C390" s="1">
        <v>1</v>
      </c>
      <c r="D390" s="1">
        <f>+IF(Tabla15[[#This Row],[NOMBRE DE LA CAUSA 2018]]=0,0,1)</f>
        <v>1</v>
      </c>
      <c r="E390" s="1">
        <f>+E389+Tabla15[[#This Row],[NOMBRE DE LA CAUSA 2019]]</f>
        <v>388</v>
      </c>
      <c r="F390" s="1">
        <f>+Tabla15[[#This Row],[0]]*Tabla15[[#This Row],[NOMBRE DE LA CAUSA 2019]]</f>
        <v>388</v>
      </c>
      <c r="G390" s="6" t="s">
        <v>1043</v>
      </c>
      <c r="H390" s="6"/>
      <c r="I390" s="6"/>
      <c r="K390" s="1" t="s">
        <v>1045</v>
      </c>
      <c r="L390" s="1" t="s">
        <v>1869</v>
      </c>
      <c r="M390" s="4">
        <v>2251</v>
      </c>
      <c r="N390" s="1" t="str">
        <f>+Tabla15[[#This Row],[NOMBRE DE LA CAUSA 2017]]</f>
        <v>INDEBIDA LIQUIDACION DE PRIMA DE ANTIGUEDAD</v>
      </c>
    </row>
    <row r="391" spans="1:14" ht="15" customHeight="1">
      <c r="A391" s="1">
        <f>+Tabla15[[#This Row],[1]]</f>
        <v>389</v>
      </c>
      <c r="B391" s="6" t="s">
        <v>1870</v>
      </c>
      <c r="C391" s="1">
        <v>1</v>
      </c>
      <c r="D391" s="1">
        <f>+IF(Tabla15[[#This Row],[NOMBRE DE LA CAUSA 2018]]=0,0,1)</f>
        <v>1</v>
      </c>
      <c r="E391" s="1">
        <f>+E390+Tabla15[[#This Row],[NOMBRE DE LA CAUSA 2019]]</f>
        <v>389</v>
      </c>
      <c r="F391" s="1">
        <f>+Tabla15[[#This Row],[0]]*Tabla15[[#This Row],[NOMBRE DE LA CAUSA 2019]]</f>
        <v>389</v>
      </c>
      <c r="G391" s="6" t="s">
        <v>1086</v>
      </c>
      <c r="H391" s="6" t="s">
        <v>1766</v>
      </c>
      <c r="I391" s="6"/>
      <c r="J391" s="6"/>
      <c r="K391" s="6" t="s">
        <v>1045</v>
      </c>
      <c r="L391" s="7" t="s">
        <v>1871</v>
      </c>
      <c r="M391" s="4">
        <v>2246</v>
      </c>
      <c r="N391" s="1" t="str">
        <f>+Tabla15[[#This Row],[NOMBRE DE LA CAUSA 2017]]</f>
        <v>INDEBIDA LIQUIDACION DE PRIMA DE SERVICIOS</v>
      </c>
    </row>
    <row r="392" spans="1:14" ht="15" customHeight="1">
      <c r="A392" s="1">
        <f>+Tabla15[[#This Row],[1]]</f>
        <v>390</v>
      </c>
      <c r="B392" s="1" t="s">
        <v>1872</v>
      </c>
      <c r="C392" s="1">
        <v>1</v>
      </c>
      <c r="D392" s="1">
        <f>+IF(Tabla15[[#This Row],[NOMBRE DE LA CAUSA 2018]]=0,0,1)</f>
        <v>1</v>
      </c>
      <c r="E392" s="1">
        <f>+E391+Tabla15[[#This Row],[NOMBRE DE LA CAUSA 2019]]</f>
        <v>390</v>
      </c>
      <c r="F392" s="1">
        <f>+Tabla15[[#This Row],[0]]*Tabla15[[#This Row],[NOMBRE DE LA CAUSA 2019]]</f>
        <v>390</v>
      </c>
      <c r="G392" s="6" t="s">
        <v>1043</v>
      </c>
      <c r="K392" s="1" t="s">
        <v>1045</v>
      </c>
      <c r="L392" s="12" t="s">
        <v>1873</v>
      </c>
      <c r="M392" s="4">
        <v>2253</v>
      </c>
      <c r="N392" s="1" t="str">
        <f>+Tabla15[[#This Row],[NOMBRE DE LA CAUSA 2017]]</f>
        <v>INDEBIDA LIQUIDACION DE PRIMA TECNICA</v>
      </c>
    </row>
    <row r="393" spans="1:14" ht="15" customHeight="1">
      <c r="A393" s="1">
        <f>+Tabla15[[#This Row],[1]]</f>
        <v>391</v>
      </c>
      <c r="B393" s="6" t="s">
        <v>1874</v>
      </c>
      <c r="C393" s="1">
        <v>1</v>
      </c>
      <c r="D393" s="1">
        <f>+IF(Tabla15[[#This Row],[NOMBRE DE LA CAUSA 2018]]=0,0,1)</f>
        <v>1</v>
      </c>
      <c r="E393" s="1">
        <f>+E392+Tabla15[[#This Row],[NOMBRE DE LA CAUSA 2019]]</f>
        <v>391</v>
      </c>
      <c r="F393" s="1">
        <f>+Tabla15[[#This Row],[0]]*Tabla15[[#This Row],[NOMBRE DE LA CAUSA 2019]]</f>
        <v>391</v>
      </c>
      <c r="G393" s="6" t="s">
        <v>1086</v>
      </c>
      <c r="H393" s="6" t="s">
        <v>1771</v>
      </c>
      <c r="I393" s="6"/>
      <c r="J393" s="6"/>
      <c r="K393" s="6" t="s">
        <v>1045</v>
      </c>
      <c r="L393" s="1" t="s">
        <v>1875</v>
      </c>
      <c r="M393" s="4">
        <v>2232</v>
      </c>
      <c r="N393" s="1" t="str">
        <f>+Tabla15[[#This Row],[NOMBRE DE LA CAUSA 2017]]</f>
        <v>INDEBIDA LIQUIDACION DE REAJUSTE DE LA PENSION POR LEY 4 DE 1992</v>
      </c>
    </row>
    <row r="394" spans="1:14" ht="15" customHeight="1">
      <c r="A394" s="1">
        <f>+Tabla15[[#This Row],[1]]</f>
        <v>392</v>
      </c>
      <c r="B394" s="8" t="s">
        <v>1876</v>
      </c>
      <c r="C394" s="1">
        <v>1</v>
      </c>
      <c r="D394" s="1">
        <f>+IF(Tabla15[[#This Row],[NOMBRE DE LA CAUSA 2018]]=0,0,1)</f>
        <v>1</v>
      </c>
      <c r="E394" s="1">
        <f>+E393+Tabla15[[#This Row],[NOMBRE DE LA CAUSA 2019]]</f>
        <v>392</v>
      </c>
      <c r="F394" s="1">
        <f>+Tabla15[[#This Row],[0]]*Tabla15[[#This Row],[NOMBRE DE LA CAUSA 2019]]</f>
        <v>392</v>
      </c>
      <c r="G394" s="8" t="s">
        <v>1048</v>
      </c>
      <c r="H394" s="6"/>
      <c r="I394" s="6"/>
      <c r="J394" s="6" t="s">
        <v>1049</v>
      </c>
      <c r="K394" s="6" t="s">
        <v>1045</v>
      </c>
      <c r="L394" s="5" t="s">
        <v>1877</v>
      </c>
      <c r="M394" s="4">
        <v>48</v>
      </c>
      <c r="N394" s="1" t="str">
        <f>+Tabla15[[#This Row],[NOMBRE DE LA CAUSA 2017]]</f>
        <v>INDEBIDA LIQUIDACION DE REGALIAS</v>
      </c>
    </row>
    <row r="395" spans="1:14" ht="15" customHeight="1">
      <c r="A395" s="1">
        <f>+Tabla15[[#This Row],[1]]</f>
        <v>393</v>
      </c>
      <c r="B395" s="6" t="s">
        <v>1878</v>
      </c>
      <c r="C395" s="1">
        <v>1</v>
      </c>
      <c r="D395" s="1">
        <f>+IF(Tabla15[[#This Row],[NOMBRE DE LA CAUSA 2018]]=0,0,1)</f>
        <v>1</v>
      </c>
      <c r="E395" s="1">
        <f>+E394+Tabla15[[#This Row],[NOMBRE DE LA CAUSA 2019]]</f>
        <v>393</v>
      </c>
      <c r="F395" s="1">
        <f>+Tabla15[[#This Row],[0]]*Tabla15[[#This Row],[NOMBRE DE LA CAUSA 2019]]</f>
        <v>393</v>
      </c>
      <c r="G395" s="6" t="s">
        <v>1043</v>
      </c>
      <c r="H395" s="6"/>
      <c r="I395" s="6"/>
      <c r="J395" s="6"/>
      <c r="K395" s="6" t="s">
        <v>1045</v>
      </c>
      <c r="L395" s="12" t="s">
        <v>1879</v>
      </c>
      <c r="M395" s="4">
        <v>2222</v>
      </c>
      <c r="N395" s="1" t="str">
        <f>+Tabla15[[#This Row],[NOMBRE DE LA CAUSA 2017]]</f>
        <v>INDEBIDA LIQUIDACION DE RETROACTIVO DE PENSION DE INVALIDEZ</v>
      </c>
    </row>
    <row r="396" spans="1:14" ht="15" customHeight="1">
      <c r="A396" s="1">
        <f>+Tabla15[[#This Row],[1]]</f>
        <v>394</v>
      </c>
      <c r="B396" s="5" t="s">
        <v>1880</v>
      </c>
      <c r="C396" s="1">
        <v>1</v>
      </c>
      <c r="D396" s="1">
        <f>+IF(Tabla15[[#This Row],[NOMBRE DE LA CAUSA 2018]]=0,0,1)</f>
        <v>1</v>
      </c>
      <c r="E396" s="1">
        <f>+E395+Tabla15[[#This Row],[NOMBRE DE LA CAUSA 2019]]</f>
        <v>394</v>
      </c>
      <c r="F396" s="1">
        <f>+Tabla15[[#This Row],[0]]*Tabla15[[#This Row],[NOMBRE DE LA CAUSA 2019]]</f>
        <v>394</v>
      </c>
      <c r="G396" s="6" t="s">
        <v>1043</v>
      </c>
      <c r="I396" s="5" t="s">
        <v>42</v>
      </c>
      <c r="K396" s="5" t="s">
        <v>1045</v>
      </c>
      <c r="L396" s="5" t="s">
        <v>1881</v>
      </c>
      <c r="M396" s="30">
        <v>2350</v>
      </c>
      <c r="N396" s="1" t="str">
        <f>+Tabla15[[#This Row],[NOMBRE DE LA CAUSA 2017]]</f>
        <v>INDEBIDA LIQUIDACION DE RETROACTIVO DE PENSION DE SOBREVIVIENTE</v>
      </c>
    </row>
    <row r="397" spans="1:14" ht="15" customHeight="1">
      <c r="A397" s="1">
        <f>+Tabla15[[#This Row],[1]]</f>
        <v>395</v>
      </c>
      <c r="B397" s="1" t="s">
        <v>1882</v>
      </c>
      <c r="C397" s="1">
        <v>1</v>
      </c>
      <c r="D397" s="1">
        <f>+IF(Tabla15[[#This Row],[NOMBRE DE LA CAUSA 2018]]=0,0,1)</f>
        <v>1</v>
      </c>
      <c r="E397" s="1">
        <f>+E396+Tabla15[[#This Row],[NOMBRE DE LA CAUSA 2019]]</f>
        <v>395</v>
      </c>
      <c r="F397" s="1">
        <f>+Tabla15[[#This Row],[0]]*Tabla15[[#This Row],[NOMBRE DE LA CAUSA 2019]]</f>
        <v>395</v>
      </c>
      <c r="G397" s="6" t="s">
        <v>1043</v>
      </c>
      <c r="K397" s="1" t="s">
        <v>1045</v>
      </c>
      <c r="L397" s="1" t="s">
        <v>1883</v>
      </c>
      <c r="M397" s="4">
        <v>2221</v>
      </c>
      <c r="N397" s="1" t="str">
        <f>+Tabla15[[#This Row],[NOMBRE DE LA CAUSA 2017]]</f>
        <v>INDEBIDA LIQUIDACION DE RETROACTIVO DE PENSION DE VEJEZ</v>
      </c>
    </row>
    <row r="398" spans="1:14" ht="15" customHeight="1">
      <c r="A398" s="1">
        <f>+Tabla15[[#This Row],[1]]</f>
        <v>396</v>
      </c>
      <c r="B398" s="8" t="s">
        <v>1884</v>
      </c>
      <c r="C398" s="1">
        <v>1</v>
      </c>
      <c r="D398" s="1">
        <f>+IF(Tabla15[[#This Row],[NOMBRE DE LA CAUSA 2018]]=0,0,1)</f>
        <v>1</v>
      </c>
      <c r="E398" s="1">
        <f>+E397+Tabla15[[#This Row],[NOMBRE DE LA CAUSA 2019]]</f>
        <v>396</v>
      </c>
      <c r="F398" s="1">
        <f>+Tabla15[[#This Row],[0]]*Tabla15[[#This Row],[NOMBRE DE LA CAUSA 2019]]</f>
        <v>396</v>
      </c>
      <c r="G398" s="6" t="s">
        <v>1043</v>
      </c>
      <c r="H398" s="6"/>
      <c r="I398" s="8" t="s">
        <v>42</v>
      </c>
      <c r="J398" s="6"/>
      <c r="K398" s="8" t="s">
        <v>1045</v>
      </c>
      <c r="L398" s="11" t="s">
        <v>1885</v>
      </c>
      <c r="M398" s="30">
        <v>2355</v>
      </c>
      <c r="N398" s="1" t="str">
        <f>+Tabla15[[#This Row],[NOMBRE DE LA CAUSA 2017]]</f>
        <v>INDEBIDA LIQUIDACION DE RETROACTIVO DE PENSION SUSTITUTIVA</v>
      </c>
    </row>
    <row r="399" spans="1:14" ht="15" customHeight="1">
      <c r="A399" s="1">
        <f>+Tabla15[[#This Row],[1]]</f>
        <v>397</v>
      </c>
      <c r="B399" s="6" t="s">
        <v>1886</v>
      </c>
      <c r="C399" s="1">
        <v>1</v>
      </c>
      <c r="D399" s="1">
        <f>+IF(Tabla15[[#This Row],[NOMBRE DE LA CAUSA 2018]]=0,0,1)</f>
        <v>1</v>
      </c>
      <c r="E399" s="1">
        <f>+E398+Tabla15[[#This Row],[NOMBRE DE LA CAUSA 2019]]</f>
        <v>397</v>
      </c>
      <c r="F399" s="1">
        <f>+Tabla15[[#This Row],[0]]*Tabla15[[#This Row],[NOMBRE DE LA CAUSA 2019]]</f>
        <v>397</v>
      </c>
      <c r="G399" s="6" t="s">
        <v>1086</v>
      </c>
      <c r="H399" s="6" t="s">
        <v>1788</v>
      </c>
      <c r="I399" s="6"/>
      <c r="J399" s="6"/>
      <c r="K399" s="6" t="s">
        <v>1045</v>
      </c>
      <c r="L399" s="7" t="s">
        <v>1887</v>
      </c>
      <c r="M399" s="4">
        <v>2258</v>
      </c>
      <c r="N399" s="1" t="str">
        <f>+Tabla15[[#This Row],[NOMBRE DE LA CAUSA 2017]]</f>
        <v>INDEBIDA LIQUIDACION DE SUBSIDIO DE VIVIENDA</v>
      </c>
    </row>
    <row r="400" spans="1:14" ht="15" customHeight="1">
      <c r="A400" s="1">
        <f>+Tabla15[[#This Row],[1]]</f>
        <v>398</v>
      </c>
      <c r="B400" s="1" t="s">
        <v>1888</v>
      </c>
      <c r="C400" s="1">
        <v>1</v>
      </c>
      <c r="D400" s="1">
        <f>+IF(Tabla15[[#This Row],[NOMBRE DE LA CAUSA 2018]]=0,0,1)</f>
        <v>1</v>
      </c>
      <c r="E400" s="1">
        <f>+E399+Tabla15[[#This Row],[NOMBRE DE LA CAUSA 2019]]</f>
        <v>398</v>
      </c>
      <c r="F400" s="1">
        <f>+Tabla15[[#This Row],[0]]*Tabla15[[#This Row],[NOMBRE DE LA CAUSA 2019]]</f>
        <v>398</v>
      </c>
      <c r="G400" s="6" t="s">
        <v>1043</v>
      </c>
      <c r="H400" s="6"/>
      <c r="I400" s="6"/>
      <c r="K400" s="1" t="s">
        <v>1045</v>
      </c>
      <c r="L400" s="1" t="s">
        <v>1889</v>
      </c>
      <c r="M400" s="4">
        <v>2255</v>
      </c>
      <c r="N400" s="1" t="str">
        <f>+Tabla15[[#This Row],[NOMBRE DE LA CAUSA 2017]]</f>
        <v>INDEBIDA LIQUIDACION DE SUBSIDIO FAMILIAR</v>
      </c>
    </row>
    <row r="401" spans="1:14" ht="15" customHeight="1">
      <c r="A401" s="1">
        <f>+Tabla15[[#This Row],[1]]</f>
        <v>399</v>
      </c>
      <c r="B401" s="1" t="s">
        <v>1890</v>
      </c>
      <c r="C401" s="1">
        <v>1</v>
      </c>
      <c r="D401" s="1">
        <f>+IF(Tabla15[[#This Row],[NOMBRE DE LA CAUSA 2018]]=0,0,1)</f>
        <v>1</v>
      </c>
      <c r="E401" s="1">
        <f>+E400+Tabla15[[#This Row],[NOMBRE DE LA CAUSA 2019]]</f>
        <v>399</v>
      </c>
      <c r="F401" s="1">
        <f>+Tabla15[[#This Row],[0]]*Tabla15[[#This Row],[NOMBRE DE LA CAUSA 2019]]</f>
        <v>399</v>
      </c>
      <c r="G401" s="6" t="s">
        <v>1043</v>
      </c>
      <c r="H401" s="6"/>
      <c r="I401" s="6"/>
      <c r="K401" s="1" t="s">
        <v>1045</v>
      </c>
      <c r="L401" s="12" t="s">
        <v>1891</v>
      </c>
      <c r="M401" s="4">
        <v>2243</v>
      </c>
      <c r="N401" s="1" t="str">
        <f>+Tabla15[[#This Row],[NOMBRE DE LA CAUSA 2017]]</f>
        <v>INDEBIDA LIQUIDACION DE SUSTITUCION DE LA ASIGNACION DE RETIRO</v>
      </c>
    </row>
    <row r="402" spans="1:14" ht="15" customHeight="1">
      <c r="A402" s="1">
        <f>+Tabla15[[#This Row],[1]]</f>
        <v>400</v>
      </c>
      <c r="B402" s="6" t="s">
        <v>1892</v>
      </c>
      <c r="C402" s="1">
        <v>1</v>
      </c>
      <c r="D402" s="1">
        <f>+IF(Tabla15[[#This Row],[NOMBRE DE LA CAUSA 2018]]=0,0,1)</f>
        <v>1</v>
      </c>
      <c r="E402" s="1">
        <f>+E401+Tabla15[[#This Row],[NOMBRE DE LA CAUSA 2019]]</f>
        <v>400</v>
      </c>
      <c r="F402" s="1">
        <f>+Tabla15[[#This Row],[0]]*Tabla15[[#This Row],[NOMBRE DE LA CAUSA 2019]]</f>
        <v>400</v>
      </c>
      <c r="G402" s="6" t="s">
        <v>1086</v>
      </c>
      <c r="H402" s="6" t="s">
        <v>1893</v>
      </c>
      <c r="I402" s="6"/>
      <c r="J402" s="6"/>
      <c r="K402" s="6" t="s">
        <v>1045</v>
      </c>
      <c r="L402" s="1" t="s">
        <v>1894</v>
      </c>
      <c r="M402" s="4">
        <v>2237</v>
      </c>
      <c r="N402" s="1" t="str">
        <f>+Tabla15[[#This Row],[NOMBRE DE LA CAUSA 2017]]</f>
        <v>INDEBIDA LIQUIDACION DEL AUXILIO DE CESANTIAS</v>
      </c>
    </row>
    <row r="403" spans="1:14" ht="15" customHeight="1">
      <c r="A403" s="1">
        <f>+Tabla15[[#This Row],[1]]</f>
        <v>401</v>
      </c>
      <c r="B403" s="6" t="s">
        <v>1895</v>
      </c>
      <c r="C403" s="1">
        <v>1</v>
      </c>
      <c r="D403" s="1">
        <f>+IF(Tabla15[[#This Row],[NOMBRE DE LA CAUSA 2018]]=0,0,1)</f>
        <v>1</v>
      </c>
      <c r="E403" s="1">
        <f>+E402+Tabla15[[#This Row],[NOMBRE DE LA CAUSA 2019]]</f>
        <v>401</v>
      </c>
      <c r="F403" s="1">
        <f>+Tabla15[[#This Row],[0]]*Tabla15[[#This Row],[NOMBRE DE LA CAUSA 2019]]</f>
        <v>401</v>
      </c>
      <c r="G403" s="6" t="s">
        <v>1043</v>
      </c>
      <c r="H403" s="6"/>
      <c r="I403" s="6"/>
      <c r="J403" s="6"/>
      <c r="K403" s="6" t="s">
        <v>1045</v>
      </c>
      <c r="L403" s="1" t="s">
        <v>1896</v>
      </c>
      <c r="M403" s="4">
        <v>2211</v>
      </c>
      <c r="N403" s="1" t="str">
        <f>+Tabla15[[#This Row],[NOMBRE DE LA CAUSA 2017]]</f>
        <v>INDEBIDA LIQUIDACION DEL AUXILIO FUNERARIO</v>
      </c>
    </row>
    <row r="404" spans="1:14" ht="15" customHeight="1">
      <c r="A404" s="1">
        <f>+Tabla15[[#This Row],[1]]</f>
        <v>402</v>
      </c>
      <c r="B404" s="8" t="s">
        <v>1897</v>
      </c>
      <c r="C404" s="1">
        <v>1</v>
      </c>
      <c r="D404" s="1">
        <f>+IF(Tabla15[[#This Row],[NOMBRE DE LA CAUSA 2018]]=0,0,1)</f>
        <v>1</v>
      </c>
      <c r="E404" s="1">
        <f>+E403+Tabla15[[#This Row],[NOMBRE DE LA CAUSA 2019]]</f>
        <v>402</v>
      </c>
      <c r="F404" s="1">
        <f>+Tabla15[[#This Row],[0]]*Tabla15[[#This Row],[NOMBRE DE LA CAUSA 2019]]</f>
        <v>402</v>
      </c>
      <c r="G404" s="6" t="s">
        <v>1043</v>
      </c>
      <c r="H404" s="6"/>
      <c r="I404" s="6"/>
      <c r="J404" s="6"/>
      <c r="K404" s="8" t="s">
        <v>1045</v>
      </c>
      <c r="L404" s="10" t="s">
        <v>1898</v>
      </c>
      <c r="M404" s="4">
        <v>2308</v>
      </c>
      <c r="N404" s="1" t="str">
        <f>+Tabla15[[#This Row],[NOMBRE DE LA CAUSA 2017]]</f>
        <v>INDEBIDA OFICIALIZACION DE ENTIDAD FINANCIERA</v>
      </c>
    </row>
    <row r="405" spans="1:14" ht="15" customHeight="1">
      <c r="A405" s="1">
        <f>+Tabla15[[#This Row],[1]]</f>
        <v>403</v>
      </c>
      <c r="B405" s="8" t="s">
        <v>1899</v>
      </c>
      <c r="C405" s="1">
        <v>1</v>
      </c>
      <c r="D405" s="1">
        <f>+IF(Tabla15[[#This Row],[NOMBRE DE LA CAUSA 2018]]=0,0,1)</f>
        <v>1</v>
      </c>
      <c r="E405" s="1">
        <f>+E404+Tabla15[[#This Row],[NOMBRE DE LA CAUSA 2019]]</f>
        <v>403</v>
      </c>
      <c r="F405" s="1">
        <f>+Tabla15[[#This Row],[0]]*Tabla15[[#This Row],[NOMBRE DE LA CAUSA 2019]]</f>
        <v>403</v>
      </c>
      <c r="G405" s="8" t="s">
        <v>1048</v>
      </c>
      <c r="H405" s="6"/>
      <c r="I405" s="6"/>
      <c r="J405" s="6" t="s">
        <v>1049</v>
      </c>
      <c r="K405" s="6" t="s">
        <v>1045</v>
      </c>
      <c r="L405" s="10" t="s">
        <v>1900</v>
      </c>
      <c r="M405" s="4">
        <v>849</v>
      </c>
      <c r="N405" s="1" t="str">
        <f>+Tabla15[[#This Row],[NOMBRE DE LA CAUSA 2017]]</f>
        <v>INDEBIDA PRESTACION DE SERVICIOS FINANCIEROS</v>
      </c>
    </row>
    <row r="406" spans="1:14" ht="15" customHeight="1">
      <c r="A406" s="1">
        <f>+Tabla15[[#This Row],[1]]</f>
        <v>404</v>
      </c>
      <c r="B406" s="6" t="s">
        <v>1901</v>
      </c>
      <c r="C406" s="1">
        <v>1</v>
      </c>
      <c r="D406" s="1">
        <f>+IF(Tabla15[[#This Row],[NOMBRE DE LA CAUSA 2018]]=0,0,1)</f>
        <v>1</v>
      </c>
      <c r="E406" s="1">
        <f>+E405+Tabla15[[#This Row],[NOMBRE DE LA CAUSA 2019]]</f>
        <v>404</v>
      </c>
      <c r="F406" s="1">
        <f>+Tabla15[[#This Row],[0]]*Tabla15[[#This Row],[NOMBRE DE LA CAUSA 2019]]</f>
        <v>404</v>
      </c>
      <c r="G406" s="6" t="s">
        <v>1048</v>
      </c>
      <c r="H406" s="6"/>
      <c r="I406" s="6"/>
      <c r="J406" s="6" t="s">
        <v>1049</v>
      </c>
      <c r="K406" s="6" t="s">
        <v>1045</v>
      </c>
      <c r="L406" s="7" t="s">
        <v>1902</v>
      </c>
      <c r="M406" s="4">
        <v>374</v>
      </c>
      <c r="N406" s="1" t="str">
        <f>+Tabla15[[#This Row],[NOMBRE DE LA CAUSA 2017]]</f>
        <v>INDEBIDA PRESTACION DE SERVICIOS PUBLICOS DOMICILIARIOS</v>
      </c>
    </row>
    <row r="407" spans="1:14" ht="15" customHeight="1">
      <c r="A407" s="1">
        <f>+Tabla15[[#This Row],[1]]</f>
        <v>405</v>
      </c>
      <c r="B407" s="6" t="s">
        <v>1903</v>
      </c>
      <c r="C407" s="1">
        <v>1</v>
      </c>
      <c r="D407" s="1">
        <f>+IF(Tabla15[[#This Row],[NOMBRE DE LA CAUSA 2018]]=0,0,1)</f>
        <v>1</v>
      </c>
      <c r="E407" s="1">
        <f>+E406+Tabla15[[#This Row],[NOMBRE DE LA CAUSA 2019]]</f>
        <v>405</v>
      </c>
      <c r="F407" s="1">
        <f>+Tabla15[[#This Row],[0]]*Tabla15[[#This Row],[NOMBRE DE LA CAUSA 2019]]</f>
        <v>405</v>
      </c>
      <c r="G407" s="6" t="s">
        <v>1048</v>
      </c>
      <c r="H407" s="6"/>
      <c r="I407" s="6"/>
      <c r="J407" s="6" t="s">
        <v>1049</v>
      </c>
      <c r="K407" s="6" t="s">
        <v>1045</v>
      </c>
      <c r="L407" s="7" t="s">
        <v>1904</v>
      </c>
      <c r="M407" s="4">
        <v>518</v>
      </c>
      <c r="N407" s="1" t="str">
        <f>+Tabla15[[#This Row],[NOMBRE DE LA CAUSA 2017]]</f>
        <v>INDEBIDA PRESTACION DEL SERVICIO DE CORREO POSTAL</v>
      </c>
    </row>
    <row r="408" spans="1:14" ht="15" customHeight="1">
      <c r="A408" s="1">
        <f>+Tabla15[[#This Row],[1]]</f>
        <v>406</v>
      </c>
      <c r="B408" s="5" t="s">
        <v>1905</v>
      </c>
      <c r="C408" s="1">
        <v>1</v>
      </c>
      <c r="D408" s="1">
        <f>+IF(Tabla15[[#This Row],[NOMBRE DE LA CAUSA 2018]]=0,0,1)</f>
        <v>1</v>
      </c>
      <c r="E408" s="1">
        <f>+E407+Tabla15[[#This Row],[NOMBRE DE LA CAUSA 2019]]</f>
        <v>406</v>
      </c>
      <c r="F408" s="1">
        <f>+Tabla15[[#This Row],[0]]*Tabla15[[#This Row],[NOMBRE DE LA CAUSA 2019]]</f>
        <v>406</v>
      </c>
      <c r="G408" s="6" t="s">
        <v>1048</v>
      </c>
      <c r="J408" s="1" t="s">
        <v>1049</v>
      </c>
      <c r="K408" s="1" t="s">
        <v>1045</v>
      </c>
      <c r="L408" s="7" t="s">
        <v>1906</v>
      </c>
      <c r="M408" s="4">
        <v>359</v>
      </c>
      <c r="N408" s="1" t="str">
        <f>+Tabla15[[#This Row],[NOMBRE DE LA CAUSA 2017]]</f>
        <v>INDEBIDO MANEJO DE CADAVER</v>
      </c>
    </row>
    <row r="409" spans="1:14" ht="15" customHeight="1">
      <c r="A409" s="1">
        <f>+Tabla15[[#This Row],[1]]</f>
        <v>407</v>
      </c>
      <c r="B409" s="1" t="s">
        <v>1907</v>
      </c>
      <c r="C409" s="1">
        <v>1</v>
      </c>
      <c r="D409" s="1">
        <f>+IF(Tabla15[[#This Row],[NOMBRE DE LA CAUSA 2018]]=0,0,1)</f>
        <v>1</v>
      </c>
      <c r="E409" s="1">
        <f>+E408+Tabla15[[#This Row],[NOMBRE DE LA CAUSA 2019]]</f>
        <v>407</v>
      </c>
      <c r="F409" s="1">
        <f>+Tabla15[[#This Row],[0]]*Tabla15[[#This Row],[NOMBRE DE LA CAUSA 2019]]</f>
        <v>407</v>
      </c>
      <c r="G409" s="6" t="s">
        <v>1043</v>
      </c>
      <c r="H409" s="6"/>
      <c r="I409" s="6"/>
      <c r="K409" s="5" t="s">
        <v>1045</v>
      </c>
      <c r="L409" s="5" t="s">
        <v>1908</v>
      </c>
      <c r="M409" s="4">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1909</v>
      </c>
      <c r="C410" s="1">
        <v>1</v>
      </c>
      <c r="D410" s="1">
        <f>+IF(Tabla15[[#This Row],[NOMBRE DE LA CAUSA 2018]]=0,0,1)</f>
        <v>1</v>
      </c>
      <c r="E410" s="1">
        <f>+E409+Tabla15[[#This Row],[NOMBRE DE LA CAUSA 2019]]</f>
        <v>408</v>
      </c>
      <c r="F410" s="1">
        <f>+Tabla15[[#This Row],[0]]*Tabla15[[#This Row],[NOMBRE DE LA CAUSA 2019]]</f>
        <v>408</v>
      </c>
      <c r="G410" s="6" t="s">
        <v>1086</v>
      </c>
      <c r="H410" s="6" t="s">
        <v>1910</v>
      </c>
      <c r="I410" s="6"/>
      <c r="K410" s="1" t="s">
        <v>1045</v>
      </c>
      <c r="L410" s="1" t="s">
        <v>1911</v>
      </c>
      <c r="M410" s="4">
        <v>2280</v>
      </c>
      <c r="N410" s="1" t="str">
        <f>+Tabla15[[#This Row],[NOMBRE DE LA CAUSA 2017]]</f>
        <v>INDEBIDO TRASLADO DE FUNCIONARIO PUBLICO</v>
      </c>
    </row>
    <row r="411" spans="1:14" ht="15" customHeight="1">
      <c r="A411" s="1">
        <f>+Tabla15[[#This Row],[1]]</f>
        <v>409</v>
      </c>
      <c r="B411" s="6" t="s">
        <v>1912</v>
      </c>
      <c r="C411" s="1">
        <v>1</v>
      </c>
      <c r="D411" s="1">
        <f>+IF(Tabla15[[#This Row],[NOMBRE DE LA CAUSA 2018]]=0,0,1)</f>
        <v>1</v>
      </c>
      <c r="E411" s="1">
        <f>+E410+Tabla15[[#This Row],[NOMBRE DE LA CAUSA 2019]]</f>
        <v>409</v>
      </c>
      <c r="F411" s="1">
        <f>+Tabla15[[#This Row],[0]]*Tabla15[[#This Row],[NOMBRE DE LA CAUSA 2019]]</f>
        <v>409</v>
      </c>
      <c r="G411" s="6" t="s">
        <v>1086</v>
      </c>
      <c r="H411" s="6" t="s">
        <v>1910</v>
      </c>
      <c r="I411" s="6"/>
      <c r="J411" s="6"/>
      <c r="K411" s="6" t="s">
        <v>1045</v>
      </c>
      <c r="L411" s="7" t="s">
        <v>1913</v>
      </c>
      <c r="M411" s="4">
        <v>2281</v>
      </c>
      <c r="N411" s="1" t="str">
        <f>+Tabla15[[#This Row],[NOMBRE DE LA CAUSA 2017]]</f>
        <v>INDEBIDO TRASLADO DE TRABAJADOR OFICIAL</v>
      </c>
    </row>
    <row r="412" spans="1:14" ht="15" customHeight="1">
      <c r="A412" s="1">
        <f>+Tabla15[[#This Row],[1]]</f>
        <v>410</v>
      </c>
      <c r="B412" s="6" t="s">
        <v>1914</v>
      </c>
      <c r="C412" s="1">
        <v>1</v>
      </c>
      <c r="D412" s="1">
        <f>+IF(Tabla15[[#This Row],[NOMBRE DE LA CAUSA 2018]]=0,0,1)</f>
        <v>1</v>
      </c>
      <c r="E412" s="1">
        <f>+E411+Tabla15[[#This Row],[NOMBRE DE LA CAUSA 2019]]</f>
        <v>410</v>
      </c>
      <c r="F412" s="1">
        <f>+Tabla15[[#This Row],[0]]*Tabla15[[#This Row],[NOMBRE DE LA CAUSA 2019]]</f>
        <v>410</v>
      </c>
      <c r="G412" s="6" t="s">
        <v>1086</v>
      </c>
      <c r="H412" s="6" t="s">
        <v>1146</v>
      </c>
      <c r="I412" s="6"/>
      <c r="J412" s="6"/>
      <c r="K412" s="6" t="s">
        <v>1045</v>
      </c>
      <c r="L412" s="7" t="s">
        <v>1915</v>
      </c>
      <c r="M412" s="4">
        <v>2154</v>
      </c>
      <c r="N412" s="1" t="str">
        <f>+Tabla15[[#This Row],[NOMBRE DE LA CAUSA 2017]]</f>
        <v>LESION A ALUMNO EN ESTABLECIMIENTO EDUCATIVO</v>
      </c>
    </row>
    <row r="413" spans="1:14" ht="15" customHeight="1">
      <c r="A413" s="1">
        <f>+Tabla15[[#This Row],[1]]</f>
        <v>411</v>
      </c>
      <c r="B413" s="1" t="s">
        <v>1916</v>
      </c>
      <c r="C413" s="1">
        <v>1</v>
      </c>
      <c r="D413" s="1">
        <f>+IF(Tabla15[[#This Row],[NOMBRE DE LA CAUSA 2018]]=0,0,1)</f>
        <v>1</v>
      </c>
      <c r="E413" s="1">
        <f>+E412+Tabla15[[#This Row],[NOMBRE DE LA CAUSA 2019]]</f>
        <v>411</v>
      </c>
      <c r="F413" s="1">
        <f>+Tabla15[[#This Row],[0]]*Tabla15[[#This Row],[NOMBRE DE LA CAUSA 2019]]</f>
        <v>411</v>
      </c>
      <c r="G413" s="6" t="s">
        <v>1086</v>
      </c>
      <c r="H413" s="1" t="s">
        <v>1122</v>
      </c>
      <c r="K413" s="1" t="s">
        <v>1045</v>
      </c>
      <c r="L413" s="7" t="s">
        <v>1917</v>
      </c>
      <c r="M413" s="4">
        <v>2052</v>
      </c>
      <c r="N413" s="1" t="str">
        <f>+Tabla15[[#This Row],[NOMBRE DE LA CAUSA 2017]]</f>
        <v>LESION A CIVIL CON AERONAVE OFICIAL</v>
      </c>
    </row>
    <row r="414" spans="1:14" ht="15" customHeight="1">
      <c r="A414" s="1">
        <f>+Tabla15[[#This Row],[1]]</f>
        <v>412</v>
      </c>
      <c r="B414" s="1" t="s">
        <v>1918</v>
      </c>
      <c r="C414" s="1">
        <v>1</v>
      </c>
      <c r="D414" s="1">
        <f>+IF(Tabla15[[#This Row],[NOMBRE DE LA CAUSA 2018]]=0,0,1)</f>
        <v>1</v>
      </c>
      <c r="E414" s="1">
        <f>+E413+Tabla15[[#This Row],[NOMBRE DE LA CAUSA 2019]]</f>
        <v>412</v>
      </c>
      <c r="F414" s="1">
        <f>+Tabla15[[#This Row],[0]]*Tabla15[[#This Row],[NOMBRE DE LA CAUSA 2019]]</f>
        <v>412</v>
      </c>
      <c r="G414" s="6" t="s">
        <v>1048</v>
      </c>
      <c r="H414" s="6"/>
      <c r="I414" s="6"/>
      <c r="J414" s="1" t="s">
        <v>1049</v>
      </c>
      <c r="K414" s="1" t="s">
        <v>1045</v>
      </c>
      <c r="L414" s="1" t="s">
        <v>1919</v>
      </c>
      <c r="M414" s="4">
        <v>337</v>
      </c>
      <c r="N414" s="1" t="str">
        <f>+Tabla15[[#This Row],[NOMBRE DE LA CAUSA 2017]]</f>
        <v>LESION A CIVIL CON ARMA DE DOTACION OFICIAL</v>
      </c>
    </row>
    <row r="415" spans="1:14" ht="15" customHeight="1">
      <c r="A415" s="1">
        <f>+Tabla15[[#This Row],[1]]</f>
        <v>413</v>
      </c>
      <c r="B415" s="1" t="s">
        <v>1920</v>
      </c>
      <c r="C415" s="1">
        <v>1</v>
      </c>
      <c r="D415" s="1">
        <f>+IF(Tabla15[[#This Row],[NOMBRE DE LA CAUSA 2018]]=0,0,1)</f>
        <v>1</v>
      </c>
      <c r="E415" s="1">
        <f>+E414+Tabla15[[#This Row],[NOMBRE DE LA CAUSA 2019]]</f>
        <v>413</v>
      </c>
      <c r="F415" s="1">
        <f>+Tabla15[[#This Row],[0]]*Tabla15[[#This Row],[NOMBRE DE LA CAUSA 2019]]</f>
        <v>413</v>
      </c>
      <c r="G415" s="6" t="s">
        <v>1086</v>
      </c>
      <c r="H415" s="1" t="s">
        <v>1127</v>
      </c>
      <c r="K415" s="1" t="s">
        <v>1045</v>
      </c>
      <c r="L415" s="1" t="s">
        <v>1921</v>
      </c>
      <c r="M415" s="4">
        <v>2055</v>
      </c>
      <c r="N415" s="1" t="str">
        <f>+Tabla15[[#This Row],[NOMBRE DE LA CAUSA 2017]]</f>
        <v>LESION A CIVIL CON NAVE OFICIAL</v>
      </c>
    </row>
    <row r="416" spans="1:14" ht="15" customHeight="1">
      <c r="A416" s="1">
        <f>+Tabla15[[#This Row],[1]]</f>
        <v>414</v>
      </c>
      <c r="B416" s="1" t="s">
        <v>1922</v>
      </c>
      <c r="C416" s="1">
        <v>1</v>
      </c>
      <c r="D416" s="1">
        <f>+IF(Tabla15[[#This Row],[NOMBRE DE LA CAUSA 2018]]=0,0,1)</f>
        <v>1</v>
      </c>
      <c r="E416" s="1">
        <f>+E415+Tabla15[[#This Row],[NOMBRE DE LA CAUSA 2019]]</f>
        <v>414</v>
      </c>
      <c r="F416" s="1">
        <f>+Tabla15[[#This Row],[0]]*Tabla15[[#This Row],[NOMBRE DE LA CAUSA 2019]]</f>
        <v>414</v>
      </c>
      <c r="G416" s="6" t="s">
        <v>1048</v>
      </c>
      <c r="J416" s="1" t="s">
        <v>1049</v>
      </c>
      <c r="K416" s="1" t="s">
        <v>1045</v>
      </c>
      <c r="L416" s="1" t="s">
        <v>1923</v>
      </c>
      <c r="M416" s="4">
        <v>848</v>
      </c>
      <c r="N416" s="1" t="str">
        <f>+Tabla15[[#This Row],[NOMBRE DE LA CAUSA 2017]]</f>
        <v>LESION A CIVIL CON VEHICULO OFICIAL</v>
      </c>
    </row>
    <row r="417" spans="1:14" ht="15" customHeight="1">
      <c r="A417" s="1">
        <f>+Tabla15[[#This Row],[1]]</f>
        <v>415</v>
      </c>
      <c r="B417" s="1" t="s">
        <v>1924</v>
      </c>
      <c r="C417" s="1">
        <v>1</v>
      </c>
      <c r="D417" s="1">
        <f>+IF(Tabla15[[#This Row],[NOMBRE DE LA CAUSA 2018]]=0,0,1)</f>
        <v>1</v>
      </c>
      <c r="E417" s="1">
        <f>+E416+Tabla15[[#This Row],[NOMBRE DE LA CAUSA 2019]]</f>
        <v>415</v>
      </c>
      <c r="F417" s="1">
        <f>+Tabla15[[#This Row],[0]]*Tabla15[[#This Row],[NOMBRE DE LA CAUSA 2019]]</f>
        <v>415</v>
      </c>
      <c r="G417" s="6" t="s">
        <v>1086</v>
      </c>
      <c r="H417" s="1" t="s">
        <v>1925</v>
      </c>
      <c r="K417" s="1" t="s">
        <v>1045</v>
      </c>
      <c r="L417" s="7" t="s">
        <v>1926</v>
      </c>
      <c r="M417" s="4">
        <v>2089</v>
      </c>
      <c r="N417" s="1" t="str">
        <f>+Tabla15[[#This Row],[NOMBRE DE LA CAUSA 2017]]</f>
        <v>LESION A CIVIL EN COMBATE O ENFRENTAMIENTO</v>
      </c>
    </row>
    <row r="418" spans="1:14" ht="15" customHeight="1">
      <c r="A418" s="1">
        <f>+Tabla15[[#This Row],[1]]</f>
        <v>416</v>
      </c>
      <c r="B418" s="1" t="s">
        <v>1927</v>
      </c>
      <c r="C418" s="1">
        <v>1</v>
      </c>
      <c r="D418" s="1">
        <f>+IF(Tabla15[[#This Row],[NOMBRE DE LA CAUSA 2018]]=0,0,1)</f>
        <v>1</v>
      </c>
      <c r="E418" s="1">
        <f>+E417+Tabla15[[#This Row],[NOMBRE DE LA CAUSA 2019]]</f>
        <v>416</v>
      </c>
      <c r="F418" s="1">
        <f>+Tabla15[[#This Row],[0]]*Tabla15[[#This Row],[NOMBRE DE LA CAUSA 2019]]</f>
        <v>416</v>
      </c>
      <c r="G418" s="6" t="s">
        <v>1086</v>
      </c>
      <c r="H418" s="1" t="s">
        <v>1925</v>
      </c>
      <c r="K418" s="1" t="s">
        <v>1045</v>
      </c>
      <c r="L418" s="7" t="s">
        <v>1928</v>
      </c>
      <c r="M418" s="4">
        <v>2092</v>
      </c>
      <c r="N418" s="1" t="str">
        <f>+Tabla15[[#This Row],[NOMBRE DE LA CAUSA 2017]]</f>
        <v>LESION A CIVIL EN ENFRENTAMIENTO ENTRE TROPAS</v>
      </c>
    </row>
    <row r="419" spans="1:14" ht="15" customHeight="1">
      <c r="A419" s="1">
        <f>+Tabla15[[#This Row],[1]]</f>
        <v>417</v>
      </c>
      <c r="B419" s="1" t="s">
        <v>1929</v>
      </c>
      <c r="C419" s="1">
        <v>1</v>
      </c>
      <c r="D419" s="1">
        <f>+IF(Tabla15[[#This Row],[NOMBRE DE LA CAUSA 2018]]=0,0,1)</f>
        <v>1</v>
      </c>
      <c r="E419" s="1">
        <f>+E418+Tabla15[[#This Row],[NOMBRE DE LA CAUSA 2019]]</f>
        <v>417</v>
      </c>
      <c r="F419" s="1">
        <f>+Tabla15[[#This Row],[0]]*Tabla15[[#This Row],[NOMBRE DE LA CAUSA 2019]]</f>
        <v>417</v>
      </c>
      <c r="G419" s="6" t="s">
        <v>1086</v>
      </c>
      <c r="H419" s="1" t="s">
        <v>1925</v>
      </c>
      <c r="K419" s="1" t="s">
        <v>1045</v>
      </c>
      <c r="L419" s="7" t="s">
        <v>1930</v>
      </c>
      <c r="M419" s="4">
        <v>2086</v>
      </c>
      <c r="N419" s="1" t="str">
        <f>+Tabla15[[#This Row],[NOMBRE DE LA CAUSA 2017]]</f>
        <v>LESION A CIVIL EN OPERATIVO MILITAR</v>
      </c>
    </row>
    <row r="420" spans="1:14" ht="15" customHeight="1">
      <c r="A420" s="1">
        <f>+Tabla15[[#This Row],[1]]</f>
        <v>418</v>
      </c>
      <c r="B420" s="1" t="s">
        <v>1931</v>
      </c>
      <c r="C420" s="1">
        <v>1</v>
      </c>
      <c r="D420" s="1">
        <f>+IF(Tabla15[[#This Row],[NOMBRE DE LA CAUSA 2018]]=0,0,1)</f>
        <v>1</v>
      </c>
      <c r="E420" s="1">
        <f>+E419+Tabla15[[#This Row],[NOMBRE DE LA CAUSA 2019]]</f>
        <v>418</v>
      </c>
      <c r="F420" s="1">
        <f>+Tabla15[[#This Row],[0]]*Tabla15[[#This Row],[NOMBRE DE LA CAUSA 2019]]</f>
        <v>418</v>
      </c>
      <c r="G420" s="6" t="s">
        <v>1048</v>
      </c>
      <c r="J420" s="1" t="s">
        <v>1049</v>
      </c>
      <c r="K420" s="1" t="s">
        <v>1045</v>
      </c>
      <c r="L420" s="7" t="s">
        <v>1932</v>
      </c>
      <c r="M420" s="4">
        <v>76</v>
      </c>
      <c r="N420" s="1" t="str">
        <f>+Tabla15[[#This Row],[NOMBRE DE LA CAUSA 2017]]</f>
        <v>LESION A CIVIL EN PROCEDIMIENTO DE POLICIA</v>
      </c>
    </row>
    <row r="421" spans="1:14" ht="15" customHeight="1">
      <c r="A421" s="1">
        <f>+Tabla15[[#This Row],[1]]</f>
        <v>419</v>
      </c>
      <c r="B421" s="1" t="s">
        <v>1933</v>
      </c>
      <c r="C421" s="1">
        <v>1</v>
      </c>
      <c r="D421" s="1">
        <f>+IF(Tabla15[[#This Row],[NOMBRE DE LA CAUSA 2018]]=0,0,1)</f>
        <v>1</v>
      </c>
      <c r="E421" s="1">
        <f>+E420+Tabla15[[#This Row],[NOMBRE DE LA CAUSA 2019]]</f>
        <v>419</v>
      </c>
      <c r="F421" s="1">
        <f>+Tabla15[[#This Row],[0]]*Tabla15[[#This Row],[NOMBRE DE LA CAUSA 2019]]</f>
        <v>419</v>
      </c>
      <c r="G421" s="6" t="s">
        <v>1086</v>
      </c>
      <c r="H421" s="1" t="s">
        <v>1165</v>
      </c>
      <c r="K421" s="1" t="s">
        <v>1045</v>
      </c>
      <c r="L421" s="7" t="s">
        <v>1934</v>
      </c>
      <c r="M421" s="4">
        <v>2140</v>
      </c>
      <c r="N421" s="1" t="str">
        <f>+Tabla15[[#This Row],[NOMBRE DE LA CAUSA 2017]]</f>
        <v>LESION A CIVIL POR ACTO TERRORISTA CONTRA INSTALACIONES, PERSONAJES O ELEMENTOS REPRESENTATIVOS DEL ESTADO</v>
      </c>
    </row>
    <row r="422" spans="1:14" ht="15" customHeight="1">
      <c r="A422" s="1">
        <f>+Tabla15[[#This Row],[1]]</f>
        <v>420</v>
      </c>
      <c r="B422" s="1" t="s">
        <v>1935</v>
      </c>
      <c r="C422" s="1">
        <v>1</v>
      </c>
      <c r="D422" s="1">
        <f>+IF(Tabla15[[#This Row],[NOMBRE DE LA CAUSA 2018]]=0,0,1)</f>
        <v>1</v>
      </c>
      <c r="E422" s="1">
        <f>+E421+Tabla15[[#This Row],[NOMBRE DE LA CAUSA 2019]]</f>
        <v>420</v>
      </c>
      <c r="F422" s="1">
        <f>+Tabla15[[#This Row],[0]]*Tabla15[[#This Row],[NOMBRE DE LA CAUSA 2019]]</f>
        <v>420</v>
      </c>
      <c r="G422" s="6" t="s">
        <v>1086</v>
      </c>
      <c r="H422" s="1" t="s">
        <v>1168</v>
      </c>
      <c r="I422" s="6"/>
      <c r="K422" s="1" t="s">
        <v>1045</v>
      </c>
      <c r="L422" s="1" t="s">
        <v>1936</v>
      </c>
      <c r="M422" s="4">
        <v>2143</v>
      </c>
      <c r="N422" s="1" t="str">
        <f>+Tabla15[[#This Row],[NOMBRE DE LA CAUSA 2017]]</f>
        <v>LESION A CIVIL POR ACTO TERRORISTA CONTRA POBLACION CIVIL</v>
      </c>
    </row>
    <row r="423" spans="1:14" ht="15" customHeight="1">
      <c r="A423" s="1">
        <f>+Tabla15[[#This Row],[1]]</f>
        <v>421</v>
      </c>
      <c r="B423" s="1" t="s">
        <v>1937</v>
      </c>
      <c r="C423" s="1">
        <v>1</v>
      </c>
      <c r="D423" s="1">
        <f>+IF(Tabla15[[#This Row],[NOMBRE DE LA CAUSA 2018]]=0,0,1)</f>
        <v>1</v>
      </c>
      <c r="E423" s="1">
        <f>+E422+Tabla15[[#This Row],[NOMBRE DE LA CAUSA 2019]]</f>
        <v>421</v>
      </c>
      <c r="F423" s="1">
        <f>+Tabla15[[#This Row],[0]]*Tabla15[[#This Row],[NOMBRE DE LA CAUSA 2019]]</f>
        <v>421</v>
      </c>
      <c r="G423" s="6" t="s">
        <v>1048</v>
      </c>
      <c r="I423" s="6"/>
      <c r="J423" s="1" t="s">
        <v>1049</v>
      </c>
      <c r="K423" s="1" t="s">
        <v>1045</v>
      </c>
      <c r="L423" s="1" t="s">
        <v>1938</v>
      </c>
      <c r="M423" s="4">
        <v>77</v>
      </c>
      <c r="N423" s="1" t="str">
        <f>+Tabla15[[#This Row],[NOMBRE DE LA CAUSA 2017]]</f>
        <v>LESION A CIVIL POR EXPLOSION DE MINA ANTIPERSONAL</v>
      </c>
    </row>
    <row r="424" spans="1:14" ht="15" customHeight="1">
      <c r="A424" s="1">
        <f>+Tabla15[[#This Row],[1]]</f>
        <v>422</v>
      </c>
      <c r="B424" s="6" t="s">
        <v>1939</v>
      </c>
      <c r="C424" s="1">
        <v>1</v>
      </c>
      <c r="D424" s="1">
        <f>+IF(Tabla15[[#This Row],[NOMBRE DE LA CAUSA 2018]]=0,0,1)</f>
        <v>1</v>
      </c>
      <c r="E424" s="1">
        <f>+E423+Tabla15[[#This Row],[NOMBRE DE LA CAUSA 2019]]</f>
        <v>422</v>
      </c>
      <c r="F424" s="1">
        <f>+Tabla15[[#This Row],[0]]*Tabla15[[#This Row],[NOMBRE DE LA CAUSA 2019]]</f>
        <v>422</v>
      </c>
      <c r="G424" s="6" t="s">
        <v>1048</v>
      </c>
      <c r="H424" s="6"/>
      <c r="I424" s="6"/>
      <c r="J424" s="6" t="s">
        <v>1049</v>
      </c>
      <c r="K424" s="6" t="s">
        <v>1045</v>
      </c>
      <c r="L424" s="7" t="s">
        <v>1940</v>
      </c>
      <c r="M424" s="4">
        <v>554</v>
      </c>
      <c r="N424" s="1" t="str">
        <f>+Tabla15[[#This Row],[NOMBRE DE LA CAUSA 2017]]</f>
        <v>LESION A CIVIL POR GRUPO ARMADO ILEGAL</v>
      </c>
    </row>
    <row r="425" spans="1:14" ht="15" customHeight="1">
      <c r="A425" s="1">
        <f>+Tabla15[[#This Row],[1]]</f>
        <v>423</v>
      </c>
      <c r="B425" s="6" t="s">
        <v>1941</v>
      </c>
      <c r="C425" s="1">
        <v>1</v>
      </c>
      <c r="D425" s="1">
        <f>+IF(Tabla15[[#This Row],[NOMBRE DE LA CAUSA 2018]]=0,0,1)</f>
        <v>1</v>
      </c>
      <c r="E425" s="1">
        <f>+E424+Tabla15[[#This Row],[NOMBRE DE LA CAUSA 2019]]</f>
        <v>423</v>
      </c>
      <c r="F425" s="1">
        <f>+Tabla15[[#This Row],[0]]*Tabla15[[#This Row],[NOMBRE DE LA CAUSA 2019]]</f>
        <v>423</v>
      </c>
      <c r="G425" s="6" t="s">
        <v>1048</v>
      </c>
      <c r="H425" s="6"/>
      <c r="I425" s="6"/>
      <c r="J425" s="6" t="s">
        <v>1049</v>
      </c>
      <c r="K425" s="6" t="s">
        <v>1045</v>
      </c>
      <c r="L425" s="1" t="s">
        <v>1942</v>
      </c>
      <c r="M425" s="4">
        <v>800</v>
      </c>
      <c r="N425" s="1" t="str">
        <f>+Tabla15[[#This Row],[NOMBRE DE LA CAUSA 2017]]</f>
        <v>LESION A CONSCRIPTO CON AERONAVE OFICIAL</v>
      </c>
    </row>
    <row r="426" spans="1:14" ht="15" customHeight="1">
      <c r="A426" s="1">
        <f>+Tabla15[[#This Row],[1]]</f>
        <v>424</v>
      </c>
      <c r="B426" s="6" t="s">
        <v>1943</v>
      </c>
      <c r="C426" s="1">
        <v>1</v>
      </c>
      <c r="D426" s="1">
        <f>+IF(Tabla15[[#This Row],[NOMBRE DE LA CAUSA 2018]]=0,0,1)</f>
        <v>1</v>
      </c>
      <c r="E426" s="1">
        <f>+E425+Tabla15[[#This Row],[NOMBRE DE LA CAUSA 2019]]</f>
        <v>424</v>
      </c>
      <c r="F426" s="1">
        <f>+Tabla15[[#This Row],[0]]*Tabla15[[#This Row],[NOMBRE DE LA CAUSA 2019]]</f>
        <v>424</v>
      </c>
      <c r="G426" s="6" t="s">
        <v>1048</v>
      </c>
      <c r="H426" s="6"/>
      <c r="I426" s="6"/>
      <c r="J426" s="6" t="s">
        <v>1049</v>
      </c>
      <c r="K426" s="6" t="s">
        <v>1045</v>
      </c>
      <c r="L426" s="7" t="s">
        <v>1944</v>
      </c>
      <c r="M426" s="4">
        <v>316</v>
      </c>
      <c r="N426" s="1" t="str">
        <f>+Tabla15[[#This Row],[NOMBRE DE LA CAUSA 2017]]</f>
        <v>LESION A CONSCRIPTO CON ARMA DE DOTACION OFICIAL</v>
      </c>
    </row>
    <row r="427" spans="1:14" ht="15" customHeight="1">
      <c r="A427" s="1">
        <f>+Tabla15[[#This Row],[1]]</f>
        <v>425</v>
      </c>
      <c r="B427" s="1" t="s">
        <v>1945</v>
      </c>
      <c r="C427" s="1">
        <v>1</v>
      </c>
      <c r="D427" s="1">
        <f>+IF(Tabla15[[#This Row],[NOMBRE DE LA CAUSA 2018]]=0,0,1)</f>
        <v>1</v>
      </c>
      <c r="E427" s="1">
        <f>+E426+Tabla15[[#This Row],[NOMBRE DE LA CAUSA 2019]]</f>
        <v>425</v>
      </c>
      <c r="F427" s="1">
        <f>+Tabla15[[#This Row],[0]]*Tabla15[[#This Row],[NOMBRE DE LA CAUSA 2019]]</f>
        <v>425</v>
      </c>
      <c r="G427" s="6" t="s">
        <v>1043</v>
      </c>
      <c r="K427" s="1" t="s">
        <v>1045</v>
      </c>
      <c r="L427" s="12" t="s">
        <v>1946</v>
      </c>
      <c r="M427" s="4">
        <v>2060</v>
      </c>
      <c r="N427" s="1" t="str">
        <f>+Tabla15[[#This Row],[NOMBRE DE LA CAUSA 2017]]</f>
        <v>LESION A CONSCRIPTO CON NAVE OFICIAL</v>
      </c>
    </row>
    <row r="428" spans="1:14" ht="15" customHeight="1">
      <c r="A428" s="1">
        <f>+Tabla15[[#This Row],[1]]</f>
        <v>426</v>
      </c>
      <c r="B428" s="1" t="s">
        <v>1947</v>
      </c>
      <c r="C428" s="1">
        <v>1</v>
      </c>
      <c r="D428" s="1">
        <f>+IF(Tabla15[[#This Row],[NOMBRE DE LA CAUSA 2018]]=0,0,1)</f>
        <v>1</v>
      </c>
      <c r="E428" s="1">
        <f>+E427+Tabla15[[#This Row],[NOMBRE DE LA CAUSA 2019]]</f>
        <v>426</v>
      </c>
      <c r="F428" s="1">
        <f>+Tabla15[[#This Row],[0]]*Tabla15[[#This Row],[NOMBRE DE LA CAUSA 2019]]</f>
        <v>426</v>
      </c>
      <c r="G428" s="6" t="s">
        <v>1048</v>
      </c>
      <c r="J428" s="1" t="s">
        <v>1049</v>
      </c>
      <c r="K428" s="1" t="s">
        <v>1045</v>
      </c>
      <c r="L428" s="12" t="s">
        <v>1948</v>
      </c>
      <c r="M428" s="4">
        <v>798</v>
      </c>
      <c r="N428" s="1" t="str">
        <f>+Tabla15[[#This Row],[NOMBRE DE LA CAUSA 2017]]</f>
        <v>LESION A CONSCRIPTO CON VEHICULO OFICIAL</v>
      </c>
    </row>
    <row r="429" spans="1:14" ht="15" customHeight="1">
      <c r="A429" s="1">
        <f>+Tabla15[[#This Row],[1]]</f>
        <v>427</v>
      </c>
      <c r="B429" s="1" t="s">
        <v>1949</v>
      </c>
      <c r="C429" s="1">
        <v>1</v>
      </c>
      <c r="D429" s="1">
        <f>+IF(Tabla15[[#This Row],[NOMBRE DE LA CAUSA 2018]]=0,0,1)</f>
        <v>1</v>
      </c>
      <c r="E429" s="1">
        <f>+E428+Tabla15[[#This Row],[NOMBRE DE LA CAUSA 2019]]</f>
        <v>427</v>
      </c>
      <c r="F429" s="1">
        <f>+Tabla15[[#This Row],[0]]*Tabla15[[#This Row],[NOMBRE DE LA CAUSA 2019]]</f>
        <v>427</v>
      </c>
      <c r="G429" s="6" t="s">
        <v>1043</v>
      </c>
      <c r="K429" s="1" t="s">
        <v>1045</v>
      </c>
      <c r="L429" s="12" t="s">
        <v>1950</v>
      </c>
      <c r="M429" s="4">
        <v>2061</v>
      </c>
      <c r="N429" s="1" t="str">
        <f>+Tabla15[[#This Row],[NOMBRE DE LA CAUSA 2017]]</f>
        <v>LESION A CONSCRIPTO DERIVADA DE LA PRESTACION DEL SERVICIO DE SALUD</v>
      </c>
    </row>
    <row r="430" spans="1:14" ht="15" customHeight="1">
      <c r="A430" s="1">
        <f>+Tabla15[[#This Row],[1]]</f>
        <v>428</v>
      </c>
      <c r="B430" s="1" t="s">
        <v>1951</v>
      </c>
      <c r="C430" s="1">
        <v>1</v>
      </c>
      <c r="D430" s="1">
        <f>+IF(Tabla15[[#This Row],[NOMBRE DE LA CAUSA 2018]]=0,0,1)</f>
        <v>1</v>
      </c>
      <c r="E430" s="1">
        <f>+E429+Tabla15[[#This Row],[NOMBRE DE LA CAUSA 2019]]</f>
        <v>428</v>
      </c>
      <c r="F430" s="1">
        <f>+Tabla15[[#This Row],[0]]*Tabla15[[#This Row],[NOMBRE DE LA CAUSA 2019]]</f>
        <v>428</v>
      </c>
      <c r="G430" s="6" t="s">
        <v>1048</v>
      </c>
      <c r="J430" s="1" t="s">
        <v>1049</v>
      </c>
      <c r="K430" s="1" t="s">
        <v>1045</v>
      </c>
      <c r="L430" s="7" t="s">
        <v>1952</v>
      </c>
      <c r="M430" s="4">
        <v>557</v>
      </c>
      <c r="N430" s="1" t="str">
        <f>+Tabla15[[#This Row],[NOMBRE DE LA CAUSA 2017]]</f>
        <v>LESION A CONSCRIPTO DURANTE INSTRUCCION</v>
      </c>
    </row>
    <row r="431" spans="1:14" ht="15" customHeight="1">
      <c r="A431" s="1">
        <f>+Tabla15[[#This Row],[1]]</f>
        <v>429</v>
      </c>
      <c r="B431" s="1" t="s">
        <v>1953</v>
      </c>
      <c r="C431" s="1">
        <v>1</v>
      </c>
      <c r="D431" s="1">
        <f>+IF(Tabla15[[#This Row],[NOMBRE DE LA CAUSA 2018]]=0,0,1)</f>
        <v>1</v>
      </c>
      <c r="E431" s="1">
        <f>+E430+Tabla15[[#This Row],[NOMBRE DE LA CAUSA 2019]]</f>
        <v>429</v>
      </c>
      <c r="F431" s="1">
        <f>+Tabla15[[#This Row],[0]]*Tabla15[[#This Row],[NOMBRE DE LA CAUSA 2019]]</f>
        <v>429</v>
      </c>
      <c r="G431" s="6" t="s">
        <v>1086</v>
      </c>
      <c r="H431" s="1" t="s">
        <v>1954</v>
      </c>
      <c r="K431" s="1" t="s">
        <v>1045</v>
      </c>
      <c r="L431" s="7" t="s">
        <v>1955</v>
      </c>
      <c r="M431" s="4">
        <v>2065</v>
      </c>
      <c r="N431" s="1" t="str">
        <f>+Tabla15[[#This Row],[NOMBRE DE LA CAUSA 2017]]</f>
        <v>LESION A CONSCRIPTO EN COMBATE O ENFRENTAMIENTO</v>
      </c>
    </row>
    <row r="432" spans="1:14" ht="15" customHeight="1">
      <c r="A432" s="1">
        <f>+Tabla15[[#This Row],[1]]</f>
        <v>430</v>
      </c>
      <c r="B432" s="1" t="s">
        <v>1956</v>
      </c>
      <c r="C432" s="1">
        <v>1</v>
      </c>
      <c r="D432" s="1">
        <f>+IF(Tabla15[[#This Row],[NOMBRE DE LA CAUSA 2018]]=0,0,1)</f>
        <v>1</v>
      </c>
      <c r="E432" s="1">
        <f>+E431+Tabla15[[#This Row],[NOMBRE DE LA CAUSA 2019]]</f>
        <v>430</v>
      </c>
      <c r="F432" s="1">
        <f>+Tabla15[[#This Row],[0]]*Tabla15[[#This Row],[NOMBRE DE LA CAUSA 2019]]</f>
        <v>430</v>
      </c>
      <c r="G432" s="6" t="s">
        <v>1086</v>
      </c>
      <c r="H432" s="1" t="s">
        <v>1954</v>
      </c>
      <c r="K432" s="1" t="s">
        <v>1045</v>
      </c>
      <c r="L432" s="7" t="s">
        <v>1957</v>
      </c>
      <c r="M432" s="4">
        <v>2067</v>
      </c>
      <c r="N432" s="1" t="str">
        <f>+Tabla15[[#This Row],[NOMBRE DE LA CAUSA 2017]]</f>
        <v>LESION A CONSCRIPTO EN ENFRENTAMIENTO ENTRE TROPAS</v>
      </c>
    </row>
    <row r="433" spans="1:14" ht="15" customHeight="1">
      <c r="A433" s="1">
        <f>+Tabla15[[#This Row],[1]]</f>
        <v>431</v>
      </c>
      <c r="B433" s="1" t="s">
        <v>1958</v>
      </c>
      <c r="C433" s="1">
        <v>1</v>
      </c>
      <c r="D433" s="1">
        <f>+IF(Tabla15[[#This Row],[NOMBRE DE LA CAUSA 2018]]=0,0,1)</f>
        <v>1</v>
      </c>
      <c r="E433" s="1">
        <f>+E432+Tabla15[[#This Row],[NOMBRE DE LA CAUSA 2019]]</f>
        <v>431</v>
      </c>
      <c r="F433" s="1">
        <f>+Tabla15[[#This Row],[0]]*Tabla15[[#This Row],[NOMBRE DE LA CAUSA 2019]]</f>
        <v>431</v>
      </c>
      <c r="G433" s="6" t="s">
        <v>1086</v>
      </c>
      <c r="H433" s="1" t="s">
        <v>1954</v>
      </c>
      <c r="K433" s="1" t="s">
        <v>1045</v>
      </c>
      <c r="L433" s="7" t="s">
        <v>1959</v>
      </c>
      <c r="M433" s="4">
        <v>2063</v>
      </c>
      <c r="N433" s="1" t="str">
        <f>+Tabla15[[#This Row],[NOMBRE DE LA CAUSA 2017]]</f>
        <v>LESION A CONSCRIPTO EN OPERATIVO MILITAR</v>
      </c>
    </row>
    <row r="434" spans="1:14" ht="15" customHeight="1">
      <c r="A434" s="1">
        <f>+Tabla15[[#This Row],[1]]</f>
        <v>432</v>
      </c>
      <c r="B434" s="6" t="s">
        <v>1960</v>
      </c>
      <c r="C434" s="1">
        <v>1</v>
      </c>
      <c r="D434" s="1">
        <f>+IF(Tabla15[[#This Row],[NOMBRE DE LA CAUSA 2018]]=0,0,1)</f>
        <v>1</v>
      </c>
      <c r="E434" s="1">
        <f>+E433+Tabla15[[#This Row],[NOMBRE DE LA CAUSA 2019]]</f>
        <v>432</v>
      </c>
      <c r="F434" s="1">
        <f>+Tabla15[[#This Row],[0]]*Tabla15[[#This Row],[NOMBRE DE LA CAUSA 2019]]</f>
        <v>432</v>
      </c>
      <c r="G434" s="6" t="s">
        <v>1086</v>
      </c>
      <c r="H434" s="6" t="s">
        <v>1954</v>
      </c>
      <c r="I434" s="6"/>
      <c r="J434" s="6"/>
      <c r="K434" s="6" t="s">
        <v>1045</v>
      </c>
      <c r="L434" s="7" t="s">
        <v>1961</v>
      </c>
      <c r="M434" s="4">
        <v>2068</v>
      </c>
      <c r="N434" s="1" t="str">
        <f>+Tabla15[[#This Row],[NOMBRE DE LA CAUSA 2017]]</f>
        <v>LESION A CONSCRIPTO EN PROCEDIMIENTO DE POLICIA</v>
      </c>
    </row>
    <row r="435" spans="1:14" ht="15" customHeight="1">
      <c r="A435" s="1">
        <f>+Tabla15[[#This Row],[1]]</f>
        <v>433</v>
      </c>
      <c r="B435" s="6" t="s">
        <v>1962</v>
      </c>
      <c r="C435" s="1">
        <v>1</v>
      </c>
      <c r="D435" s="1">
        <f>+IF(Tabla15[[#This Row],[NOMBRE DE LA CAUSA 2018]]=0,0,1)</f>
        <v>1</v>
      </c>
      <c r="E435" s="1">
        <f>+E434+Tabla15[[#This Row],[NOMBRE DE LA CAUSA 2019]]</f>
        <v>433</v>
      </c>
      <c r="F435" s="1">
        <f>+Tabla15[[#This Row],[0]]*Tabla15[[#This Row],[NOMBRE DE LA CAUSA 2019]]</f>
        <v>433</v>
      </c>
      <c r="G435" s="6" t="s">
        <v>1048</v>
      </c>
      <c r="H435" s="6"/>
      <c r="I435" s="6"/>
      <c r="J435" s="6" t="s">
        <v>1049</v>
      </c>
      <c r="K435" s="6" t="s">
        <v>1045</v>
      </c>
      <c r="L435" s="7" t="s">
        <v>1963</v>
      </c>
      <c r="M435" s="4">
        <v>747</v>
      </c>
      <c r="N435" s="1" t="str">
        <f>+Tabla15[[#This Row],[NOMBRE DE LA CAUSA 2017]]</f>
        <v>LESION A CONSCRIPTO POR ACTO TERRORISTA</v>
      </c>
    </row>
    <row r="436" spans="1:14" ht="15" customHeight="1">
      <c r="A436" s="1">
        <f>+Tabla15[[#This Row],[1]]</f>
        <v>434</v>
      </c>
      <c r="B436" s="6" t="s">
        <v>1964</v>
      </c>
      <c r="C436" s="1">
        <v>1</v>
      </c>
      <c r="D436" s="1">
        <f>+IF(Tabla15[[#This Row],[NOMBRE DE LA CAUSA 2018]]=0,0,1)</f>
        <v>1</v>
      </c>
      <c r="E436" s="1">
        <f>+E435+Tabla15[[#This Row],[NOMBRE DE LA CAUSA 2019]]</f>
        <v>434</v>
      </c>
      <c r="F436" s="1">
        <f>+Tabla15[[#This Row],[0]]*Tabla15[[#This Row],[NOMBRE DE LA CAUSA 2019]]</f>
        <v>434</v>
      </c>
      <c r="G436" s="6" t="s">
        <v>1048</v>
      </c>
      <c r="H436" s="6"/>
      <c r="I436" s="6"/>
      <c r="J436" s="6" t="s">
        <v>1049</v>
      </c>
      <c r="K436" s="6" t="s">
        <v>1045</v>
      </c>
      <c r="L436" s="7" t="s">
        <v>1965</v>
      </c>
      <c r="M436" s="4">
        <v>550</v>
      </c>
      <c r="N436" s="1" t="str">
        <f>+Tabla15[[#This Row],[NOMBRE DE LA CAUSA 2017]]</f>
        <v>LESION A CONSCRIPTO POR EXPLOSION DE MINA ANTIPERSONAL</v>
      </c>
    </row>
    <row r="437" spans="1:14" ht="15" customHeight="1">
      <c r="A437" s="1">
        <f>+Tabla15[[#This Row],[1]]</f>
        <v>435</v>
      </c>
      <c r="B437" s="6" t="s">
        <v>1966</v>
      </c>
      <c r="C437" s="1">
        <v>1</v>
      </c>
      <c r="D437" s="1">
        <f>+IF(Tabla15[[#This Row],[NOMBRE DE LA CAUSA 2018]]=0,0,1)</f>
        <v>1</v>
      </c>
      <c r="E437" s="1">
        <f>+E436+Tabla15[[#This Row],[NOMBRE DE LA CAUSA 2019]]</f>
        <v>435</v>
      </c>
      <c r="F437" s="1">
        <f>+Tabla15[[#This Row],[0]]*Tabla15[[#This Row],[NOMBRE DE LA CAUSA 2019]]</f>
        <v>435</v>
      </c>
      <c r="G437" s="6" t="s">
        <v>1048</v>
      </c>
      <c r="H437" s="6"/>
      <c r="I437" s="6"/>
      <c r="J437" s="6" t="s">
        <v>1049</v>
      </c>
      <c r="K437" s="6" t="s">
        <v>1045</v>
      </c>
      <c r="L437" s="7" t="s">
        <v>1967</v>
      </c>
      <c r="M437" s="4">
        <v>794</v>
      </c>
      <c r="N437" s="1" t="str">
        <f>+Tabla15[[#This Row],[NOMBRE DE LA CAUSA 2017]]</f>
        <v>LESION A MIEMBRO VOLUNTARIO DE LA FUERZA PUBLICA CON AERONAVE OFICIAL</v>
      </c>
    </row>
    <row r="438" spans="1:14" ht="15" customHeight="1">
      <c r="A438" s="1">
        <f>+Tabla15[[#This Row],[1]]</f>
        <v>436</v>
      </c>
      <c r="B438" s="6" t="s">
        <v>1968</v>
      </c>
      <c r="C438" s="1">
        <v>1</v>
      </c>
      <c r="D438" s="1">
        <f>+IF(Tabla15[[#This Row],[NOMBRE DE LA CAUSA 2018]]=0,0,1)</f>
        <v>1</v>
      </c>
      <c r="E438" s="1">
        <f>+E437+Tabla15[[#This Row],[NOMBRE DE LA CAUSA 2019]]</f>
        <v>436</v>
      </c>
      <c r="F438" s="1">
        <f>+Tabla15[[#This Row],[0]]*Tabla15[[#This Row],[NOMBRE DE LA CAUSA 2019]]</f>
        <v>436</v>
      </c>
      <c r="G438" s="6" t="s">
        <v>1048</v>
      </c>
      <c r="H438" s="6"/>
      <c r="I438" s="6"/>
      <c r="J438" s="6" t="s">
        <v>1049</v>
      </c>
      <c r="K438" s="6" t="s">
        <v>1045</v>
      </c>
      <c r="L438" s="7" t="s">
        <v>1969</v>
      </c>
      <c r="M438" s="4">
        <v>322</v>
      </c>
      <c r="N438" s="1" t="str">
        <f>+Tabla15[[#This Row],[NOMBRE DE LA CAUSA 2017]]</f>
        <v>LESION A MIEMBRO VOLUNTARIO DE LA FUERZA PUBLICA CON ARMA DE DOTACION OFICIAL</v>
      </c>
    </row>
    <row r="439" spans="1:14" ht="15" customHeight="1">
      <c r="A439" s="1">
        <f>+Tabla15[[#This Row],[1]]</f>
        <v>437</v>
      </c>
      <c r="B439" s="6" t="s">
        <v>1970</v>
      </c>
      <c r="C439" s="1">
        <v>1</v>
      </c>
      <c r="D439" s="1">
        <f>+IF(Tabla15[[#This Row],[NOMBRE DE LA CAUSA 2018]]=0,0,1)</f>
        <v>1</v>
      </c>
      <c r="E439" s="1">
        <f>+E438+Tabla15[[#This Row],[NOMBRE DE LA CAUSA 2019]]</f>
        <v>437</v>
      </c>
      <c r="F439" s="1">
        <f>+Tabla15[[#This Row],[0]]*Tabla15[[#This Row],[NOMBRE DE LA CAUSA 2019]]</f>
        <v>437</v>
      </c>
      <c r="G439" s="6" t="s">
        <v>1043</v>
      </c>
      <c r="I439" s="6"/>
      <c r="J439" s="6"/>
      <c r="K439" s="6" t="s">
        <v>1045</v>
      </c>
      <c r="L439" s="7" t="s">
        <v>1971</v>
      </c>
      <c r="M439" s="4">
        <v>2084</v>
      </c>
      <c r="N439" s="1" t="str">
        <f>+Tabla15[[#This Row],[NOMBRE DE LA CAUSA 2017]]</f>
        <v>LESION A MIEMBRO VOLUNTARIO DE LA FUERZA PUBLICA CON ARMA DE USO PERSONAL</v>
      </c>
    </row>
    <row r="440" spans="1:14" ht="15" customHeight="1">
      <c r="A440" s="1">
        <f>+Tabla15[[#This Row],[1]]</f>
        <v>438</v>
      </c>
      <c r="B440" s="6" t="s">
        <v>1972</v>
      </c>
      <c r="C440" s="1">
        <v>1</v>
      </c>
      <c r="D440" s="1">
        <f>+IF(Tabla15[[#This Row],[NOMBRE DE LA CAUSA 2018]]=0,0,1)</f>
        <v>1</v>
      </c>
      <c r="E440" s="1">
        <f>+E439+Tabla15[[#This Row],[NOMBRE DE LA CAUSA 2019]]</f>
        <v>438</v>
      </c>
      <c r="F440" s="1">
        <f>+Tabla15[[#This Row],[0]]*Tabla15[[#This Row],[NOMBRE DE LA CAUSA 2019]]</f>
        <v>438</v>
      </c>
      <c r="G440" s="6" t="s">
        <v>1048</v>
      </c>
      <c r="I440" s="6"/>
      <c r="J440" s="1" t="s">
        <v>1049</v>
      </c>
      <c r="K440" s="1" t="s">
        <v>1045</v>
      </c>
      <c r="L440" s="7" t="s">
        <v>1973</v>
      </c>
      <c r="M440" s="4">
        <v>796</v>
      </c>
      <c r="N440" s="1" t="str">
        <f>+Tabla15[[#This Row],[NOMBRE DE LA CAUSA 2017]]</f>
        <v>LESION A MIEMBRO VOLUNTARIO DE LA FUERZA PUBLICA CON NAVE OFICIAL</v>
      </c>
    </row>
    <row r="441" spans="1:14" ht="15" customHeight="1">
      <c r="A441" s="1">
        <f>+Tabla15[[#This Row],[1]]</f>
        <v>439</v>
      </c>
      <c r="B441" s="1" t="s">
        <v>1974</v>
      </c>
      <c r="C441" s="1">
        <v>1</v>
      </c>
      <c r="D441" s="1">
        <f>+IF(Tabla15[[#This Row],[NOMBRE DE LA CAUSA 2018]]=0,0,1)</f>
        <v>1</v>
      </c>
      <c r="E441" s="1">
        <f>+E440+Tabla15[[#This Row],[NOMBRE DE LA CAUSA 2019]]</f>
        <v>439</v>
      </c>
      <c r="F441" s="1">
        <f>+Tabla15[[#This Row],[0]]*Tabla15[[#This Row],[NOMBRE DE LA CAUSA 2019]]</f>
        <v>439</v>
      </c>
      <c r="G441" s="6" t="s">
        <v>1048</v>
      </c>
      <c r="I441" s="6"/>
      <c r="J441" s="1" t="s">
        <v>1049</v>
      </c>
      <c r="K441" s="1" t="s">
        <v>1045</v>
      </c>
      <c r="L441" s="7" t="s">
        <v>1975</v>
      </c>
      <c r="M441" s="4">
        <v>792</v>
      </c>
      <c r="N441" s="1" t="str">
        <f>+Tabla15[[#This Row],[NOMBRE DE LA CAUSA 2017]]</f>
        <v>LESION A MIEMBRO VOLUNTARIO DE LA FUERZA PUBLICA CON VEHICULO OFICIAL</v>
      </c>
    </row>
    <row r="442" spans="1:14" ht="15" customHeight="1">
      <c r="A442" s="1">
        <f>+Tabla15[[#This Row],[1]]</f>
        <v>440</v>
      </c>
      <c r="B442" s="6" t="s">
        <v>1976</v>
      </c>
      <c r="C442" s="1">
        <v>1</v>
      </c>
      <c r="D442" s="1">
        <f>+IF(Tabla15[[#This Row],[NOMBRE DE LA CAUSA 2018]]=0,0,1)</f>
        <v>1</v>
      </c>
      <c r="E442" s="1">
        <f>+E441+Tabla15[[#This Row],[NOMBRE DE LA CAUSA 2019]]</f>
        <v>440</v>
      </c>
      <c r="F442" s="1">
        <f>+Tabla15[[#This Row],[0]]*Tabla15[[#This Row],[NOMBRE DE LA CAUSA 2019]]</f>
        <v>440</v>
      </c>
      <c r="G442" s="6" t="s">
        <v>1043</v>
      </c>
      <c r="K442" s="1" t="s">
        <v>1045</v>
      </c>
      <c r="L442" s="7" t="s">
        <v>1977</v>
      </c>
      <c r="M442" s="4">
        <v>2074</v>
      </c>
      <c r="N442" s="1" t="str">
        <f>+Tabla15[[#This Row],[NOMBRE DE LA CAUSA 2017]]</f>
        <v>LESION A MIEMBRO VOLUNTARIO DE LA FUERZA PUBLICA DERIVADA DE LA PRESTACION DEL SERVICIO DE SALUD</v>
      </c>
    </row>
    <row r="443" spans="1:14" ht="15" customHeight="1">
      <c r="A443" s="1">
        <f>+Tabla15[[#This Row],[1]]</f>
        <v>441</v>
      </c>
      <c r="B443" s="6" t="s">
        <v>1978</v>
      </c>
      <c r="C443" s="1">
        <v>1</v>
      </c>
      <c r="D443" s="1">
        <f>+IF(Tabla15[[#This Row],[NOMBRE DE LA CAUSA 2018]]=0,0,1)</f>
        <v>1</v>
      </c>
      <c r="E443" s="1">
        <f>+E442+Tabla15[[#This Row],[NOMBRE DE LA CAUSA 2019]]</f>
        <v>441</v>
      </c>
      <c r="F443" s="1">
        <f>+Tabla15[[#This Row],[0]]*Tabla15[[#This Row],[NOMBRE DE LA CAUSA 2019]]</f>
        <v>441</v>
      </c>
      <c r="G443" s="6" t="s">
        <v>1048</v>
      </c>
      <c r="J443" s="1" t="s">
        <v>1049</v>
      </c>
      <c r="K443" s="1" t="s">
        <v>1045</v>
      </c>
      <c r="L443" s="7" t="s">
        <v>1979</v>
      </c>
      <c r="M443" s="4">
        <v>558</v>
      </c>
      <c r="N443" s="1" t="str">
        <f>+Tabla15[[#This Row],[NOMBRE DE LA CAUSA 2017]]</f>
        <v>LESION A MIEMBRO VOLUNTARIO DE LA FUERZA PUBLICA DURANTE INSTRUCCION</v>
      </c>
    </row>
    <row r="444" spans="1:14" ht="15" customHeight="1">
      <c r="A444" s="1">
        <f>+Tabla15[[#This Row],[1]]</f>
        <v>442</v>
      </c>
      <c r="B444" s="6" t="s">
        <v>1980</v>
      </c>
      <c r="C444" s="1">
        <v>1</v>
      </c>
      <c r="D444" s="1">
        <f>+IF(Tabla15[[#This Row],[NOMBRE DE LA CAUSA 2018]]=0,0,1)</f>
        <v>1</v>
      </c>
      <c r="E444" s="1">
        <f>+E443+Tabla15[[#This Row],[NOMBRE DE LA CAUSA 2019]]</f>
        <v>442</v>
      </c>
      <c r="F444" s="1">
        <f>+Tabla15[[#This Row],[0]]*Tabla15[[#This Row],[NOMBRE DE LA CAUSA 2019]]</f>
        <v>442</v>
      </c>
      <c r="G444" s="6" t="s">
        <v>1086</v>
      </c>
      <c r="H444" s="1" t="s">
        <v>1981</v>
      </c>
      <c r="K444" s="1" t="s">
        <v>1045</v>
      </c>
      <c r="L444" s="7" t="s">
        <v>1982</v>
      </c>
      <c r="M444" s="4">
        <v>2078</v>
      </c>
      <c r="N444" s="1" t="str">
        <f>+Tabla15[[#This Row],[NOMBRE DE LA CAUSA 2017]]</f>
        <v>LESION A MIEMBRO VOLUNTARIO DE LA FUERZA PUBLICA EN COMBATE O ENFRENTAMIENTO</v>
      </c>
    </row>
    <row r="445" spans="1:14" ht="15" customHeight="1">
      <c r="A445" s="1">
        <f>+Tabla15[[#This Row],[1]]</f>
        <v>443</v>
      </c>
      <c r="B445" s="6" t="s">
        <v>1983</v>
      </c>
      <c r="C445" s="1">
        <v>1</v>
      </c>
      <c r="D445" s="1">
        <f>+IF(Tabla15[[#This Row],[NOMBRE DE LA CAUSA 2018]]=0,0,1)</f>
        <v>1</v>
      </c>
      <c r="E445" s="1">
        <f>+E444+Tabla15[[#This Row],[NOMBRE DE LA CAUSA 2019]]</f>
        <v>443</v>
      </c>
      <c r="F445" s="1">
        <f>+Tabla15[[#This Row],[0]]*Tabla15[[#This Row],[NOMBRE DE LA CAUSA 2019]]</f>
        <v>443</v>
      </c>
      <c r="G445" s="6" t="s">
        <v>1086</v>
      </c>
      <c r="H445" s="6" t="s">
        <v>1981</v>
      </c>
      <c r="I445" s="6"/>
      <c r="J445" s="6"/>
      <c r="K445" s="6" t="s">
        <v>1045</v>
      </c>
      <c r="L445" s="7" t="s">
        <v>1984</v>
      </c>
      <c r="M445" s="4">
        <v>2080</v>
      </c>
      <c r="N445" s="1" t="str">
        <f>+Tabla15[[#This Row],[NOMBRE DE LA CAUSA 2017]]</f>
        <v>LESION A MIEMBRO VOLUNTARIO DE LA FUERZA PUBLICA EN ENFRENTAMIENTO ENTRE TROPAS</v>
      </c>
    </row>
    <row r="446" spans="1:14" ht="15" customHeight="1">
      <c r="A446" s="1">
        <f>+Tabla15[[#This Row],[1]]</f>
        <v>444</v>
      </c>
      <c r="B446" s="6" t="s">
        <v>1985</v>
      </c>
      <c r="C446" s="1">
        <v>1</v>
      </c>
      <c r="D446" s="1">
        <f>+IF(Tabla15[[#This Row],[NOMBRE DE LA CAUSA 2018]]=0,0,1)</f>
        <v>1</v>
      </c>
      <c r="E446" s="1">
        <f>+E445+Tabla15[[#This Row],[NOMBRE DE LA CAUSA 2019]]</f>
        <v>444</v>
      </c>
      <c r="F446" s="1">
        <f>+Tabla15[[#This Row],[0]]*Tabla15[[#This Row],[NOMBRE DE LA CAUSA 2019]]</f>
        <v>444</v>
      </c>
      <c r="G446" s="6" t="s">
        <v>1086</v>
      </c>
      <c r="H446" s="6" t="s">
        <v>1981</v>
      </c>
      <c r="I446" s="6"/>
      <c r="J446" s="6"/>
      <c r="K446" s="6" t="s">
        <v>1045</v>
      </c>
      <c r="L446" s="7" t="s">
        <v>1986</v>
      </c>
      <c r="M446" s="4">
        <v>2076</v>
      </c>
      <c r="N446" s="1" t="str">
        <f>+Tabla15[[#This Row],[NOMBRE DE LA CAUSA 2017]]</f>
        <v>LESION A MIEMBRO VOLUNTARIO DE LA FUERZA PUBLICA EN OPERATIVO MILITAR</v>
      </c>
    </row>
    <row r="447" spans="1:14" ht="15" customHeight="1">
      <c r="A447" s="1">
        <f>+Tabla15[[#This Row],[1]]</f>
        <v>445</v>
      </c>
      <c r="B447" s="6" t="s">
        <v>1987</v>
      </c>
      <c r="C447" s="1">
        <v>1</v>
      </c>
      <c r="D447" s="1">
        <f>+IF(Tabla15[[#This Row],[NOMBRE DE LA CAUSA 2018]]=0,0,1)</f>
        <v>1</v>
      </c>
      <c r="E447" s="1">
        <f>+E446+Tabla15[[#This Row],[NOMBRE DE LA CAUSA 2019]]</f>
        <v>445</v>
      </c>
      <c r="F447" s="1">
        <f>+Tabla15[[#This Row],[0]]*Tabla15[[#This Row],[NOMBRE DE LA CAUSA 2019]]</f>
        <v>445</v>
      </c>
      <c r="G447" s="6" t="s">
        <v>1086</v>
      </c>
      <c r="H447" s="6" t="s">
        <v>1981</v>
      </c>
      <c r="I447" s="6"/>
      <c r="J447" s="6"/>
      <c r="K447" s="6" t="s">
        <v>1045</v>
      </c>
      <c r="L447" s="7" t="s">
        <v>1988</v>
      </c>
      <c r="M447" s="4">
        <v>2081</v>
      </c>
      <c r="N447" s="1" t="str">
        <f>+Tabla15[[#This Row],[NOMBRE DE LA CAUSA 2017]]</f>
        <v>LESION A MIEMBRO VOLUNTARIO DE LA FUERZA PUBLICA EN PROCEDIMIENTO DE POLICIA</v>
      </c>
    </row>
    <row r="448" spans="1:14" ht="15" customHeight="1">
      <c r="A448" s="1">
        <f>+Tabla15[[#This Row],[1]]</f>
        <v>446</v>
      </c>
      <c r="B448" s="1" t="s">
        <v>1989</v>
      </c>
      <c r="C448" s="1">
        <v>1</v>
      </c>
      <c r="D448" s="1">
        <f>+IF(Tabla15[[#This Row],[NOMBRE DE LA CAUSA 2018]]=0,0,1)</f>
        <v>1</v>
      </c>
      <c r="E448" s="1">
        <f>+E447+Tabla15[[#This Row],[NOMBRE DE LA CAUSA 2019]]</f>
        <v>446</v>
      </c>
      <c r="F448" s="1">
        <f>+Tabla15[[#This Row],[0]]*Tabla15[[#This Row],[NOMBRE DE LA CAUSA 2019]]</f>
        <v>446</v>
      </c>
      <c r="G448" s="6" t="s">
        <v>1048</v>
      </c>
      <c r="J448" s="1" t="s">
        <v>1049</v>
      </c>
      <c r="K448" s="1" t="s">
        <v>1045</v>
      </c>
      <c r="L448" s="1" t="s">
        <v>1990</v>
      </c>
      <c r="M448" s="4">
        <v>746</v>
      </c>
      <c r="N448" s="1" t="str">
        <f>+Tabla15[[#This Row],[NOMBRE DE LA CAUSA 2017]]</f>
        <v>LESION A MIEMBRO VOLUNTARIO DE LA FUERZA PUBLICA POR ACTO TERRORISTA</v>
      </c>
    </row>
    <row r="449" spans="1:14" ht="15" customHeight="1">
      <c r="A449" s="1">
        <f>+Tabla15[[#This Row],[1]]</f>
        <v>447</v>
      </c>
      <c r="B449" s="1" t="s">
        <v>1991</v>
      </c>
      <c r="C449" s="1">
        <v>1</v>
      </c>
      <c r="D449" s="1">
        <f>+IF(Tabla15[[#This Row],[NOMBRE DE LA CAUSA 2018]]=0,0,1)</f>
        <v>1</v>
      </c>
      <c r="E449" s="1">
        <f>+E448+Tabla15[[#This Row],[NOMBRE DE LA CAUSA 2019]]</f>
        <v>447</v>
      </c>
      <c r="F449" s="1">
        <f>+Tabla15[[#This Row],[0]]*Tabla15[[#This Row],[NOMBRE DE LA CAUSA 2019]]</f>
        <v>447</v>
      </c>
      <c r="G449" s="6" t="s">
        <v>1048</v>
      </c>
      <c r="J449" s="1" t="s">
        <v>1049</v>
      </c>
      <c r="K449" s="1" t="s">
        <v>1045</v>
      </c>
      <c r="L449" s="1" t="s">
        <v>1992</v>
      </c>
      <c r="M449" s="4">
        <v>552</v>
      </c>
      <c r="N449" s="1" t="str">
        <f>+Tabla15[[#This Row],[NOMBRE DE LA CAUSA 2017]]</f>
        <v>LESION A MIEMBRO VOLUNTARIO DE LA FUERZA PUBLICA POR EXPLOSION DE MINA ANTIPERSONAL</v>
      </c>
    </row>
    <row r="450" spans="1:14" ht="15" customHeight="1">
      <c r="A450" s="1">
        <f>+Tabla15[[#This Row],[1]]</f>
        <v>448</v>
      </c>
      <c r="B450" s="1" t="s">
        <v>1993</v>
      </c>
      <c r="C450" s="1">
        <v>1</v>
      </c>
      <c r="D450" s="1">
        <f>+IF(Tabla15[[#This Row],[NOMBRE DE LA CAUSA 2018]]=0,0,1)</f>
        <v>1</v>
      </c>
      <c r="E450" s="1">
        <f>+E449+Tabla15[[#This Row],[NOMBRE DE LA CAUSA 2019]]</f>
        <v>448</v>
      </c>
      <c r="F450" s="1">
        <f>+Tabla15[[#This Row],[0]]*Tabla15[[#This Row],[NOMBRE DE LA CAUSA 2019]]</f>
        <v>448</v>
      </c>
      <c r="G450" s="6" t="s">
        <v>1048</v>
      </c>
      <c r="H450" s="6"/>
      <c r="I450" s="6"/>
      <c r="J450" s="6" t="s">
        <v>1049</v>
      </c>
      <c r="K450" s="6" t="s">
        <v>1045</v>
      </c>
      <c r="L450" s="1" t="s">
        <v>1994</v>
      </c>
      <c r="M450" s="4">
        <v>417</v>
      </c>
      <c r="N450" s="1" t="str">
        <f>+Tabla15[[#This Row],[NOMBRE DE LA CAUSA 2017]]</f>
        <v>LESION A OPERADOR POR EJECUCION DE OBRA PUBLICA</v>
      </c>
    </row>
    <row r="451" spans="1:14" ht="15" customHeight="1">
      <c r="A451" s="1">
        <f>+Tabla15[[#This Row],[1]]</f>
        <v>449</v>
      </c>
      <c r="B451" s="6" t="s">
        <v>1995</v>
      </c>
      <c r="C451" s="1">
        <v>1</v>
      </c>
      <c r="D451" s="1">
        <f>+IF(Tabla15[[#This Row],[NOMBRE DE LA CAUSA 2018]]=0,0,1)</f>
        <v>1</v>
      </c>
      <c r="E451" s="1">
        <f>+E450+Tabla15[[#This Row],[NOMBRE DE LA CAUSA 2019]]</f>
        <v>449</v>
      </c>
      <c r="F451" s="1">
        <f>+Tabla15[[#This Row],[0]]*Tabla15[[#This Row],[NOMBRE DE LA CAUSA 2019]]</f>
        <v>449</v>
      </c>
      <c r="G451" s="6" t="s">
        <v>1086</v>
      </c>
      <c r="H451" s="1" t="s">
        <v>1146</v>
      </c>
      <c r="I451" s="6"/>
      <c r="J451" s="6"/>
      <c r="K451" s="6" t="s">
        <v>1045</v>
      </c>
      <c r="L451" s="28" t="s">
        <v>1996</v>
      </c>
      <c r="M451" s="4">
        <v>2156</v>
      </c>
      <c r="N451" s="1" t="str">
        <f>+Tabla15[[#This Row],[NOMBRE DE LA CAUSA 2017]]</f>
        <v>LESION A PERSONAL DOCENTE O ADMINISTRATIVO EN ESTABLECIMIENTO EDUCATIVO</v>
      </c>
    </row>
    <row r="452" spans="1:14" ht="15" customHeight="1">
      <c r="A452" s="1">
        <f>+Tabla15[[#This Row],[1]]</f>
        <v>450</v>
      </c>
      <c r="B452" s="6" t="s">
        <v>1997</v>
      </c>
      <c r="C452" s="1">
        <v>1</v>
      </c>
      <c r="D452" s="1">
        <f>+IF(Tabla15[[#This Row],[NOMBRE DE LA CAUSA 2018]]=0,0,1)</f>
        <v>1</v>
      </c>
      <c r="E452" s="1">
        <f>+E451+Tabla15[[#This Row],[NOMBRE DE LA CAUSA 2019]]</f>
        <v>450</v>
      </c>
      <c r="F452" s="1">
        <f>+Tabla15[[#This Row],[0]]*Tabla15[[#This Row],[NOMBRE DE LA CAUSA 2019]]</f>
        <v>450</v>
      </c>
      <c r="G452" s="6" t="s">
        <v>1086</v>
      </c>
      <c r="H452" s="1" t="s">
        <v>1998</v>
      </c>
      <c r="I452" s="6"/>
      <c r="J452" s="6"/>
      <c r="K452" s="6" t="s">
        <v>1045</v>
      </c>
      <c r="L452" s="28" t="s">
        <v>1999</v>
      </c>
      <c r="M452" s="4">
        <v>2095</v>
      </c>
      <c r="N452" s="1" t="str">
        <f>+Tabla15[[#This Row],[NOMBRE DE LA CAUSA 2017]]</f>
        <v>LESION A RECLUSO CAUSADA POR AGENTES DEL ESTADO</v>
      </c>
    </row>
    <row r="453" spans="1:14" ht="15" customHeight="1">
      <c r="A453" s="1">
        <f>+Tabla15[[#This Row],[1]]</f>
        <v>451</v>
      </c>
      <c r="B453" s="6" t="s">
        <v>2000</v>
      </c>
      <c r="C453" s="1">
        <v>1</v>
      </c>
      <c r="D453" s="1">
        <f>+IF(Tabla15[[#This Row],[NOMBRE DE LA CAUSA 2018]]=0,0,1)</f>
        <v>1</v>
      </c>
      <c r="E453" s="1">
        <f>+E452+Tabla15[[#This Row],[NOMBRE DE LA CAUSA 2019]]</f>
        <v>451</v>
      </c>
      <c r="F453" s="1">
        <f>+Tabla15[[#This Row],[0]]*Tabla15[[#This Row],[NOMBRE DE LA CAUSA 2019]]</f>
        <v>451</v>
      </c>
      <c r="G453" s="6" t="s">
        <v>1086</v>
      </c>
      <c r="H453" s="1" t="s">
        <v>1998</v>
      </c>
      <c r="I453" s="6"/>
      <c r="J453" s="6"/>
      <c r="K453" s="6" t="s">
        <v>1045</v>
      </c>
      <c r="L453" s="28" t="s">
        <v>2001</v>
      </c>
      <c r="M453" s="4">
        <v>2097</v>
      </c>
      <c r="N453" s="1" t="str">
        <f>+Tabla15[[#This Row],[NOMBRE DE LA CAUSA 2017]]</f>
        <v>LESION A RECLUSO CAUSADA POR OTRO RECLUSO</v>
      </c>
    </row>
    <row r="454" spans="1:14" ht="15" customHeight="1">
      <c r="A454" s="1">
        <f>+Tabla15[[#This Row],[1]]</f>
        <v>452</v>
      </c>
      <c r="B454" s="6" t="s">
        <v>2002</v>
      </c>
      <c r="C454" s="1">
        <v>1</v>
      </c>
      <c r="D454" s="1">
        <f>+IF(Tabla15[[#This Row],[NOMBRE DE LA CAUSA 2018]]=0,0,1)</f>
        <v>1</v>
      </c>
      <c r="E454" s="1">
        <f>+E453+Tabla15[[#This Row],[NOMBRE DE LA CAUSA 2019]]</f>
        <v>452</v>
      </c>
      <c r="F454" s="1">
        <f>+Tabla15[[#This Row],[0]]*Tabla15[[#This Row],[NOMBRE DE LA CAUSA 2019]]</f>
        <v>452</v>
      </c>
      <c r="G454" s="6" t="s">
        <v>1086</v>
      </c>
      <c r="H454" s="1" t="s">
        <v>1998</v>
      </c>
      <c r="I454" s="6"/>
      <c r="J454" s="6"/>
      <c r="K454" s="6" t="s">
        <v>1045</v>
      </c>
      <c r="L454" s="1" t="s">
        <v>2003</v>
      </c>
      <c r="M454" s="4">
        <v>2096</v>
      </c>
      <c r="N454" s="1" t="str">
        <f>+Tabla15[[#This Row],[NOMBRE DE LA CAUSA 2017]]</f>
        <v>LESION A RECLUSO CAUSADA POR TERCEROS</v>
      </c>
    </row>
    <row r="455" spans="1:14" ht="15" customHeight="1">
      <c r="A455" s="1">
        <f>+Tabla15[[#This Row],[1]]</f>
        <v>453</v>
      </c>
      <c r="B455" s="6" t="s">
        <v>2004</v>
      </c>
      <c r="C455" s="1">
        <v>1</v>
      </c>
      <c r="D455" s="1">
        <f>+IF(Tabla15[[#This Row],[NOMBRE DE LA CAUSA 2018]]=0,0,1)</f>
        <v>1</v>
      </c>
      <c r="E455" s="1">
        <f>+E454+Tabla15[[#This Row],[NOMBRE DE LA CAUSA 2019]]</f>
        <v>453</v>
      </c>
      <c r="F455" s="1">
        <f>+Tabla15[[#This Row],[0]]*Tabla15[[#This Row],[NOMBRE DE LA CAUSA 2019]]</f>
        <v>453</v>
      </c>
      <c r="G455" s="6" t="s">
        <v>1086</v>
      </c>
      <c r="H455" s="1" t="s">
        <v>1998</v>
      </c>
      <c r="K455" s="1" t="s">
        <v>1045</v>
      </c>
      <c r="L455" s="1" t="s">
        <v>2005</v>
      </c>
      <c r="M455" s="4">
        <v>2100</v>
      </c>
      <c r="N455" s="1" t="str">
        <f>+Tabla15[[#This Row],[NOMBRE DE LA CAUSA 2017]]</f>
        <v>LESION A RECLUSO DERIVADA DE LA PRESTACION DEL SERVICIO DE SALUD</v>
      </c>
    </row>
    <row r="456" spans="1:14" ht="15" customHeight="1">
      <c r="A456" s="1">
        <f>+Tabla15[[#This Row],[1]]</f>
        <v>454</v>
      </c>
      <c r="B456" s="6" t="s">
        <v>2006</v>
      </c>
      <c r="C456" s="1">
        <v>1</v>
      </c>
      <c r="D456" s="1">
        <f>+IF(Tabla15[[#This Row],[NOMBRE DE LA CAUSA 2018]]=0,0,1)</f>
        <v>1</v>
      </c>
      <c r="E456" s="1">
        <f>+E455+Tabla15[[#This Row],[NOMBRE DE LA CAUSA 2019]]</f>
        <v>454</v>
      </c>
      <c r="F456" s="1">
        <f>+Tabla15[[#This Row],[0]]*Tabla15[[#This Row],[NOMBRE DE LA CAUSA 2019]]</f>
        <v>454</v>
      </c>
      <c r="G456" s="6" t="s">
        <v>1048</v>
      </c>
      <c r="I456" s="6"/>
      <c r="J456" s="1" t="s">
        <v>1049</v>
      </c>
      <c r="K456" s="1" t="s">
        <v>1045</v>
      </c>
      <c r="L456" s="1" t="s">
        <v>2007</v>
      </c>
      <c r="M456" s="4">
        <v>734</v>
      </c>
      <c r="N456" s="1" t="str">
        <f>+Tabla15[[#This Row],[NOMBRE DE LA CAUSA 2017]]</f>
        <v>LESION A TERCERO POR EJECUCION DE OBRA PUBLICA</v>
      </c>
    </row>
    <row r="457" spans="1:14" ht="15" customHeight="1">
      <c r="A457" s="1">
        <f>+Tabla15[[#This Row],[1]]</f>
        <v>455</v>
      </c>
      <c r="B457" s="6" t="s">
        <v>2008</v>
      </c>
      <c r="C457" s="1">
        <v>1</v>
      </c>
      <c r="D457" s="1">
        <f>+IF(Tabla15[[#This Row],[NOMBRE DE LA CAUSA 2018]]=0,0,1)</f>
        <v>1</v>
      </c>
      <c r="E457" s="1">
        <f>+E456+Tabla15[[#This Row],[NOMBRE DE LA CAUSA 2019]]</f>
        <v>455</v>
      </c>
      <c r="F457" s="1">
        <f>+Tabla15[[#This Row],[0]]*Tabla15[[#This Row],[NOMBRE DE LA CAUSA 2019]]</f>
        <v>455</v>
      </c>
      <c r="G457" s="6" t="s">
        <v>1048</v>
      </c>
      <c r="I457" s="6"/>
      <c r="J457" s="6" t="s">
        <v>1049</v>
      </c>
      <c r="K457" s="6" t="s">
        <v>1045</v>
      </c>
      <c r="L457" s="7" t="s">
        <v>2009</v>
      </c>
      <c r="M457" s="4">
        <v>320</v>
      </c>
      <c r="N457" s="1" t="str">
        <f>+Tabla15[[#This Row],[NOMBRE DE LA CAUSA 2017]]</f>
        <v>LESION ACCIDENTAL O FORTUITA A CONSCRIPTO</v>
      </c>
    </row>
    <row r="458" spans="1:14" ht="15" customHeight="1">
      <c r="A458" s="1">
        <f>+Tabla15[[#This Row],[1]]</f>
        <v>456</v>
      </c>
      <c r="B458" s="6" t="s">
        <v>2010</v>
      </c>
      <c r="C458" s="1">
        <v>1</v>
      </c>
      <c r="D458" s="1">
        <f>+IF(Tabla15[[#This Row],[NOMBRE DE LA CAUSA 2018]]=0,0,1)</f>
        <v>1</v>
      </c>
      <c r="E458" s="1">
        <f>+E457+Tabla15[[#This Row],[NOMBRE DE LA CAUSA 2019]]</f>
        <v>456</v>
      </c>
      <c r="F458" s="1">
        <f>+Tabla15[[#This Row],[0]]*Tabla15[[#This Row],[NOMBRE DE LA CAUSA 2019]]</f>
        <v>456</v>
      </c>
      <c r="G458" s="6" t="s">
        <v>1048</v>
      </c>
      <c r="I458" s="6"/>
      <c r="J458" s="6" t="s">
        <v>1049</v>
      </c>
      <c r="K458" s="6" t="s">
        <v>1045</v>
      </c>
      <c r="L458" s="7" t="s">
        <v>2011</v>
      </c>
      <c r="M458" s="4">
        <v>464</v>
      </c>
      <c r="N458" s="1" t="str">
        <f>+Tabla15[[#This Row],[NOMBRE DE LA CAUSA 2017]]</f>
        <v>LESION ACCIDENTAL O FORTUITA A MIEMBRO VOLUNTARIO DE LA FUERZA PUBLICA</v>
      </c>
    </row>
    <row r="459" spans="1:14" ht="15" customHeight="1">
      <c r="A459" s="1">
        <f>+Tabla15[[#This Row],[1]]</f>
        <v>457</v>
      </c>
      <c r="B459" s="6" t="s">
        <v>2012</v>
      </c>
      <c r="C459" s="1">
        <v>1</v>
      </c>
      <c r="D459" s="1">
        <f>+IF(Tabla15[[#This Row],[NOMBRE DE LA CAUSA 2018]]=0,0,1)</f>
        <v>1</v>
      </c>
      <c r="E459" s="1">
        <f>+E458+Tabla15[[#This Row],[NOMBRE DE LA CAUSA 2019]]</f>
        <v>457</v>
      </c>
      <c r="F459" s="1">
        <f>+Tabla15[[#This Row],[0]]*Tabla15[[#This Row],[NOMBRE DE LA CAUSA 2019]]</f>
        <v>457</v>
      </c>
      <c r="G459" s="6" t="s">
        <v>1086</v>
      </c>
      <c r="H459" s="1" t="s">
        <v>1998</v>
      </c>
      <c r="I459" s="6"/>
      <c r="J459" s="6"/>
      <c r="K459" s="6" t="s">
        <v>1045</v>
      </c>
      <c r="L459" s="7" t="s">
        <v>2013</v>
      </c>
      <c r="M459" s="4">
        <v>2099</v>
      </c>
      <c r="N459" s="1" t="str">
        <f>+Tabla15[[#This Row],[NOMBRE DE LA CAUSA 2017]]</f>
        <v>LESION ACCIDENTAL O FORTUITA A RECLUSO</v>
      </c>
    </row>
    <row r="460" spans="1:14" ht="15" customHeight="1">
      <c r="A460" s="1">
        <f>+Tabla15[[#This Row],[1]]</f>
        <v>458</v>
      </c>
      <c r="B460" s="1" t="s">
        <v>2014</v>
      </c>
      <c r="C460" s="1">
        <v>1</v>
      </c>
      <c r="D460" s="1">
        <f>+IF(Tabla15[[#This Row],[NOMBRE DE LA CAUSA 2018]]=0,0,1)</f>
        <v>1</v>
      </c>
      <c r="E460" s="1">
        <f>+E459+Tabla15[[#This Row],[NOMBRE DE LA CAUSA 2019]]</f>
        <v>458</v>
      </c>
      <c r="F460" s="1">
        <f>+Tabla15[[#This Row],[0]]*Tabla15[[#This Row],[NOMBRE DE LA CAUSA 2019]]</f>
        <v>458</v>
      </c>
      <c r="G460" s="6" t="s">
        <v>1086</v>
      </c>
      <c r="H460" s="1" t="s">
        <v>2015</v>
      </c>
      <c r="I460" s="6"/>
      <c r="K460" s="1" t="s">
        <v>1045</v>
      </c>
      <c r="L460" s="1" t="s">
        <v>2016</v>
      </c>
      <c r="M460" s="4">
        <v>2058</v>
      </c>
      <c r="N460" s="1" t="str">
        <f>+Tabla15[[#This Row],[NOMBRE DE LA CAUSA 2017]]</f>
        <v>LESION AUTO INFLIGIDA DE CONSCRIPTO</v>
      </c>
    </row>
    <row r="461" spans="1:14" ht="15" customHeight="1">
      <c r="A461" s="1">
        <f>+Tabla15[[#This Row],[1]]</f>
        <v>459</v>
      </c>
      <c r="B461" s="1" t="s">
        <v>2017</v>
      </c>
      <c r="C461" s="1">
        <v>1</v>
      </c>
      <c r="D461" s="1">
        <f>+IF(Tabla15[[#This Row],[NOMBRE DE LA CAUSA 2018]]=0,0,1)</f>
        <v>1</v>
      </c>
      <c r="E461" s="1">
        <f>+E460+Tabla15[[#This Row],[NOMBRE DE LA CAUSA 2019]]</f>
        <v>459</v>
      </c>
      <c r="F461" s="1">
        <f>+Tabla15[[#This Row],[0]]*Tabla15[[#This Row],[NOMBRE DE LA CAUSA 2019]]</f>
        <v>459</v>
      </c>
      <c r="G461" s="6" t="s">
        <v>1086</v>
      </c>
      <c r="H461" s="1" t="s">
        <v>2018</v>
      </c>
      <c r="K461" s="1" t="s">
        <v>1045</v>
      </c>
      <c r="L461" s="1" t="s">
        <v>2019</v>
      </c>
      <c r="M461" s="4">
        <v>2072</v>
      </c>
      <c r="N461" s="1" t="str">
        <f>+Tabla15[[#This Row],[NOMBRE DE LA CAUSA 2017]]</f>
        <v>LESION AUTO INFLIGIDA DE MIEMBRO VOLUNTARIO DE LA FUERZA PUBLICA</v>
      </c>
    </row>
    <row r="462" spans="1:14" ht="15" customHeight="1">
      <c r="A462" s="1">
        <f>+Tabla15[[#This Row],[1]]</f>
        <v>460</v>
      </c>
      <c r="B462" s="6" t="s">
        <v>2020</v>
      </c>
      <c r="C462" s="1">
        <v>1</v>
      </c>
      <c r="D462" s="1">
        <f>+IF(Tabla15[[#This Row],[NOMBRE DE LA CAUSA 2018]]=0,0,1)</f>
        <v>1</v>
      </c>
      <c r="E462" s="1">
        <f>+E461+Tabla15[[#This Row],[NOMBRE DE LA CAUSA 2019]]</f>
        <v>460</v>
      </c>
      <c r="F462" s="1">
        <f>+Tabla15[[#This Row],[0]]*Tabla15[[#This Row],[NOMBRE DE LA CAUSA 2019]]</f>
        <v>460</v>
      </c>
      <c r="G462" s="6" t="s">
        <v>1086</v>
      </c>
      <c r="H462" s="6" t="s">
        <v>1998</v>
      </c>
      <c r="I462" s="6"/>
      <c r="J462" s="6"/>
      <c r="K462" s="6" t="s">
        <v>1045</v>
      </c>
      <c r="L462" s="1" t="s">
        <v>2021</v>
      </c>
      <c r="M462" s="4">
        <v>2098</v>
      </c>
      <c r="N462" s="1" t="str">
        <f>+Tabla15[[#This Row],[NOMBRE DE LA CAUSA 2017]]</f>
        <v>LESION AUTO INFLIGIDA DE RECLUSO</v>
      </c>
    </row>
    <row r="463" spans="1:14" ht="15" customHeight="1">
      <c r="A463" s="1">
        <f>+Tabla15[[#This Row],[1]]</f>
        <v>461</v>
      </c>
      <c r="B463" s="6" t="s">
        <v>2022</v>
      </c>
      <c r="C463" s="1">
        <v>1</v>
      </c>
      <c r="D463" s="1">
        <f>+IF(Tabla15[[#This Row],[NOMBRE DE LA CAUSA 2018]]=0,0,1)</f>
        <v>1</v>
      </c>
      <c r="E463" s="1">
        <f>+E462+Tabla15[[#This Row],[NOMBRE DE LA CAUSA 2019]]</f>
        <v>461</v>
      </c>
      <c r="F463" s="1">
        <f>+Tabla15[[#This Row],[0]]*Tabla15[[#This Row],[NOMBRE DE LA CAUSA 2019]]</f>
        <v>461</v>
      </c>
      <c r="G463" s="6" t="s">
        <v>1043</v>
      </c>
      <c r="I463" s="6"/>
      <c r="J463" s="6"/>
      <c r="K463" s="6" t="s">
        <v>1045</v>
      </c>
      <c r="L463" s="1" t="s">
        <v>2023</v>
      </c>
      <c r="M463" s="4">
        <v>2191</v>
      </c>
      <c r="N463" s="1" t="str">
        <f>+Tabla15[[#This Row],[NOMBRE DE LA CAUSA 2017]]</f>
        <v>LESION DE CONSCRIPTO POR DESCONOCIDOS</v>
      </c>
    </row>
    <row r="464" spans="1:14" ht="15" customHeight="1">
      <c r="A464" s="1">
        <f>+Tabla15[[#This Row],[1]]</f>
        <v>462</v>
      </c>
      <c r="B464" s="6" t="s">
        <v>2024</v>
      </c>
      <c r="C464" s="1">
        <v>1</v>
      </c>
      <c r="D464" s="1">
        <f>+IF(Tabla15[[#This Row],[NOMBRE DE LA CAUSA 2018]]=0,0,1)</f>
        <v>1</v>
      </c>
      <c r="E464" s="1">
        <f>+E463+Tabla15[[#This Row],[NOMBRE DE LA CAUSA 2019]]</f>
        <v>462</v>
      </c>
      <c r="F464" s="1">
        <f>+Tabla15[[#This Row],[0]]*Tabla15[[#This Row],[NOMBRE DE LA CAUSA 2019]]</f>
        <v>462</v>
      </c>
      <c r="G464" s="6" t="s">
        <v>1043</v>
      </c>
      <c r="I464" s="6"/>
      <c r="J464" s="6"/>
      <c r="K464" s="6" t="s">
        <v>1045</v>
      </c>
      <c r="L464" s="1" t="s">
        <v>2025</v>
      </c>
      <c r="M464" s="4">
        <v>2190</v>
      </c>
      <c r="N464" s="1" t="str">
        <f>+Tabla15[[#This Row],[NOMBRE DE LA CAUSA 2017]]</f>
        <v>LESION DE MIEMBRO VOLUNTARIO DE LA FUERZA PUBLICA POR DESCONOCIDOS</v>
      </c>
    </row>
    <row r="465" spans="1:14" ht="15" customHeight="1">
      <c r="A465" s="1">
        <f>+Tabla15[[#This Row],[1]]</f>
        <v>463</v>
      </c>
      <c r="B465" s="6" t="s">
        <v>2026</v>
      </c>
      <c r="C465" s="1">
        <v>1</v>
      </c>
      <c r="D465" s="1">
        <f>+IF(Tabla15[[#This Row],[NOMBRE DE LA CAUSA 2018]]=0,0,1)</f>
        <v>1</v>
      </c>
      <c r="E465" s="1">
        <f>+E464+Tabla15[[#This Row],[NOMBRE DE LA CAUSA 2019]]</f>
        <v>463</v>
      </c>
      <c r="F465" s="1">
        <f>+Tabla15[[#This Row],[0]]*Tabla15[[#This Row],[NOMBRE DE LA CAUSA 2019]]</f>
        <v>463</v>
      </c>
      <c r="G465" s="6" t="s">
        <v>1086</v>
      </c>
      <c r="H465" s="1" t="s">
        <v>1133</v>
      </c>
      <c r="I465" s="6"/>
      <c r="J465" s="6"/>
      <c r="K465" s="6" t="s">
        <v>1045</v>
      </c>
      <c r="L465" s="1" t="s">
        <v>2027</v>
      </c>
      <c r="M465" s="4">
        <v>2125</v>
      </c>
      <c r="N465" s="1" t="str">
        <f>+Tabla15[[#This Row],[NOMBRE DE LA CAUSA 2017]]</f>
        <v>LESION EN ACCIDENTE AEREO</v>
      </c>
    </row>
    <row r="466" spans="1:14" ht="15" customHeight="1">
      <c r="A466" s="1">
        <f>+Tabla15[[#This Row],[1]]</f>
        <v>464</v>
      </c>
      <c r="B466" s="1" t="s">
        <v>2028</v>
      </c>
      <c r="C466" s="1">
        <v>1</v>
      </c>
      <c r="D466" s="1">
        <f>+IF(Tabla15[[#This Row],[NOMBRE DE LA CAUSA 2018]]=0,0,1)</f>
        <v>1</v>
      </c>
      <c r="E466" s="1">
        <f>+E465+Tabla15[[#This Row],[NOMBRE DE LA CAUSA 2019]]</f>
        <v>464</v>
      </c>
      <c r="F466" s="1">
        <f>+Tabla15[[#This Row],[0]]*Tabla15[[#This Row],[NOMBRE DE LA CAUSA 2019]]</f>
        <v>464</v>
      </c>
      <c r="G466" s="6" t="s">
        <v>1086</v>
      </c>
      <c r="H466" s="6" t="s">
        <v>1136</v>
      </c>
      <c r="I466" s="6"/>
      <c r="J466" s="6"/>
      <c r="K466" s="6" t="s">
        <v>1045</v>
      </c>
      <c r="L466" s="1" t="s">
        <v>2029</v>
      </c>
      <c r="M466" s="4">
        <v>2128</v>
      </c>
      <c r="N466" s="1" t="str">
        <f>+Tabla15[[#This Row],[NOMBRE DE LA CAUSA 2017]]</f>
        <v>LESION EN ACCIDENTE FLUVIAL</v>
      </c>
    </row>
    <row r="467" spans="1:14" ht="15" customHeight="1">
      <c r="A467" s="1">
        <f>+Tabla15[[#This Row],[1]]</f>
        <v>465</v>
      </c>
      <c r="B467" s="1" t="s">
        <v>2030</v>
      </c>
      <c r="C467" s="1">
        <v>1</v>
      </c>
      <c r="D467" s="1">
        <f>+IF(Tabla15[[#This Row],[NOMBRE DE LA CAUSA 2018]]=0,0,1)</f>
        <v>1</v>
      </c>
      <c r="E467" s="1">
        <f>+E466+Tabla15[[#This Row],[NOMBRE DE LA CAUSA 2019]]</f>
        <v>465</v>
      </c>
      <c r="F467" s="1">
        <f>+Tabla15[[#This Row],[0]]*Tabla15[[#This Row],[NOMBRE DE LA CAUSA 2019]]</f>
        <v>465</v>
      </c>
      <c r="G467" s="6" t="s">
        <v>1086</v>
      </c>
      <c r="H467" s="6" t="s">
        <v>1136</v>
      </c>
      <c r="I467" s="6"/>
      <c r="J467" s="6"/>
      <c r="K467" s="6" t="s">
        <v>1045</v>
      </c>
      <c r="L467" s="1" t="s">
        <v>2031</v>
      </c>
      <c r="M467" s="4">
        <v>2131</v>
      </c>
      <c r="N467" s="1" t="str">
        <f>+Tabla15[[#This Row],[NOMBRE DE LA CAUSA 2017]]</f>
        <v>LESION EN ACCIDENTE MARITIMO</v>
      </c>
    </row>
    <row r="468" spans="1:14" ht="15" customHeight="1">
      <c r="A468" s="1">
        <f>+Tabla15[[#This Row],[1]]</f>
        <v>466</v>
      </c>
      <c r="B468" s="1" t="s">
        <v>2032</v>
      </c>
      <c r="C468" s="1">
        <v>1</v>
      </c>
      <c r="D468" s="1">
        <f>+IF(Tabla15[[#This Row],[NOMBRE DE LA CAUSA 2018]]=0,0,1)</f>
        <v>1</v>
      </c>
      <c r="E468" s="1">
        <f>+E467+Tabla15[[#This Row],[NOMBRE DE LA CAUSA 2019]]</f>
        <v>466</v>
      </c>
      <c r="F468" s="1">
        <f>+Tabla15[[#This Row],[0]]*Tabla15[[#This Row],[NOMBRE DE LA CAUSA 2019]]</f>
        <v>466</v>
      </c>
      <c r="G468" s="6" t="s">
        <v>1086</v>
      </c>
      <c r="H468" s="6" t="s">
        <v>1149</v>
      </c>
      <c r="I468" s="6"/>
      <c r="J468" s="6"/>
      <c r="K468" s="6" t="s">
        <v>1045</v>
      </c>
      <c r="L468" s="1" t="s">
        <v>2033</v>
      </c>
      <c r="M468" s="4">
        <v>2146</v>
      </c>
      <c r="N468" s="1" t="str">
        <f>+Tabla15[[#This Row],[NOMBRE DE LA CAUSA 2017]]</f>
        <v>LESION EN MANIFESTACION PUBLICA</v>
      </c>
    </row>
    <row r="469" spans="1:14" ht="15" customHeight="1">
      <c r="A469" s="1">
        <f>+Tabla15[[#This Row],[1]]</f>
        <v>467</v>
      </c>
      <c r="B469" s="6" t="s">
        <v>2034</v>
      </c>
      <c r="C469" s="1">
        <v>1</v>
      </c>
      <c r="D469" s="1">
        <f>+IF(Tabla15[[#This Row],[NOMBRE DE LA CAUSA 2018]]=0,0,1)</f>
        <v>1</v>
      </c>
      <c r="E469" s="1">
        <f>+E468+Tabla15[[#This Row],[NOMBRE DE LA CAUSA 2019]]</f>
        <v>467</v>
      </c>
      <c r="F469" s="1">
        <f>+Tabla15[[#This Row],[0]]*Tabla15[[#This Row],[NOMBRE DE LA CAUSA 2019]]</f>
        <v>467</v>
      </c>
      <c r="G469" s="6" t="s">
        <v>1086</v>
      </c>
      <c r="H469" s="1" t="s">
        <v>1152</v>
      </c>
      <c r="I469" s="6"/>
      <c r="J469" s="6"/>
      <c r="K469" s="6" t="s">
        <v>1045</v>
      </c>
      <c r="L469" s="1" t="s">
        <v>2035</v>
      </c>
      <c r="M469" s="4">
        <v>2187</v>
      </c>
      <c r="N469" s="1" t="str">
        <f>+Tabla15[[#This Row],[NOMBRE DE LA CAUSA 2017]]</f>
        <v>LESION EN OPERACION ADMINISTRATIVA</v>
      </c>
    </row>
    <row r="470" spans="1:14" ht="15" customHeight="1">
      <c r="A470" s="1">
        <f>+Tabla15[[#This Row],[1]]</f>
        <v>468</v>
      </c>
      <c r="B470" s="6" t="s">
        <v>2036</v>
      </c>
      <c r="C470" s="1">
        <v>1</v>
      </c>
      <c r="D470" s="1">
        <f>+IF(Tabla15[[#This Row],[NOMBRE DE LA CAUSA 2018]]=0,0,1)</f>
        <v>1</v>
      </c>
      <c r="E470" s="1">
        <f>+E469+Tabla15[[#This Row],[NOMBRE DE LA CAUSA 2019]]</f>
        <v>468</v>
      </c>
      <c r="F470" s="1">
        <f>+Tabla15[[#This Row],[0]]*Tabla15[[#This Row],[NOMBRE DE LA CAUSA 2019]]</f>
        <v>468</v>
      </c>
      <c r="G470" s="6" t="s">
        <v>1086</v>
      </c>
      <c r="H470" s="6" t="s">
        <v>1157</v>
      </c>
      <c r="I470" s="6"/>
      <c r="J470" s="6"/>
      <c r="K470" s="6" t="s">
        <v>1045</v>
      </c>
      <c r="L470" s="1" t="s">
        <v>2037</v>
      </c>
      <c r="M470" s="4">
        <v>2193</v>
      </c>
      <c r="N470" s="1" t="str">
        <f>+Tabla15[[#This Row],[NOMBRE DE LA CAUSA 2017]]</f>
        <v>LESION EN ZONA DE DISTENSION</v>
      </c>
    </row>
    <row r="471" spans="1:14" ht="15" customHeight="1">
      <c r="A471" s="1">
        <f>+Tabla15[[#This Row],[1]]</f>
        <v>469</v>
      </c>
      <c r="B471" s="6" t="s">
        <v>2038</v>
      </c>
      <c r="C471" s="1">
        <v>1</v>
      </c>
      <c r="D471" s="1">
        <f>+IF(Tabla15[[#This Row],[NOMBRE DE LA CAUSA 2018]]=0,0,1)</f>
        <v>1</v>
      </c>
      <c r="E471" s="1">
        <f>+E470+Tabla15[[#This Row],[NOMBRE DE LA CAUSA 2019]]</f>
        <v>469</v>
      </c>
      <c r="F471" s="1">
        <f>+Tabla15[[#This Row],[0]]*Tabla15[[#This Row],[NOMBRE DE LA CAUSA 2019]]</f>
        <v>469</v>
      </c>
      <c r="G471" s="6" t="s">
        <v>1048</v>
      </c>
      <c r="H471" s="6"/>
      <c r="I471" s="6"/>
      <c r="J471" s="6" t="s">
        <v>1049</v>
      </c>
      <c r="K471" s="6" t="s">
        <v>1045</v>
      </c>
      <c r="L471" s="1" t="s">
        <v>2039</v>
      </c>
      <c r="M471" s="4">
        <v>272</v>
      </c>
      <c r="N471" s="1" t="str">
        <f>+Tabla15[[#This Row],[NOMBRE DE LA CAUSA 2017]]</f>
        <v>LESION ENORME</v>
      </c>
    </row>
    <row r="472" spans="1:14" ht="15" customHeight="1">
      <c r="A472" s="1">
        <f>+Tabla15[[#This Row],[1]]</f>
        <v>470</v>
      </c>
      <c r="B472" s="1" t="s">
        <v>2040</v>
      </c>
      <c r="C472" s="1">
        <v>1</v>
      </c>
      <c r="D472" s="1">
        <f>+IF(Tabla15[[#This Row],[NOMBRE DE LA CAUSA 2018]]=0,0,1)</f>
        <v>1</v>
      </c>
      <c r="E472" s="1">
        <f>+E471+Tabla15[[#This Row],[NOMBRE DE LA CAUSA 2019]]</f>
        <v>470</v>
      </c>
      <c r="F472" s="1">
        <f>+Tabla15[[#This Row],[0]]*Tabla15[[#This Row],[NOMBRE DE LA CAUSA 2019]]</f>
        <v>470</v>
      </c>
      <c r="G472" s="6" t="s">
        <v>1086</v>
      </c>
      <c r="H472" s="6" t="s">
        <v>1160</v>
      </c>
      <c r="K472" s="1" t="s">
        <v>1045</v>
      </c>
      <c r="L472" s="1" t="s">
        <v>2041</v>
      </c>
      <c r="M472" s="4">
        <v>2199</v>
      </c>
      <c r="N472" s="1" t="str">
        <f>+Tabla15[[#This Row],[NOMBRE DE LA CAUSA 2017]]</f>
        <v>LESION POR ACTIVIDAD DEL SECTOR DE HIDROCARBUROS</v>
      </c>
    </row>
    <row r="473" spans="1:14" ht="15" customHeight="1">
      <c r="A473" s="1">
        <f>+Tabla15[[#This Row],[1]]</f>
        <v>471</v>
      </c>
      <c r="B473" s="1" t="s">
        <v>2042</v>
      </c>
      <c r="C473" s="1">
        <v>1</v>
      </c>
      <c r="D473" s="1">
        <f>+IF(Tabla15[[#This Row],[NOMBRE DE LA CAUSA 2018]]=0,0,1)</f>
        <v>1</v>
      </c>
      <c r="E473" s="1">
        <f>+E472+Tabla15[[#This Row],[NOMBRE DE LA CAUSA 2019]]</f>
        <v>471</v>
      </c>
      <c r="F473" s="1">
        <f>+Tabla15[[#This Row],[0]]*Tabla15[[#This Row],[NOMBRE DE LA CAUSA 2019]]</f>
        <v>471</v>
      </c>
      <c r="G473" s="6" t="s">
        <v>1086</v>
      </c>
      <c r="H473" s="6" t="s">
        <v>1160</v>
      </c>
      <c r="K473" s="1" t="s">
        <v>1045</v>
      </c>
      <c r="L473" s="1" t="s">
        <v>2043</v>
      </c>
      <c r="M473" s="4">
        <v>2196</v>
      </c>
      <c r="N473" s="1" t="str">
        <f>+Tabla15[[#This Row],[NOMBRE DE LA CAUSA 2017]]</f>
        <v>LESION POR ACTIVIDAD MINERA</v>
      </c>
    </row>
    <row r="474" spans="1:14" ht="15" customHeight="1">
      <c r="A474" s="1">
        <f>+Tabla15[[#This Row],[1]]</f>
        <v>472</v>
      </c>
      <c r="B474" s="6" t="s">
        <v>2044</v>
      </c>
      <c r="C474" s="1">
        <v>1</v>
      </c>
      <c r="D474" s="1">
        <f>+IF(Tabla15[[#This Row],[NOMBRE DE LA CAUSA 2018]]=0,0,1)</f>
        <v>1</v>
      </c>
      <c r="E474" s="1">
        <f>+E473+Tabla15[[#This Row],[NOMBRE DE LA CAUSA 2019]]</f>
        <v>472</v>
      </c>
      <c r="F474" s="1">
        <f>+Tabla15[[#This Row],[0]]*Tabla15[[#This Row],[NOMBRE DE LA CAUSA 2019]]</f>
        <v>472</v>
      </c>
      <c r="G474" s="6" t="s">
        <v>1086</v>
      </c>
      <c r="H474" s="6" t="s">
        <v>1171</v>
      </c>
      <c r="I474" s="6"/>
      <c r="J474" s="6"/>
      <c r="K474" s="6" t="s">
        <v>1045</v>
      </c>
      <c r="L474" s="1" t="s">
        <v>2045</v>
      </c>
      <c r="M474" s="4">
        <v>2134</v>
      </c>
      <c r="N474" s="1" t="str">
        <f>+Tabla15[[#This Row],[NOMBRE DE LA CAUSA 2017]]</f>
        <v>LESION POR ALUD DE TIERRA</v>
      </c>
    </row>
    <row r="475" spans="1:14" ht="15" customHeight="1">
      <c r="A475" s="1">
        <f>+Tabla15[[#This Row],[1]]</f>
        <v>473</v>
      </c>
      <c r="B475" s="6" t="s">
        <v>2046</v>
      </c>
      <c r="C475" s="1">
        <v>1</v>
      </c>
      <c r="D475" s="1">
        <f>+IF(Tabla15[[#This Row],[NOMBRE DE LA CAUSA 2018]]=0,0,1)</f>
        <v>1</v>
      </c>
      <c r="E475" s="1">
        <f>+E474+Tabla15[[#This Row],[NOMBRE DE LA CAUSA 2019]]</f>
        <v>473</v>
      </c>
      <c r="F475" s="1">
        <f>+Tabla15[[#This Row],[0]]*Tabla15[[#This Row],[NOMBRE DE LA CAUSA 2019]]</f>
        <v>473</v>
      </c>
      <c r="G475" s="6" t="s">
        <v>1086</v>
      </c>
      <c r="H475" s="1" t="s">
        <v>1174</v>
      </c>
      <c r="I475" s="6"/>
      <c r="J475" s="6"/>
      <c r="K475" s="6" t="s">
        <v>1045</v>
      </c>
      <c r="L475" s="1" t="s">
        <v>2047</v>
      </c>
      <c r="M475" s="4">
        <v>2119</v>
      </c>
      <c r="N475" s="1" t="str">
        <f>+Tabla15[[#This Row],[NOMBRE DE LA CAUSA 2017]]</f>
        <v>LESION POR CAIDA DE ARBOL</v>
      </c>
    </row>
    <row r="476" spans="1:14" ht="15" customHeight="1">
      <c r="A476" s="1">
        <f>+Tabla15[[#This Row],[1]]</f>
        <v>474</v>
      </c>
      <c r="B476" s="6" t="s">
        <v>2048</v>
      </c>
      <c r="C476" s="1">
        <v>1</v>
      </c>
      <c r="D476" s="1">
        <f>+IF(Tabla15[[#This Row],[NOMBRE DE LA CAUSA 2018]]=0,0,1)</f>
        <v>1</v>
      </c>
      <c r="E476" s="1">
        <f>+E475+Tabla15[[#This Row],[NOMBRE DE LA CAUSA 2019]]</f>
        <v>474</v>
      </c>
      <c r="F476" s="1">
        <f>+Tabla15[[#This Row],[0]]*Tabla15[[#This Row],[NOMBRE DE LA CAUSA 2019]]</f>
        <v>474</v>
      </c>
      <c r="G476" s="6" t="s">
        <v>1086</v>
      </c>
      <c r="H476" s="1" t="s">
        <v>1177</v>
      </c>
      <c r="I476" s="6"/>
      <c r="K476" s="1" t="s">
        <v>1045</v>
      </c>
      <c r="L476" s="1" t="s">
        <v>2049</v>
      </c>
      <c r="M476" s="4">
        <v>2107</v>
      </c>
      <c r="N476" s="1" t="str">
        <f>+Tabla15[[#This Row],[NOMBRE DE LA CAUSA 2017]]</f>
        <v>LESION POR CONDUCCION DE ENERGIA ELECTRICA</v>
      </c>
    </row>
    <row r="477" spans="1:14" ht="15" customHeight="1">
      <c r="A477" s="1">
        <f>+Tabla15[[#This Row],[1]]</f>
        <v>475</v>
      </c>
      <c r="B477" s="6" t="s">
        <v>2050</v>
      </c>
      <c r="C477" s="1">
        <v>1</v>
      </c>
      <c r="D477" s="1">
        <f>+IF(Tabla15[[#This Row],[NOMBRE DE LA CAUSA 2018]]=0,0,1)</f>
        <v>1</v>
      </c>
      <c r="E477" s="1">
        <f>+E476+Tabla15[[#This Row],[NOMBRE DE LA CAUSA 2019]]</f>
        <v>475</v>
      </c>
      <c r="F477" s="1">
        <f>+Tabla15[[#This Row],[0]]*Tabla15[[#This Row],[NOMBRE DE LA CAUSA 2019]]</f>
        <v>475</v>
      </c>
      <c r="G477" s="6" t="s">
        <v>1086</v>
      </c>
      <c r="H477" s="1" t="s">
        <v>1182</v>
      </c>
      <c r="I477" s="6"/>
      <c r="K477" s="1" t="s">
        <v>1045</v>
      </c>
      <c r="L477" s="1" t="s">
        <v>2051</v>
      </c>
      <c r="M477" s="4">
        <v>2170</v>
      </c>
      <c r="N477" s="1" t="str">
        <f>+Tabla15[[#This Row],[NOMBRE DE LA CAUSA 2017]]</f>
        <v>LESION POR FALTA DE ADOPCION DE MEDIDAS DE PROTECCION Y SEGURIDAD</v>
      </c>
    </row>
    <row r="478" spans="1:14" ht="15" customHeight="1">
      <c r="A478" s="1">
        <f>+Tabla15[[#This Row],[1]]</f>
        <v>476</v>
      </c>
      <c r="B478" s="1" t="s">
        <v>2052</v>
      </c>
      <c r="C478" s="1">
        <v>1</v>
      </c>
      <c r="D478" s="1">
        <f>+IF(Tabla15[[#This Row],[NOMBRE DE LA CAUSA 2018]]=0,0,1)</f>
        <v>1</v>
      </c>
      <c r="E478" s="1">
        <f>+E477+Tabla15[[#This Row],[NOMBRE DE LA CAUSA 2019]]</f>
        <v>476</v>
      </c>
      <c r="F478" s="1">
        <f>+Tabla15[[#This Row],[0]]*Tabla15[[#This Row],[NOMBRE DE LA CAUSA 2019]]</f>
        <v>476</v>
      </c>
      <c r="G478" s="6" t="s">
        <v>1086</v>
      </c>
      <c r="H478" s="1" t="s">
        <v>1185</v>
      </c>
      <c r="I478" s="6"/>
      <c r="K478" s="1" t="s">
        <v>1045</v>
      </c>
      <c r="L478" s="1" t="s">
        <v>2053</v>
      </c>
      <c r="M478" s="4">
        <v>2116</v>
      </c>
      <c r="N478" s="1" t="str">
        <f>+Tabla15[[#This Row],[NOMBRE DE LA CAUSA 2017]]</f>
        <v>LESION POR FALTA DE ILUMINACION EN LA VIA PUBLICA</v>
      </c>
    </row>
    <row r="479" spans="1:14" ht="15" customHeight="1">
      <c r="A479" s="1">
        <f>+Tabla15[[#This Row],[1]]</f>
        <v>477</v>
      </c>
      <c r="B479" s="1" t="s">
        <v>2054</v>
      </c>
      <c r="C479" s="1">
        <v>1</v>
      </c>
      <c r="D479" s="1">
        <f>+IF(Tabla15[[#This Row],[NOMBRE DE LA CAUSA 2018]]=0,0,1)</f>
        <v>1</v>
      </c>
      <c r="E479" s="1">
        <f>+E478+Tabla15[[#This Row],[NOMBRE DE LA CAUSA 2019]]</f>
        <v>477</v>
      </c>
      <c r="F479" s="1">
        <f>+Tabla15[[#This Row],[0]]*Tabla15[[#This Row],[NOMBRE DE LA CAUSA 2019]]</f>
        <v>477</v>
      </c>
      <c r="G479" s="6" t="s">
        <v>1086</v>
      </c>
      <c r="H479" s="1" t="s">
        <v>1185</v>
      </c>
      <c r="K479" s="1" t="s">
        <v>1045</v>
      </c>
      <c r="L479" s="13" t="s">
        <v>2055</v>
      </c>
      <c r="M479" s="4">
        <v>2113</v>
      </c>
      <c r="N479" s="1" t="str">
        <f>+Tabla15[[#This Row],[NOMBRE DE LA CAUSA 2017]]</f>
        <v>LESION POR FALTA DE SEÑALIZACION EN LA VIA PUBLICA</v>
      </c>
    </row>
    <row r="480" spans="1:14" ht="15" customHeight="1">
      <c r="A480" s="1">
        <f>+Tabla15[[#This Row],[1]]</f>
        <v>478</v>
      </c>
      <c r="B480" s="6" t="s">
        <v>2056</v>
      </c>
      <c r="C480" s="1">
        <v>1</v>
      </c>
      <c r="D480" s="1">
        <f>+IF(Tabla15[[#This Row],[NOMBRE DE LA CAUSA 2018]]=0,0,1)</f>
        <v>1</v>
      </c>
      <c r="E480" s="1">
        <f>+E479+Tabla15[[#This Row],[NOMBRE DE LA CAUSA 2019]]</f>
        <v>478</v>
      </c>
      <c r="F480" s="1">
        <f>+Tabla15[[#This Row],[0]]*Tabla15[[#This Row],[NOMBRE DE LA CAUSA 2019]]</f>
        <v>478</v>
      </c>
      <c r="G480" s="6" t="s">
        <v>1086</v>
      </c>
      <c r="H480" s="1" t="s">
        <v>2057</v>
      </c>
      <c r="I480" s="6"/>
      <c r="J480" s="6"/>
      <c r="K480" s="6" t="s">
        <v>1045</v>
      </c>
      <c r="L480" s="1" t="s">
        <v>2058</v>
      </c>
      <c r="M480" s="4">
        <v>2183</v>
      </c>
      <c r="N480" s="1" t="str">
        <f>+Tabla15[[#This Row],[NOMBRE DE LA CAUSA 2017]]</f>
        <v>LESION POR INCUMPLIMIENTO DEL DEBER DE SEGURIDAD EN LA ATENCION HOSPITALARIA</v>
      </c>
    </row>
    <row r="481" spans="1:14" ht="15" customHeight="1">
      <c r="A481" s="1">
        <f>+Tabla15[[#This Row],[1]]</f>
        <v>479</v>
      </c>
      <c r="B481" s="14" t="s">
        <v>2059</v>
      </c>
      <c r="C481" s="1">
        <v>1</v>
      </c>
      <c r="D481" s="1">
        <f>+IF(Tabla15[[#This Row],[NOMBRE DE LA CAUSA 2018]]=0,0,1)</f>
        <v>1</v>
      </c>
      <c r="E481" s="1">
        <f>+E480+Tabla15[[#This Row],[NOMBRE DE LA CAUSA 2019]]</f>
        <v>479</v>
      </c>
      <c r="F481" s="1">
        <f>+Tabla15[[#This Row],[0]]*Tabla15[[#This Row],[NOMBRE DE LA CAUSA 2019]]</f>
        <v>479</v>
      </c>
      <c r="G481" s="6" t="s">
        <v>1086</v>
      </c>
      <c r="H481" s="1" t="s">
        <v>1182</v>
      </c>
      <c r="K481" s="1" t="s">
        <v>1045</v>
      </c>
      <c r="L481" s="1" t="s">
        <v>2060</v>
      </c>
      <c r="M481" s="4">
        <v>2173</v>
      </c>
      <c r="N481" s="1" t="str">
        <f>+Tabla15[[#This Row],[NOMBRE DE LA CAUSA 2017]]</f>
        <v>LESION POR INDEBIDA O INSUFICIENTE ADOPCION DE MEDIDAS DE PROTECCION Y SEGURIDAD</v>
      </c>
    </row>
    <row r="482" spans="1:14" ht="15" customHeight="1">
      <c r="A482" s="1">
        <f>+Tabla15[[#This Row],[1]]</f>
        <v>480</v>
      </c>
      <c r="B482" s="1" t="s">
        <v>2061</v>
      </c>
      <c r="C482" s="1">
        <v>1</v>
      </c>
      <c r="D482" s="1">
        <f>+IF(Tabla15[[#This Row],[NOMBRE DE LA CAUSA 2018]]=0,0,1)</f>
        <v>1</v>
      </c>
      <c r="E482" s="1">
        <f>+E481+Tabla15[[#This Row],[NOMBRE DE LA CAUSA 2019]]</f>
        <v>480</v>
      </c>
      <c r="F482" s="1">
        <f>+Tabla15[[#This Row],[0]]*Tabla15[[#This Row],[NOMBRE DE LA CAUSA 2019]]</f>
        <v>480</v>
      </c>
      <c r="G482" s="6" t="s">
        <v>1086</v>
      </c>
      <c r="H482" s="1" t="s">
        <v>2057</v>
      </c>
      <c r="K482" s="1" t="s">
        <v>1045</v>
      </c>
      <c r="L482" s="1" t="s">
        <v>2062</v>
      </c>
      <c r="M482" s="4">
        <v>2185</v>
      </c>
      <c r="N482" s="1" t="str">
        <f>+Tabla15[[#This Row],[NOMBRE DE LA CAUSA 2017]]</f>
        <v>LESION POR INDEBIDA PRESTACION DEL SERVICIO DE SALUD</v>
      </c>
    </row>
    <row r="483" spans="1:14" ht="15" customHeight="1">
      <c r="A483" s="1">
        <f>+Tabla15[[#This Row],[1]]</f>
        <v>481</v>
      </c>
      <c r="B483" s="6" t="s">
        <v>2063</v>
      </c>
      <c r="C483" s="1">
        <v>1</v>
      </c>
      <c r="D483" s="1">
        <f>+IF(Tabla15[[#This Row],[NOMBRE DE LA CAUSA 2018]]=0,0,1)</f>
        <v>1</v>
      </c>
      <c r="E483" s="1">
        <f>+E482+Tabla15[[#This Row],[NOMBRE DE LA CAUSA 2019]]</f>
        <v>481</v>
      </c>
      <c r="F483" s="1">
        <f>+Tabla15[[#This Row],[0]]*Tabla15[[#This Row],[NOMBRE DE LA CAUSA 2019]]</f>
        <v>481</v>
      </c>
      <c r="G483" s="6" t="s">
        <v>1086</v>
      </c>
      <c r="H483" s="1" t="s">
        <v>2057</v>
      </c>
      <c r="I483" s="6"/>
      <c r="J483" s="6"/>
      <c r="K483" s="6" t="s">
        <v>1045</v>
      </c>
      <c r="L483" s="1" t="s">
        <v>2064</v>
      </c>
      <c r="M483" s="4">
        <v>2179</v>
      </c>
      <c r="N483" s="1" t="str">
        <f>+Tabla15[[#This Row],[NOMBRE DE LA CAUSA 2017]]</f>
        <v>LESION POR INDEBIDA PRESTACION DEL SERVICIO DE SALUD GINECO OBSTETRICO</v>
      </c>
    </row>
    <row r="484" spans="1:14" ht="15" customHeight="1">
      <c r="A484" s="1">
        <f>+Tabla15[[#This Row],[1]]</f>
        <v>482</v>
      </c>
      <c r="B484" s="1" t="s">
        <v>2065</v>
      </c>
      <c r="C484" s="1">
        <v>1</v>
      </c>
      <c r="D484" s="1">
        <f>+IF(Tabla15[[#This Row],[NOMBRE DE LA CAUSA 2018]]=0,0,1)</f>
        <v>1</v>
      </c>
      <c r="E484" s="1">
        <f>+E483+Tabla15[[#This Row],[NOMBRE DE LA CAUSA 2019]]</f>
        <v>482</v>
      </c>
      <c r="F484" s="1">
        <f>+Tabla15[[#This Row],[0]]*Tabla15[[#This Row],[NOMBRE DE LA CAUSA 2019]]</f>
        <v>482</v>
      </c>
      <c r="G484" s="6" t="s">
        <v>1086</v>
      </c>
      <c r="H484" s="1" t="s">
        <v>2057</v>
      </c>
      <c r="K484" s="1" t="s">
        <v>1045</v>
      </c>
      <c r="L484" s="1" t="s">
        <v>2066</v>
      </c>
      <c r="M484" s="4">
        <v>2181</v>
      </c>
      <c r="N484" s="1" t="str">
        <f>+Tabla15[[#This Row],[NOMBRE DE LA CAUSA 2017]]</f>
        <v>LESION POR INDEBIDO CONSENTIMIENTO INFORMADO EN LA PRESTACION DEL SERVICIO DE SALUD</v>
      </c>
    </row>
    <row r="485" spans="1:14" ht="15" customHeight="1">
      <c r="A485" s="1">
        <f>+Tabla15[[#This Row],[1]]</f>
        <v>483</v>
      </c>
      <c r="B485" s="1" t="s">
        <v>2067</v>
      </c>
      <c r="C485" s="1">
        <v>1</v>
      </c>
      <c r="D485" s="1">
        <f>+IF(Tabla15[[#This Row],[NOMBRE DE LA CAUSA 2018]]=0,0,1)</f>
        <v>1</v>
      </c>
      <c r="E485" s="1">
        <f>+E484+Tabla15[[#This Row],[NOMBRE DE LA CAUSA 2019]]</f>
        <v>483</v>
      </c>
      <c r="F485" s="1">
        <f>+Tabla15[[#This Row],[0]]*Tabla15[[#This Row],[NOMBRE DE LA CAUSA 2019]]</f>
        <v>483</v>
      </c>
      <c r="G485" s="6" t="s">
        <v>1086</v>
      </c>
      <c r="H485" s="1" t="s">
        <v>1192</v>
      </c>
      <c r="K485" s="1" t="s">
        <v>1045</v>
      </c>
      <c r="L485" s="1" t="s">
        <v>2068</v>
      </c>
      <c r="M485" s="4">
        <v>2137</v>
      </c>
      <c r="N485" s="1" t="str">
        <f>+Tabla15[[#This Row],[NOMBRE DE LA CAUSA 2017]]</f>
        <v>LESION POR INUNDACION</v>
      </c>
    </row>
    <row r="486" spans="1:14" ht="15" customHeight="1">
      <c r="A486" s="1">
        <f>+Tabla15[[#This Row],[1]]</f>
        <v>484</v>
      </c>
      <c r="B486" s="15" t="s">
        <v>2069</v>
      </c>
      <c r="C486" s="1">
        <v>1</v>
      </c>
      <c r="D486" s="1">
        <f>+IF(Tabla15[[#This Row],[NOMBRE DE LA CAUSA 2018]]=0,0,1)</f>
        <v>1</v>
      </c>
      <c r="E486" s="1">
        <f>+E485+Tabla15[[#This Row],[NOMBRE DE LA CAUSA 2019]]</f>
        <v>484</v>
      </c>
      <c r="F486" s="1">
        <f>+Tabla15[[#This Row],[0]]*Tabla15[[#This Row],[NOMBRE DE LA CAUSA 2019]]</f>
        <v>484</v>
      </c>
      <c r="G486" s="6" t="s">
        <v>1086</v>
      </c>
      <c r="H486" s="1" t="s">
        <v>1182</v>
      </c>
      <c r="I486" s="6"/>
      <c r="J486" s="6"/>
      <c r="K486" s="6" t="s">
        <v>1045</v>
      </c>
      <c r="L486" s="1" t="s">
        <v>2070</v>
      </c>
      <c r="M486" s="4">
        <v>2176</v>
      </c>
      <c r="N486" s="1" t="str">
        <f>+Tabla15[[#This Row],[NOMBRE DE LA CAUSA 2017]]</f>
        <v>LESION POR MODIFICACION O REDUCCION DE LAS MEDIDAS DE PROTECCION Y SEGURIDAD</v>
      </c>
    </row>
    <row r="487" spans="1:14" ht="15" customHeight="1">
      <c r="A487" s="1">
        <f>+Tabla15[[#This Row],[1]]</f>
        <v>485</v>
      </c>
      <c r="B487" s="1" t="s">
        <v>2071</v>
      </c>
      <c r="C487" s="1">
        <v>1</v>
      </c>
      <c r="D487" s="1">
        <f>+IF(Tabla15[[#This Row],[NOMBRE DE LA CAUSA 2018]]=0,0,1)</f>
        <v>1</v>
      </c>
      <c r="E487" s="1">
        <f>+E486+Tabla15[[#This Row],[NOMBRE DE LA CAUSA 2019]]</f>
        <v>485</v>
      </c>
      <c r="F487" s="1">
        <f>+Tabla15[[#This Row],[0]]*Tabla15[[#This Row],[NOMBRE DE LA CAUSA 2019]]</f>
        <v>485</v>
      </c>
      <c r="G487" s="6" t="s">
        <v>1086</v>
      </c>
      <c r="H487" s="1" t="s">
        <v>1197</v>
      </c>
      <c r="K487" s="1" t="s">
        <v>1045</v>
      </c>
      <c r="L487" s="1" t="s">
        <v>2072</v>
      </c>
      <c r="M487" s="4">
        <v>2122</v>
      </c>
      <c r="N487" s="1" t="str">
        <f>+Tabla15[[#This Row],[NOMBRE DE LA CAUSA 2017]]</f>
        <v>LESION POR RUINA DE EDIFICACION PUBLICA</v>
      </c>
    </row>
    <row r="488" spans="1:14" ht="15" customHeight="1">
      <c r="A488" s="1">
        <f>+Tabla15[[#This Row],[1]]</f>
        <v>486</v>
      </c>
      <c r="B488" s="1" t="s">
        <v>2073</v>
      </c>
      <c r="C488" s="1">
        <v>1</v>
      </c>
      <c r="D488" s="1">
        <f>+IF(Tabla15[[#This Row],[NOMBRE DE LA CAUSA 2018]]=0,0,1)</f>
        <v>1</v>
      </c>
      <c r="E488" s="1">
        <f>+E487+Tabla15[[#This Row],[NOMBRE DE LA CAUSA 2019]]</f>
        <v>486</v>
      </c>
      <c r="F488" s="1">
        <f>+Tabla15[[#This Row],[0]]*Tabla15[[#This Row],[NOMBRE DE LA CAUSA 2019]]</f>
        <v>486</v>
      </c>
      <c r="G488" s="6" t="s">
        <v>1086</v>
      </c>
      <c r="H488" s="1" t="s">
        <v>2074</v>
      </c>
      <c r="K488" s="1" t="s">
        <v>1045</v>
      </c>
      <c r="L488" s="1" t="s">
        <v>2075</v>
      </c>
      <c r="M488" s="4">
        <v>2164</v>
      </c>
      <c r="N488" s="1" t="str">
        <f>+Tabla15[[#This Row],[NOMBRE DE LA CAUSA 2017]]</f>
        <v>LESION POR SEMOVIENTE DE PROPIEDAD DEL ESTADO</v>
      </c>
    </row>
    <row r="489" spans="1:14" ht="15" customHeight="1">
      <c r="A489" s="1">
        <f>+Tabla15[[#This Row],[1]]</f>
        <v>487</v>
      </c>
      <c r="B489" s="1" t="s">
        <v>2076</v>
      </c>
      <c r="C489" s="1">
        <v>1</v>
      </c>
      <c r="D489" s="1">
        <f>+IF(Tabla15[[#This Row],[NOMBRE DE LA CAUSA 2018]]=0,0,1)</f>
        <v>1</v>
      </c>
      <c r="E489" s="1">
        <f>+E488+Tabla15[[#This Row],[NOMBRE DE LA CAUSA 2019]]</f>
        <v>487</v>
      </c>
      <c r="F489" s="1">
        <f>+Tabla15[[#This Row],[0]]*Tabla15[[#This Row],[NOMBRE DE LA CAUSA 2019]]</f>
        <v>487</v>
      </c>
      <c r="G489" s="6" t="s">
        <v>1086</v>
      </c>
      <c r="H489" s="6" t="s">
        <v>1202</v>
      </c>
      <c r="I489" s="6"/>
      <c r="J489" s="6"/>
      <c r="K489" s="6" t="s">
        <v>1045</v>
      </c>
      <c r="L489" s="1" t="s">
        <v>2077</v>
      </c>
      <c r="M489" s="4">
        <v>2159</v>
      </c>
      <c r="N489" s="1" t="str">
        <f>+Tabla15[[#This Row],[NOMBRE DE LA CAUSA 2017]]</f>
        <v>LESION POR USO EXCESIVO DE LA FUERZA</v>
      </c>
    </row>
    <row r="490" spans="1:14" ht="15" customHeight="1">
      <c r="A490" s="1">
        <f>+Tabla15[[#This Row],[1]]</f>
        <v>488</v>
      </c>
      <c r="B490" s="1" t="s">
        <v>2078</v>
      </c>
      <c r="C490" s="1">
        <v>1</v>
      </c>
      <c r="D490" s="1">
        <f>+IF(Tabla15[[#This Row],[NOMBRE DE LA CAUSA 2018]]=0,0,1)</f>
        <v>1</v>
      </c>
      <c r="E490" s="1">
        <f>+E489+Tabla15[[#This Row],[NOMBRE DE LA CAUSA 2019]]</f>
        <v>488</v>
      </c>
      <c r="F490" s="1">
        <f>+Tabla15[[#This Row],[0]]*Tabla15[[#This Row],[NOMBRE DE LA CAUSA 2019]]</f>
        <v>488</v>
      </c>
      <c r="G490" s="6" t="s">
        <v>1086</v>
      </c>
      <c r="H490" s="1" t="s">
        <v>1205</v>
      </c>
      <c r="K490" s="1" t="s">
        <v>1045</v>
      </c>
      <c r="L490" s="14" t="s">
        <v>2079</v>
      </c>
      <c r="M490" s="4">
        <v>2110</v>
      </c>
      <c r="N490" s="1" t="str">
        <f>+Tabla15[[#This Row],[NOMBRE DE LA CAUSA 2017]]</f>
        <v>LESION POR VIA PUBLICA EN MAL ESTADO</v>
      </c>
    </row>
    <row r="491" spans="1:14" ht="15" customHeight="1">
      <c r="A491" s="1">
        <f>+Tabla15[[#This Row],[1]]</f>
        <v>489</v>
      </c>
      <c r="B491" s="5" t="s">
        <v>2080</v>
      </c>
      <c r="C491" s="1">
        <v>1</v>
      </c>
      <c r="D491" s="1">
        <f>+IF(Tabla15[[#This Row],[NOMBRE DE LA CAUSA 2018]]=0,0,1)</f>
        <v>1</v>
      </c>
      <c r="E491" s="1">
        <f>+E490+Tabla15[[#This Row],[NOMBRE DE LA CAUSA 2019]]</f>
        <v>489</v>
      </c>
      <c r="F491" s="1">
        <f>+Tabla15[[#This Row],[0]]*Tabla15[[#This Row],[NOMBRE DE LA CAUSA 2019]]</f>
        <v>489</v>
      </c>
      <c r="G491" s="6" t="s">
        <v>1043</v>
      </c>
      <c r="H491" s="6"/>
      <c r="I491" s="6"/>
      <c r="J491" s="6"/>
      <c r="K491" s="6" t="s">
        <v>1045</v>
      </c>
      <c r="L491" s="5" t="s">
        <v>2081</v>
      </c>
      <c r="M491" s="4">
        <v>2042</v>
      </c>
      <c r="N491" s="1" t="str">
        <f>+Tabla15[[#This Row],[NOMBRE DE LA CAUSA 2017]]</f>
        <v>MAYOR PERMANENCIA DE OBRA</v>
      </c>
    </row>
    <row r="492" spans="1:14" ht="15" customHeight="1">
      <c r="A492" s="1">
        <f>+Tabla15[[#This Row],[1]]</f>
        <v>490</v>
      </c>
      <c r="B492" s="6" t="s">
        <v>2082</v>
      </c>
      <c r="C492" s="1">
        <v>1</v>
      </c>
      <c r="D492" s="1">
        <f>+IF(Tabla15[[#This Row],[NOMBRE DE LA CAUSA 2018]]=0,0,1)</f>
        <v>1</v>
      </c>
      <c r="E492" s="1">
        <f>+E491+Tabla15[[#This Row],[NOMBRE DE LA CAUSA 2019]]</f>
        <v>490</v>
      </c>
      <c r="F492" s="1">
        <f>+Tabla15[[#This Row],[0]]*Tabla15[[#This Row],[NOMBRE DE LA CAUSA 2019]]</f>
        <v>490</v>
      </c>
      <c r="G492" s="6" t="s">
        <v>1043</v>
      </c>
      <c r="H492" s="6"/>
      <c r="I492" s="6"/>
      <c r="J492" s="6"/>
      <c r="K492" s="6" t="s">
        <v>1045</v>
      </c>
      <c r="L492" s="10" t="s">
        <v>2083</v>
      </c>
      <c r="M492" s="4">
        <v>2043</v>
      </c>
      <c r="N492" s="1" t="str">
        <f>+Tabla15[[#This Row],[NOMBRE DE LA CAUSA 2017]]</f>
        <v>MAYORES CANTIDADES, SOBRECOSTOS Y OBRAS ADICIONALES EN CONTRATO DE OBRA A PRECIO GLOBAL</v>
      </c>
    </row>
    <row r="493" spans="1:14" ht="15" customHeight="1">
      <c r="A493" s="1">
        <f>+Tabla15[[#This Row],[1]]</f>
        <v>491</v>
      </c>
      <c r="B493" s="6" t="s">
        <v>2084</v>
      </c>
      <c r="C493" s="1">
        <v>1</v>
      </c>
      <c r="D493" s="1">
        <f>+IF(Tabla15[[#This Row],[NOMBRE DE LA CAUSA 2018]]=0,0,1)</f>
        <v>1</v>
      </c>
      <c r="E493" s="1">
        <f>+E492+Tabla15[[#This Row],[NOMBRE DE LA CAUSA 2019]]</f>
        <v>491</v>
      </c>
      <c r="F493" s="1">
        <f>+Tabla15[[#This Row],[0]]*Tabla15[[#This Row],[NOMBRE DE LA CAUSA 2019]]</f>
        <v>491</v>
      </c>
      <c r="G493" s="6" t="s">
        <v>1043</v>
      </c>
      <c r="H493" s="6"/>
      <c r="I493" s="6"/>
      <c r="J493" s="6"/>
      <c r="K493" s="6" t="s">
        <v>1045</v>
      </c>
      <c r="L493" s="10" t="s">
        <v>2085</v>
      </c>
      <c r="M493" s="4">
        <v>2044</v>
      </c>
      <c r="N493" s="1" t="str">
        <f>+Tabla15[[#This Row],[NOMBRE DE LA CAUSA 2017]]</f>
        <v>MAYORES CANTIDADES, SOBRECOSTOS Y OBRAS ADICIONALES EN CONTRATO DE OBRA A PRECIO UNITARIO</v>
      </c>
    </row>
    <row r="494" spans="1:14" ht="15" customHeight="1">
      <c r="A494" s="1">
        <f>+Tabla15[[#This Row],[1]]</f>
        <v>492</v>
      </c>
      <c r="B494" s="6" t="s">
        <v>2086</v>
      </c>
      <c r="C494" s="1">
        <v>1</v>
      </c>
      <c r="D494" s="1">
        <f>+IF(Tabla15[[#This Row],[NOMBRE DE LA CAUSA 2018]]=0,0,1)</f>
        <v>1</v>
      </c>
      <c r="E494" s="1">
        <f>+E493+Tabla15[[#This Row],[NOMBRE DE LA CAUSA 2019]]</f>
        <v>492</v>
      </c>
      <c r="F494" s="1">
        <f>+Tabla15[[#This Row],[0]]*Tabla15[[#This Row],[NOMBRE DE LA CAUSA 2019]]</f>
        <v>492</v>
      </c>
      <c r="G494" s="6" t="s">
        <v>1043</v>
      </c>
      <c r="H494" s="6"/>
      <c r="I494" s="6"/>
      <c r="J494" s="6"/>
      <c r="K494" s="6" t="s">
        <v>1045</v>
      </c>
      <c r="L494" s="10" t="s">
        <v>2087</v>
      </c>
      <c r="M494" s="4">
        <v>2045</v>
      </c>
      <c r="N494" s="1" t="str">
        <f>+Tabla15[[#This Row],[NOMBRE DE LA CAUSA 2017]]</f>
        <v>MAYORES CANTIDADES, SOBRECOSTOS Y OBRAS ADICIONALES POR EVENTO DE FUERZA MAYOR</v>
      </c>
    </row>
    <row r="495" spans="1:14" ht="15" customHeight="1">
      <c r="A495" s="1">
        <f>+Tabla15[[#This Row],[1]]</f>
        <v>493</v>
      </c>
      <c r="B495" s="1" t="s">
        <v>2088</v>
      </c>
      <c r="C495" s="1">
        <v>1</v>
      </c>
      <c r="D495" s="1">
        <f>+IF(Tabla15[[#This Row],[NOMBRE DE LA CAUSA 2018]]=0,0,1)</f>
        <v>1</v>
      </c>
      <c r="E495" s="1">
        <f>+E494+Tabla15[[#This Row],[NOMBRE DE LA CAUSA 2019]]</f>
        <v>493</v>
      </c>
      <c r="F495" s="1">
        <f>+Tabla15[[#This Row],[0]]*Tabla15[[#This Row],[NOMBRE DE LA CAUSA 2019]]</f>
        <v>493</v>
      </c>
      <c r="G495" s="6" t="s">
        <v>1043</v>
      </c>
      <c r="K495" s="1" t="s">
        <v>1045</v>
      </c>
      <c r="L495" s="5" t="s">
        <v>2089</v>
      </c>
      <c r="M495" s="4">
        <v>2046</v>
      </c>
      <c r="N495" s="1" t="str">
        <f>+Tabla15[[#This Row],[NOMBRE DE LA CAUSA 2017]]</f>
        <v>MODIFICACION Y/O REVISION DE LAS PRESTACIONES CONTRACTUALES</v>
      </c>
    </row>
    <row r="496" spans="1:14" ht="15" customHeight="1">
      <c r="A496" s="1">
        <f>+Tabla15[[#This Row],[1]]</f>
        <v>494</v>
      </c>
      <c r="B496" s="1" t="s">
        <v>2090</v>
      </c>
      <c r="C496" s="1">
        <v>1</v>
      </c>
      <c r="D496" s="1">
        <f>+IF(Tabla15[[#This Row],[NOMBRE DE LA CAUSA 2018]]=0,0,1)</f>
        <v>1</v>
      </c>
      <c r="E496" s="1">
        <f>+E495+Tabla15[[#This Row],[NOMBRE DE LA CAUSA 2019]]</f>
        <v>494</v>
      </c>
      <c r="F496" s="1">
        <f>+Tabla15[[#This Row],[0]]*Tabla15[[#This Row],[NOMBRE DE LA CAUSA 2019]]</f>
        <v>494</v>
      </c>
      <c r="G496" s="6" t="s">
        <v>1043</v>
      </c>
      <c r="K496" s="1" t="s">
        <v>1045</v>
      </c>
      <c r="L496" s="5" t="s">
        <v>2091</v>
      </c>
      <c r="M496" s="4">
        <v>2047</v>
      </c>
      <c r="N496" s="1" t="str">
        <f>+Tabla15[[#This Row],[NOMBRE DE LA CAUSA 2017]]</f>
        <v>MODIFICACION Y/O REVISION DEL PLAZO CONTRACTUAL</v>
      </c>
    </row>
    <row r="497" spans="1:14" ht="15" customHeight="1">
      <c r="A497" s="1">
        <f>+Tabla15[[#This Row],[1]]</f>
        <v>495</v>
      </c>
      <c r="B497" s="1" t="s">
        <v>2092</v>
      </c>
      <c r="C497" s="1">
        <v>1</v>
      </c>
      <c r="D497" s="1">
        <f>+IF(Tabla15[[#This Row],[NOMBRE DE LA CAUSA 2018]]=0,0,1)</f>
        <v>1</v>
      </c>
      <c r="E497" s="1">
        <f>+E496+Tabla15[[#This Row],[NOMBRE DE LA CAUSA 2019]]</f>
        <v>495</v>
      </c>
      <c r="F497" s="1">
        <f>+Tabla15[[#This Row],[0]]*Tabla15[[#This Row],[NOMBRE DE LA CAUSA 2019]]</f>
        <v>495</v>
      </c>
      <c r="G497" s="6" t="s">
        <v>1043</v>
      </c>
      <c r="K497" s="1" t="s">
        <v>1045</v>
      </c>
      <c r="L497" s="1" t="s">
        <v>2093</v>
      </c>
      <c r="M497" s="4">
        <v>2203</v>
      </c>
      <c r="N497" s="1" t="str">
        <f>+Tabla15[[#This Row],[NOMBRE DE LA CAUSA 2017]]</f>
        <v>MORA EN LA ENTREGA DE BIEN EMBARGADO O SECUESTRADO</v>
      </c>
    </row>
    <row r="498" spans="1:14" ht="15" customHeight="1">
      <c r="A498" s="1">
        <f>+Tabla15[[#This Row],[1]]</f>
        <v>496</v>
      </c>
      <c r="B498" s="1" t="s">
        <v>2094</v>
      </c>
      <c r="C498" s="1">
        <v>1</v>
      </c>
      <c r="D498" s="1">
        <f>+IF(Tabla15[[#This Row],[NOMBRE DE LA CAUSA 2018]]=0,0,1)</f>
        <v>1</v>
      </c>
      <c r="E498" s="1">
        <f>+E497+Tabla15[[#This Row],[NOMBRE DE LA CAUSA 2019]]</f>
        <v>496</v>
      </c>
      <c r="F498" s="1">
        <f>+Tabla15[[#This Row],[0]]*Tabla15[[#This Row],[NOMBRE DE LA CAUSA 2019]]</f>
        <v>496</v>
      </c>
      <c r="G498" s="6" t="s">
        <v>1043</v>
      </c>
      <c r="K498" s="1" t="s">
        <v>1045</v>
      </c>
      <c r="L498" s="1" t="s">
        <v>2095</v>
      </c>
      <c r="M498" s="4">
        <v>2163</v>
      </c>
      <c r="N498" s="1" t="str">
        <f>+Tabla15[[#This Row],[NOMBRE DE LA CAUSA 2017]]</f>
        <v>MORA EN LA ENTREGA DE BIEN INCAUTADO U OCUPADO EN UN PROCESO PENAL</v>
      </c>
    </row>
    <row r="499" spans="1:14" ht="15" customHeight="1">
      <c r="A499" s="1">
        <f>+Tabla15[[#This Row],[1]]</f>
        <v>497</v>
      </c>
      <c r="B499" s="1" t="s">
        <v>2096</v>
      </c>
      <c r="C499" s="1">
        <v>1</v>
      </c>
      <c r="D499" s="1">
        <f>+IF(Tabla15[[#This Row],[NOMBRE DE LA CAUSA 2018]]=0,0,1)</f>
        <v>1</v>
      </c>
      <c r="E499" s="1">
        <f>+E498+Tabla15[[#This Row],[NOMBRE DE LA CAUSA 2019]]</f>
        <v>497</v>
      </c>
      <c r="F499" s="1">
        <f>+Tabla15[[#This Row],[0]]*Tabla15[[#This Row],[NOMBRE DE LA CAUSA 2019]]</f>
        <v>497</v>
      </c>
      <c r="G499" s="6" t="s">
        <v>1048</v>
      </c>
      <c r="J499" s="1" t="s">
        <v>1049</v>
      </c>
      <c r="K499" s="1" t="s">
        <v>1045</v>
      </c>
      <c r="L499" s="1" t="s">
        <v>2097</v>
      </c>
      <c r="M499" s="4">
        <v>321</v>
      </c>
      <c r="N499" s="1" t="str">
        <f>+Tabla15[[#This Row],[NOMBRE DE LA CAUSA 2017]]</f>
        <v>MUERTE ACCIDENTAL O FORTUITA A CONSCRIPTO</v>
      </c>
    </row>
    <row r="500" spans="1:14" ht="15" customHeight="1">
      <c r="A500" s="1">
        <f>+Tabla15[[#This Row],[1]]</f>
        <v>498</v>
      </c>
      <c r="B500" s="1" t="s">
        <v>2098</v>
      </c>
      <c r="C500" s="1">
        <v>1</v>
      </c>
      <c r="D500" s="1">
        <f>+IF(Tabla15[[#This Row],[NOMBRE DE LA CAUSA 2018]]=0,0,1)</f>
        <v>1</v>
      </c>
      <c r="E500" s="1">
        <f>+E499+Tabla15[[#This Row],[NOMBRE DE LA CAUSA 2019]]</f>
        <v>498</v>
      </c>
      <c r="F500" s="1">
        <f>+Tabla15[[#This Row],[0]]*Tabla15[[#This Row],[NOMBRE DE LA CAUSA 2019]]</f>
        <v>498</v>
      </c>
      <c r="G500" s="6" t="s">
        <v>1048</v>
      </c>
      <c r="J500" s="1" t="s">
        <v>1049</v>
      </c>
      <c r="K500" s="1" t="s">
        <v>1045</v>
      </c>
      <c r="L500" s="1" t="s">
        <v>2099</v>
      </c>
      <c r="M500" s="4">
        <v>732</v>
      </c>
      <c r="N500" s="1" t="str">
        <f>+Tabla15[[#This Row],[NOMBRE DE LA CAUSA 2017]]</f>
        <v>MUERTE ACCIDENTAL O FORTUITA A MIEMBRO VOLUNTARIO DE LA FUERZA PUBLICA</v>
      </c>
    </row>
    <row r="501" spans="1:14" ht="15" customHeight="1">
      <c r="A501" s="1">
        <f>+Tabla15[[#This Row],[1]]</f>
        <v>499</v>
      </c>
      <c r="B501" s="1" t="s">
        <v>2100</v>
      </c>
      <c r="C501" s="1">
        <v>1</v>
      </c>
      <c r="D501" s="1">
        <f>+IF(Tabla15[[#This Row],[NOMBRE DE LA CAUSA 2018]]=0,0,1)</f>
        <v>1</v>
      </c>
      <c r="E501" s="1">
        <f>+E500+Tabla15[[#This Row],[NOMBRE DE LA CAUSA 2019]]</f>
        <v>499</v>
      </c>
      <c r="F501" s="1">
        <f>+Tabla15[[#This Row],[0]]*Tabla15[[#This Row],[NOMBRE DE LA CAUSA 2019]]</f>
        <v>499</v>
      </c>
      <c r="G501" s="6" t="s">
        <v>1086</v>
      </c>
      <c r="H501" s="1" t="s">
        <v>2101</v>
      </c>
      <c r="K501" s="1" t="s">
        <v>1045</v>
      </c>
      <c r="L501" s="1" t="s">
        <v>2102</v>
      </c>
      <c r="M501" s="4">
        <v>2105</v>
      </c>
      <c r="N501" s="1" t="str">
        <f>+Tabla15[[#This Row],[NOMBRE DE LA CAUSA 2017]]</f>
        <v>MUERTE ACCIDENTAL O FORTUITA A RECLUSO</v>
      </c>
    </row>
    <row r="502" spans="1:14" ht="15" customHeight="1">
      <c r="A502" s="1">
        <f>+Tabla15[[#This Row],[1]]</f>
        <v>500</v>
      </c>
      <c r="B502" s="1" t="s">
        <v>2103</v>
      </c>
      <c r="C502" s="1">
        <v>1</v>
      </c>
      <c r="D502" s="1">
        <f>+IF(Tabla15[[#This Row],[NOMBRE DE LA CAUSA 2018]]=0,0,1)</f>
        <v>1</v>
      </c>
      <c r="E502" s="1">
        <f>+E501+Tabla15[[#This Row],[NOMBRE DE LA CAUSA 2019]]</f>
        <v>500</v>
      </c>
      <c r="F502" s="1">
        <f>+Tabla15[[#This Row],[0]]*Tabla15[[#This Row],[NOMBRE DE LA CAUSA 2019]]</f>
        <v>500</v>
      </c>
      <c r="G502" s="6" t="s">
        <v>1086</v>
      </c>
      <c r="H502" s="6" t="s">
        <v>2015</v>
      </c>
      <c r="I502" s="6"/>
      <c r="J502" s="6"/>
      <c r="K502" s="6" t="s">
        <v>1045</v>
      </c>
      <c r="L502" s="1" t="s">
        <v>2104</v>
      </c>
      <c r="M502" s="4">
        <v>2059</v>
      </c>
      <c r="N502" s="1" t="str">
        <f>+Tabla15[[#This Row],[NOMBRE DE LA CAUSA 2017]]</f>
        <v>MUERTE AUTO INFLIGIDA DE CONSCRIPTO</v>
      </c>
    </row>
    <row r="503" spans="1:14" ht="15" customHeight="1">
      <c r="A503" s="1">
        <f>+Tabla15[[#This Row],[1]]</f>
        <v>501</v>
      </c>
      <c r="B503" s="6" t="s">
        <v>2105</v>
      </c>
      <c r="C503" s="1">
        <v>1</v>
      </c>
      <c r="D503" s="1">
        <f>+IF(Tabla15[[#This Row],[NOMBRE DE LA CAUSA 2018]]=0,0,1)</f>
        <v>1</v>
      </c>
      <c r="E503" s="1">
        <f>+E502+Tabla15[[#This Row],[NOMBRE DE LA CAUSA 2019]]</f>
        <v>501</v>
      </c>
      <c r="F503" s="1">
        <f>+Tabla15[[#This Row],[0]]*Tabla15[[#This Row],[NOMBRE DE LA CAUSA 2019]]</f>
        <v>501</v>
      </c>
      <c r="G503" s="6" t="s">
        <v>1086</v>
      </c>
      <c r="H503" s="1" t="s">
        <v>2018</v>
      </c>
      <c r="I503" s="6"/>
      <c r="J503" s="6"/>
      <c r="K503" s="6" t="s">
        <v>1045</v>
      </c>
      <c r="L503" s="7" t="s">
        <v>2106</v>
      </c>
      <c r="M503" s="4">
        <v>2073</v>
      </c>
      <c r="N503" s="1" t="str">
        <f>+Tabla15[[#This Row],[NOMBRE DE LA CAUSA 2017]]</f>
        <v>MUERTE AUTO INFLIGIDA DE MIEMBRO VOLUNTARIO DE LA FUERZA PUBLICA</v>
      </c>
    </row>
    <row r="504" spans="1:14" ht="15" customHeight="1">
      <c r="A504" s="1">
        <f>+Tabla15[[#This Row],[1]]</f>
        <v>502</v>
      </c>
      <c r="B504" s="6" t="s">
        <v>2107</v>
      </c>
      <c r="C504" s="1">
        <v>1</v>
      </c>
      <c r="D504" s="1">
        <f>+IF(Tabla15[[#This Row],[NOMBRE DE LA CAUSA 2018]]=0,0,1)</f>
        <v>1</v>
      </c>
      <c r="E504" s="1">
        <f>+E503+Tabla15[[#This Row],[NOMBRE DE LA CAUSA 2019]]</f>
        <v>502</v>
      </c>
      <c r="F504" s="1">
        <f>+Tabla15[[#This Row],[0]]*Tabla15[[#This Row],[NOMBRE DE LA CAUSA 2019]]</f>
        <v>502</v>
      </c>
      <c r="G504" s="6" t="s">
        <v>1086</v>
      </c>
      <c r="H504" s="6" t="s">
        <v>2101</v>
      </c>
      <c r="I504" s="6"/>
      <c r="J504" s="6"/>
      <c r="K504" s="6" t="s">
        <v>1045</v>
      </c>
      <c r="L504" s="7" t="s">
        <v>2108</v>
      </c>
      <c r="M504" s="4">
        <v>2104</v>
      </c>
      <c r="N504" s="1" t="str">
        <f>+Tabla15[[#This Row],[NOMBRE DE LA CAUSA 2017]]</f>
        <v>MUERTE AUTO INFLIGIDA DE RECLUSO</v>
      </c>
    </row>
    <row r="505" spans="1:14" ht="15" customHeight="1">
      <c r="A505" s="1">
        <f>+Tabla15[[#This Row],[1]]</f>
        <v>503</v>
      </c>
      <c r="B505" s="1" t="s">
        <v>2109</v>
      </c>
      <c r="C505" s="1">
        <v>1</v>
      </c>
      <c r="D505" s="1">
        <f>+IF(Tabla15[[#This Row],[NOMBRE DE LA CAUSA 2018]]=0,0,1)</f>
        <v>1</v>
      </c>
      <c r="E505" s="1">
        <f>+E504+Tabla15[[#This Row],[NOMBRE DE LA CAUSA 2019]]</f>
        <v>503</v>
      </c>
      <c r="F505" s="1">
        <f>+Tabla15[[#This Row],[0]]*Tabla15[[#This Row],[NOMBRE DE LA CAUSA 2019]]</f>
        <v>503</v>
      </c>
      <c r="G505" s="6" t="s">
        <v>1086</v>
      </c>
      <c r="H505" s="1" t="s">
        <v>1146</v>
      </c>
      <c r="I505" s="6"/>
      <c r="J505" s="6"/>
      <c r="K505" s="6" t="s">
        <v>1045</v>
      </c>
      <c r="L505" s="7" t="s">
        <v>2110</v>
      </c>
      <c r="M505" s="4">
        <v>2155</v>
      </c>
      <c r="N505" s="1" t="str">
        <f>+Tabla15[[#This Row],[NOMBRE DE LA CAUSA 2017]]</f>
        <v>MUERTE DE ALUMNO EN ESTABLECIMIENTO EDUCATIVO</v>
      </c>
    </row>
    <row r="506" spans="1:14" ht="15" customHeight="1">
      <c r="A506" s="1">
        <f>+Tabla15[[#This Row],[1]]</f>
        <v>504</v>
      </c>
      <c r="B506" s="1" t="s">
        <v>2111</v>
      </c>
      <c r="C506" s="1">
        <v>1</v>
      </c>
      <c r="D506" s="1">
        <f>+IF(Tabla15[[#This Row],[NOMBRE DE LA CAUSA 2018]]=0,0,1)</f>
        <v>1</v>
      </c>
      <c r="E506" s="1">
        <f>+E505+Tabla15[[#This Row],[NOMBRE DE LA CAUSA 2019]]</f>
        <v>504</v>
      </c>
      <c r="F506" s="1">
        <f>+Tabla15[[#This Row],[0]]*Tabla15[[#This Row],[NOMBRE DE LA CAUSA 2019]]</f>
        <v>504</v>
      </c>
      <c r="G506" s="6" t="s">
        <v>1086</v>
      </c>
      <c r="H506" s="1" t="s">
        <v>1122</v>
      </c>
      <c r="K506" s="1" t="s">
        <v>1045</v>
      </c>
      <c r="L506" s="7" t="s">
        <v>2112</v>
      </c>
      <c r="M506" s="4">
        <v>2053</v>
      </c>
      <c r="N506" s="1" t="str">
        <f>+Tabla15[[#This Row],[NOMBRE DE LA CAUSA 2017]]</f>
        <v>MUERTE DE CIVIL CON AERONAVE OFICIAL</v>
      </c>
    </row>
    <row r="507" spans="1:14" ht="15" customHeight="1">
      <c r="A507" s="1">
        <f>+Tabla15[[#This Row],[1]]</f>
        <v>505</v>
      </c>
      <c r="B507" s="6" t="s">
        <v>2113</v>
      </c>
      <c r="C507" s="1">
        <v>1</v>
      </c>
      <c r="D507" s="1">
        <f>+IF(Tabla15[[#This Row],[NOMBRE DE LA CAUSA 2018]]=0,0,1)</f>
        <v>1</v>
      </c>
      <c r="E507" s="1">
        <f>+E506+Tabla15[[#This Row],[NOMBRE DE LA CAUSA 2019]]</f>
        <v>505</v>
      </c>
      <c r="F507" s="1">
        <f>+Tabla15[[#This Row],[0]]*Tabla15[[#This Row],[NOMBRE DE LA CAUSA 2019]]</f>
        <v>505</v>
      </c>
      <c r="G507" s="6" t="s">
        <v>1048</v>
      </c>
      <c r="H507" s="6"/>
      <c r="I507" s="6"/>
      <c r="J507" s="6" t="s">
        <v>1049</v>
      </c>
      <c r="K507" s="6" t="s">
        <v>1045</v>
      </c>
      <c r="L507" s="7" t="s">
        <v>2114</v>
      </c>
      <c r="M507" s="4">
        <v>88</v>
      </c>
      <c r="N507" s="1" t="str">
        <f>+Tabla15[[#This Row],[NOMBRE DE LA CAUSA 2017]]</f>
        <v>MUERTE DE CIVIL CON ARMA DE DOTACION OFICIAL</v>
      </c>
    </row>
    <row r="508" spans="1:14" ht="15" customHeight="1">
      <c r="A508" s="1">
        <f>+Tabla15[[#This Row],[1]]</f>
        <v>506</v>
      </c>
      <c r="B508" s="6" t="s">
        <v>2115</v>
      </c>
      <c r="C508" s="1">
        <v>1</v>
      </c>
      <c r="D508" s="1">
        <f>+IF(Tabla15[[#This Row],[NOMBRE DE LA CAUSA 2018]]=0,0,1)</f>
        <v>1</v>
      </c>
      <c r="E508" s="1">
        <f>+E507+Tabla15[[#This Row],[NOMBRE DE LA CAUSA 2019]]</f>
        <v>506</v>
      </c>
      <c r="F508" s="1">
        <f>+Tabla15[[#This Row],[0]]*Tabla15[[#This Row],[NOMBRE DE LA CAUSA 2019]]</f>
        <v>506</v>
      </c>
      <c r="G508" s="6" t="s">
        <v>1086</v>
      </c>
      <c r="H508" s="6" t="s">
        <v>1127</v>
      </c>
      <c r="I508" s="6"/>
      <c r="J508" s="6"/>
      <c r="K508" s="6" t="s">
        <v>1045</v>
      </c>
      <c r="L508" s="7" t="s">
        <v>2116</v>
      </c>
      <c r="M508" s="4">
        <v>2056</v>
      </c>
      <c r="N508" s="1" t="str">
        <f>+Tabla15[[#This Row],[NOMBRE DE LA CAUSA 2017]]</f>
        <v>MUERTE DE CIVIL CON NAVE OFICIAL</v>
      </c>
    </row>
    <row r="509" spans="1:14" ht="15" customHeight="1">
      <c r="A509" s="1">
        <f>+Tabla15[[#This Row],[1]]</f>
        <v>507</v>
      </c>
      <c r="B509" s="6" t="s">
        <v>2117</v>
      </c>
      <c r="C509" s="1">
        <v>1</v>
      </c>
      <c r="D509" s="1">
        <f>+IF(Tabla15[[#This Row],[NOMBRE DE LA CAUSA 2018]]=0,0,1)</f>
        <v>1</v>
      </c>
      <c r="E509" s="1">
        <f>+E508+Tabla15[[#This Row],[NOMBRE DE LA CAUSA 2019]]</f>
        <v>507</v>
      </c>
      <c r="F509" s="1">
        <f>+Tabla15[[#This Row],[0]]*Tabla15[[#This Row],[NOMBRE DE LA CAUSA 2019]]</f>
        <v>507</v>
      </c>
      <c r="G509" s="6" t="s">
        <v>1048</v>
      </c>
      <c r="H509" s="6"/>
      <c r="I509" s="6"/>
      <c r="J509" s="6" t="s">
        <v>1049</v>
      </c>
      <c r="K509" s="6" t="s">
        <v>1045</v>
      </c>
      <c r="L509" s="1" t="s">
        <v>2118</v>
      </c>
      <c r="M509" s="4">
        <v>850</v>
      </c>
      <c r="N509" s="1" t="str">
        <f>+Tabla15[[#This Row],[NOMBRE DE LA CAUSA 2017]]</f>
        <v>MUERTE DE CIVIL CON VEHICULO OFICIAL</v>
      </c>
    </row>
    <row r="510" spans="1:14" ht="15" customHeight="1">
      <c r="A510" s="1">
        <f>+Tabla15[[#This Row],[1]]</f>
        <v>508</v>
      </c>
      <c r="B510" s="6" t="s">
        <v>2119</v>
      </c>
      <c r="C510" s="1">
        <v>1</v>
      </c>
      <c r="D510" s="1">
        <f>+IF(Tabla15[[#This Row],[NOMBRE DE LA CAUSA 2018]]=0,0,1)</f>
        <v>1</v>
      </c>
      <c r="E510" s="1">
        <f>+E509+Tabla15[[#This Row],[NOMBRE DE LA CAUSA 2019]]</f>
        <v>508</v>
      </c>
      <c r="F510" s="1">
        <f>+Tabla15[[#This Row],[0]]*Tabla15[[#This Row],[NOMBRE DE LA CAUSA 2019]]</f>
        <v>508</v>
      </c>
      <c r="G510" s="6" t="s">
        <v>1086</v>
      </c>
      <c r="H510" s="6" t="s">
        <v>2120</v>
      </c>
      <c r="I510" s="6"/>
      <c r="J510" s="6"/>
      <c r="K510" s="6" t="s">
        <v>1045</v>
      </c>
      <c r="L510" s="1" t="s">
        <v>2121</v>
      </c>
      <c r="M510" s="4">
        <v>2090</v>
      </c>
      <c r="N510" s="1" t="str">
        <f>+Tabla15[[#This Row],[NOMBRE DE LA CAUSA 2017]]</f>
        <v>MUERTE DE CIVIL EN COMBATE O ENFRENTAMIENTO</v>
      </c>
    </row>
    <row r="511" spans="1:14" ht="15" customHeight="1">
      <c r="A511" s="1">
        <f>+Tabla15[[#This Row],[1]]</f>
        <v>509</v>
      </c>
      <c r="B511" s="6" t="s">
        <v>2122</v>
      </c>
      <c r="C511" s="1">
        <v>1</v>
      </c>
      <c r="D511" s="1">
        <f>+IF(Tabla15[[#This Row],[NOMBRE DE LA CAUSA 2018]]=0,0,1)</f>
        <v>1</v>
      </c>
      <c r="E511" s="1">
        <f>+E510+Tabla15[[#This Row],[NOMBRE DE LA CAUSA 2019]]</f>
        <v>509</v>
      </c>
      <c r="F511" s="1">
        <f>+Tabla15[[#This Row],[0]]*Tabla15[[#This Row],[NOMBRE DE LA CAUSA 2019]]</f>
        <v>509</v>
      </c>
      <c r="G511" s="6" t="s">
        <v>1086</v>
      </c>
      <c r="H511" s="1" t="s">
        <v>2120</v>
      </c>
      <c r="I511" s="6"/>
      <c r="J511" s="6"/>
      <c r="K511" s="6" t="s">
        <v>1045</v>
      </c>
      <c r="L511" s="1" t="s">
        <v>2123</v>
      </c>
      <c r="M511" s="4">
        <v>2093</v>
      </c>
      <c r="N511" s="1" t="str">
        <f>+Tabla15[[#This Row],[NOMBRE DE LA CAUSA 2017]]</f>
        <v>MUERTE DE CIVIL EN ENFRENTAMIENTO ENTRE TROPAS</v>
      </c>
    </row>
    <row r="512" spans="1:14" ht="15" customHeight="1">
      <c r="A512" s="1">
        <f>+Tabla15[[#This Row],[1]]</f>
        <v>510</v>
      </c>
      <c r="B512" s="6" t="s">
        <v>2124</v>
      </c>
      <c r="C512" s="1">
        <v>1</v>
      </c>
      <c r="D512" s="1">
        <f>+IF(Tabla15[[#This Row],[NOMBRE DE LA CAUSA 2018]]=0,0,1)</f>
        <v>1</v>
      </c>
      <c r="E512" s="1">
        <f>+E511+Tabla15[[#This Row],[NOMBRE DE LA CAUSA 2019]]</f>
        <v>510</v>
      </c>
      <c r="F512" s="1">
        <f>+Tabla15[[#This Row],[0]]*Tabla15[[#This Row],[NOMBRE DE LA CAUSA 2019]]</f>
        <v>510</v>
      </c>
      <c r="G512" s="6" t="s">
        <v>1086</v>
      </c>
      <c r="H512" s="1" t="s">
        <v>2120</v>
      </c>
      <c r="I512" s="6"/>
      <c r="J512" s="6"/>
      <c r="K512" s="6" t="s">
        <v>1045</v>
      </c>
      <c r="L512" s="1" t="s">
        <v>2125</v>
      </c>
      <c r="M512" s="4">
        <v>2087</v>
      </c>
      <c r="N512" s="1" t="str">
        <f>+Tabla15[[#This Row],[NOMBRE DE LA CAUSA 2017]]</f>
        <v>MUERTE DE CIVIL EN OPERATIVO MILITAR</v>
      </c>
    </row>
    <row r="513" spans="1:14" ht="15" customHeight="1">
      <c r="A513" s="1">
        <f>+Tabla15[[#This Row],[1]]</f>
        <v>511</v>
      </c>
      <c r="B513" s="6" t="s">
        <v>2126</v>
      </c>
      <c r="C513" s="1">
        <v>1</v>
      </c>
      <c r="D513" s="1">
        <f>+IF(Tabla15[[#This Row],[NOMBRE DE LA CAUSA 2018]]=0,0,1)</f>
        <v>1</v>
      </c>
      <c r="E513" s="1">
        <f>+E512+Tabla15[[#This Row],[NOMBRE DE LA CAUSA 2019]]</f>
        <v>511</v>
      </c>
      <c r="F513" s="1">
        <f>+Tabla15[[#This Row],[0]]*Tabla15[[#This Row],[NOMBRE DE LA CAUSA 2019]]</f>
        <v>511</v>
      </c>
      <c r="G513" s="6" t="s">
        <v>1048</v>
      </c>
      <c r="I513" s="6"/>
      <c r="J513" s="6" t="s">
        <v>1049</v>
      </c>
      <c r="K513" s="6" t="s">
        <v>1045</v>
      </c>
      <c r="L513" s="1" t="s">
        <v>2127</v>
      </c>
      <c r="M513" s="4">
        <v>104</v>
      </c>
      <c r="N513" s="1" t="str">
        <f>+Tabla15[[#This Row],[NOMBRE DE LA CAUSA 2017]]</f>
        <v>MUERTE DE CIVIL EN PROCEDIMIENTO DE POLICIA</v>
      </c>
    </row>
    <row r="514" spans="1:14" ht="15" customHeight="1">
      <c r="A514" s="1">
        <f>+Tabla15[[#This Row],[1]]</f>
        <v>512</v>
      </c>
      <c r="B514" s="6" t="s">
        <v>2128</v>
      </c>
      <c r="C514" s="1">
        <v>1</v>
      </c>
      <c r="D514" s="1">
        <f>+IF(Tabla15[[#This Row],[NOMBRE DE LA CAUSA 2018]]=0,0,1)</f>
        <v>1</v>
      </c>
      <c r="E514" s="1">
        <f>+E513+Tabla15[[#This Row],[NOMBRE DE LA CAUSA 2019]]</f>
        <v>512</v>
      </c>
      <c r="F514" s="1">
        <f>+Tabla15[[#This Row],[0]]*Tabla15[[#This Row],[NOMBRE DE LA CAUSA 2019]]</f>
        <v>512</v>
      </c>
      <c r="G514" s="6" t="s">
        <v>1086</v>
      </c>
      <c r="H514" s="1" t="s">
        <v>1165</v>
      </c>
      <c r="I514" s="6"/>
      <c r="J514" s="6"/>
      <c r="K514" s="6" t="s">
        <v>1045</v>
      </c>
      <c r="L514" s="1" t="s">
        <v>2129</v>
      </c>
      <c r="M514" s="4">
        <v>2141</v>
      </c>
      <c r="N514" s="1" t="str">
        <f>+Tabla15[[#This Row],[NOMBRE DE LA CAUSA 2017]]</f>
        <v>MUERTE DE CIVIL POR ACTO TERRORISTA CONTRA INSTALACIONES, PERSONAJES O ELEMENTOS REPRESENTATIVOS DEL ESTADO</v>
      </c>
    </row>
    <row r="515" spans="1:14" ht="15" customHeight="1">
      <c r="A515" s="1">
        <f>+Tabla15[[#This Row],[1]]</f>
        <v>513</v>
      </c>
      <c r="B515" s="1" t="s">
        <v>2130</v>
      </c>
      <c r="C515" s="1">
        <v>1</v>
      </c>
      <c r="D515" s="1">
        <f>+IF(Tabla15[[#This Row],[NOMBRE DE LA CAUSA 2018]]=0,0,1)</f>
        <v>1</v>
      </c>
      <c r="E515" s="1">
        <f>+E514+Tabla15[[#This Row],[NOMBRE DE LA CAUSA 2019]]</f>
        <v>513</v>
      </c>
      <c r="F515" s="1">
        <f>+Tabla15[[#This Row],[0]]*Tabla15[[#This Row],[NOMBRE DE LA CAUSA 2019]]</f>
        <v>513</v>
      </c>
      <c r="G515" s="6" t="s">
        <v>1086</v>
      </c>
      <c r="H515" s="1" t="s">
        <v>1168</v>
      </c>
      <c r="K515" s="1" t="s">
        <v>1045</v>
      </c>
      <c r="L515" s="1" t="s">
        <v>2131</v>
      </c>
      <c r="M515" s="4">
        <v>2144</v>
      </c>
      <c r="N515" s="1" t="str">
        <f>+Tabla15[[#This Row],[NOMBRE DE LA CAUSA 2017]]</f>
        <v>MUERTE DE CIVIL POR ACTO TERRORISTA CONTRA POBLACION CIVIL</v>
      </c>
    </row>
    <row r="516" spans="1:14" ht="15" customHeight="1">
      <c r="A516" s="1">
        <f>+Tabla15[[#This Row],[1]]</f>
        <v>514</v>
      </c>
      <c r="B516" s="6" t="s">
        <v>2132</v>
      </c>
      <c r="C516" s="1">
        <v>1</v>
      </c>
      <c r="D516" s="1">
        <f>+IF(Tabla15[[#This Row],[NOMBRE DE LA CAUSA 2018]]=0,0,1)</f>
        <v>1</v>
      </c>
      <c r="E516" s="1">
        <f>+E515+Tabla15[[#This Row],[NOMBRE DE LA CAUSA 2019]]</f>
        <v>514</v>
      </c>
      <c r="F516" s="1">
        <f>+Tabla15[[#This Row],[0]]*Tabla15[[#This Row],[NOMBRE DE LA CAUSA 2019]]</f>
        <v>514</v>
      </c>
      <c r="G516" s="6" t="s">
        <v>1048</v>
      </c>
      <c r="I516" s="6"/>
      <c r="J516" s="6" t="s">
        <v>1049</v>
      </c>
      <c r="K516" s="6" t="s">
        <v>1045</v>
      </c>
      <c r="L516" s="1" t="s">
        <v>2133</v>
      </c>
      <c r="M516" s="4">
        <v>105</v>
      </c>
      <c r="N516" s="1" t="str">
        <f>+Tabla15[[#This Row],[NOMBRE DE LA CAUSA 2017]]</f>
        <v>MUERTE DE CIVIL POR EXPLOSION DE MINA ANTIPERSONAL</v>
      </c>
    </row>
    <row r="517" spans="1:14" ht="15" customHeight="1">
      <c r="A517" s="1">
        <f>+Tabla15[[#This Row],[1]]</f>
        <v>515</v>
      </c>
      <c r="B517" s="6" t="s">
        <v>2134</v>
      </c>
      <c r="C517" s="1">
        <v>1</v>
      </c>
      <c r="D517" s="1">
        <f>+IF(Tabla15[[#This Row],[NOMBRE DE LA CAUSA 2018]]=0,0,1)</f>
        <v>1</v>
      </c>
      <c r="E517" s="1">
        <f>+E516+Tabla15[[#This Row],[NOMBRE DE LA CAUSA 2019]]</f>
        <v>515</v>
      </c>
      <c r="F517" s="1">
        <f>+Tabla15[[#This Row],[0]]*Tabla15[[#This Row],[NOMBRE DE LA CAUSA 2019]]</f>
        <v>515</v>
      </c>
      <c r="G517" s="6" t="s">
        <v>1048</v>
      </c>
      <c r="I517" s="6"/>
      <c r="J517" s="6" t="s">
        <v>1049</v>
      </c>
      <c r="K517" s="6" t="s">
        <v>1045</v>
      </c>
      <c r="L517" s="1" t="s">
        <v>2135</v>
      </c>
      <c r="M517" s="4">
        <v>332</v>
      </c>
      <c r="N517" s="1" t="str">
        <f>+Tabla15[[#This Row],[NOMBRE DE LA CAUSA 2017]]</f>
        <v>MUERTE DE CIVIL POR GRUPO ARMADO ILEGAL</v>
      </c>
    </row>
    <row r="518" spans="1:14" ht="15" customHeight="1">
      <c r="A518" s="1">
        <f>+Tabla15[[#This Row],[1]]</f>
        <v>516</v>
      </c>
      <c r="B518" s="6" t="s">
        <v>2136</v>
      </c>
      <c r="C518" s="1">
        <v>1</v>
      </c>
      <c r="D518" s="1">
        <f>+IF(Tabla15[[#This Row],[NOMBRE DE LA CAUSA 2018]]=0,0,1)</f>
        <v>1</v>
      </c>
      <c r="E518" s="1">
        <f>+E517+Tabla15[[#This Row],[NOMBRE DE LA CAUSA 2019]]</f>
        <v>516</v>
      </c>
      <c r="F518" s="1">
        <f>+Tabla15[[#This Row],[0]]*Tabla15[[#This Row],[NOMBRE DE LA CAUSA 2019]]</f>
        <v>516</v>
      </c>
      <c r="G518" s="6" t="s">
        <v>1048</v>
      </c>
      <c r="I518" s="6"/>
      <c r="J518" s="6" t="s">
        <v>1049</v>
      </c>
      <c r="K518" s="6" t="s">
        <v>1045</v>
      </c>
      <c r="L518" s="1" t="s">
        <v>2137</v>
      </c>
      <c r="M518" s="4">
        <v>801</v>
      </c>
      <c r="N518" s="1" t="str">
        <f>+Tabla15[[#This Row],[NOMBRE DE LA CAUSA 2017]]</f>
        <v>MUERTE DE CONSCRIPTO CON AERONAVE OFICIAL</v>
      </c>
    </row>
    <row r="519" spans="1:14" ht="15" customHeight="1">
      <c r="A519" s="1">
        <f>+Tabla15[[#This Row],[1]]</f>
        <v>517</v>
      </c>
      <c r="B519" s="6" t="s">
        <v>2138</v>
      </c>
      <c r="C519" s="1">
        <v>1</v>
      </c>
      <c r="D519" s="1">
        <f>+IF(Tabla15[[#This Row],[NOMBRE DE LA CAUSA 2018]]=0,0,1)</f>
        <v>1</v>
      </c>
      <c r="E519" s="1">
        <f>+E518+Tabla15[[#This Row],[NOMBRE DE LA CAUSA 2019]]</f>
        <v>517</v>
      </c>
      <c r="F519" s="1">
        <f>+Tabla15[[#This Row],[0]]*Tabla15[[#This Row],[NOMBRE DE LA CAUSA 2019]]</f>
        <v>517</v>
      </c>
      <c r="G519" s="6" t="s">
        <v>1048</v>
      </c>
      <c r="I519" s="6"/>
      <c r="J519" s="6" t="s">
        <v>1049</v>
      </c>
      <c r="K519" s="6" t="s">
        <v>1045</v>
      </c>
      <c r="L519" s="1" t="s">
        <v>2139</v>
      </c>
      <c r="M519" s="4">
        <v>317</v>
      </c>
      <c r="N519" s="1" t="str">
        <f>+Tabla15[[#This Row],[NOMBRE DE LA CAUSA 2017]]</f>
        <v>MUERTE DE CONSCRIPTO CON ARMA DE DOTACION OFICIAL</v>
      </c>
    </row>
    <row r="520" spans="1:14" ht="15" customHeight="1">
      <c r="A520" s="1">
        <f>+Tabla15[[#This Row],[1]]</f>
        <v>518</v>
      </c>
      <c r="B520" s="6" t="s">
        <v>2140</v>
      </c>
      <c r="C520" s="1">
        <v>1</v>
      </c>
      <c r="D520" s="1">
        <f>+IF(Tabla15[[#This Row],[NOMBRE DE LA CAUSA 2018]]=0,0,1)</f>
        <v>1</v>
      </c>
      <c r="E520" s="1">
        <f>+E519+Tabla15[[#This Row],[NOMBRE DE LA CAUSA 2019]]</f>
        <v>518</v>
      </c>
      <c r="F520" s="1">
        <f>+Tabla15[[#This Row],[0]]*Tabla15[[#This Row],[NOMBRE DE LA CAUSA 2019]]</f>
        <v>518</v>
      </c>
      <c r="G520" s="6" t="s">
        <v>1048</v>
      </c>
      <c r="I520" s="6"/>
      <c r="J520" s="6" t="s">
        <v>1049</v>
      </c>
      <c r="K520" s="6" t="s">
        <v>1045</v>
      </c>
      <c r="L520" s="7" t="s">
        <v>2141</v>
      </c>
      <c r="M520" s="4">
        <v>802</v>
      </c>
      <c r="N520" s="1" t="str">
        <f>+Tabla15[[#This Row],[NOMBRE DE LA CAUSA 2017]]</f>
        <v>MUERTE DE CONSCRIPTO CON NAVE OFICIAL</v>
      </c>
    </row>
    <row r="521" spans="1:14" ht="15" customHeight="1">
      <c r="A521" s="1">
        <f>+Tabla15[[#This Row],[1]]</f>
        <v>519</v>
      </c>
      <c r="B521" s="6" t="s">
        <v>2142</v>
      </c>
      <c r="C521" s="1">
        <v>1</v>
      </c>
      <c r="D521" s="1">
        <f>+IF(Tabla15[[#This Row],[NOMBRE DE LA CAUSA 2018]]=0,0,1)</f>
        <v>1</v>
      </c>
      <c r="E521" s="1">
        <f>+E520+Tabla15[[#This Row],[NOMBRE DE LA CAUSA 2019]]</f>
        <v>519</v>
      </c>
      <c r="F521" s="1">
        <f>+Tabla15[[#This Row],[0]]*Tabla15[[#This Row],[NOMBRE DE LA CAUSA 2019]]</f>
        <v>519</v>
      </c>
      <c r="G521" s="6" t="s">
        <v>1048</v>
      </c>
      <c r="I521" s="6"/>
      <c r="J521" s="6" t="s">
        <v>1049</v>
      </c>
      <c r="K521" s="6" t="s">
        <v>1045</v>
      </c>
      <c r="L521" s="7" t="s">
        <v>2143</v>
      </c>
      <c r="M521" s="4">
        <v>799</v>
      </c>
      <c r="N521" s="1" t="str">
        <f>+Tabla15[[#This Row],[NOMBRE DE LA CAUSA 2017]]</f>
        <v>MUERTE DE CONSCRIPTO CON VEHICULO OFICIAL</v>
      </c>
    </row>
    <row r="522" spans="1:14" ht="15" customHeight="1">
      <c r="A522" s="1">
        <f>+Tabla15[[#This Row],[1]]</f>
        <v>520</v>
      </c>
      <c r="B522" s="1" t="s">
        <v>2144</v>
      </c>
      <c r="C522" s="1">
        <v>1</v>
      </c>
      <c r="D522" s="1">
        <f>+IF(Tabla15[[#This Row],[NOMBRE DE LA CAUSA 2018]]=0,0,1)</f>
        <v>1</v>
      </c>
      <c r="E522" s="1">
        <f>+E521+Tabla15[[#This Row],[NOMBRE DE LA CAUSA 2019]]</f>
        <v>520</v>
      </c>
      <c r="F522" s="1">
        <f>+Tabla15[[#This Row],[0]]*Tabla15[[#This Row],[NOMBRE DE LA CAUSA 2019]]</f>
        <v>520</v>
      </c>
      <c r="G522" s="6" t="s">
        <v>1043</v>
      </c>
      <c r="K522" s="1" t="s">
        <v>1045</v>
      </c>
      <c r="L522" s="7" t="s">
        <v>2145</v>
      </c>
      <c r="M522" s="4">
        <v>2062</v>
      </c>
      <c r="N522" s="1" t="str">
        <f>+Tabla15[[#This Row],[NOMBRE DE LA CAUSA 2017]]</f>
        <v>MUERTE DE CONSCRIPTO DERIVADA DE LA PRESTACION DEL SERVICIO DE SALUD</v>
      </c>
    </row>
    <row r="523" spans="1:14" ht="15" customHeight="1">
      <c r="A523" s="1">
        <f>+Tabla15[[#This Row],[1]]</f>
        <v>521</v>
      </c>
      <c r="B523" s="1" t="s">
        <v>2146</v>
      </c>
      <c r="C523" s="1">
        <v>1</v>
      </c>
      <c r="D523" s="1">
        <f>+IF(Tabla15[[#This Row],[NOMBRE DE LA CAUSA 2018]]=0,0,1)</f>
        <v>1</v>
      </c>
      <c r="E523" s="1">
        <f>+E522+Tabla15[[#This Row],[NOMBRE DE LA CAUSA 2019]]</f>
        <v>521</v>
      </c>
      <c r="F523" s="1">
        <f>+Tabla15[[#This Row],[0]]*Tabla15[[#This Row],[NOMBRE DE LA CAUSA 2019]]</f>
        <v>521</v>
      </c>
      <c r="G523" s="6" t="s">
        <v>1086</v>
      </c>
      <c r="H523" s="1" t="s">
        <v>2147</v>
      </c>
      <c r="I523" s="6"/>
      <c r="J523" s="6"/>
      <c r="K523" s="6" t="s">
        <v>1045</v>
      </c>
      <c r="L523" s="7" t="s">
        <v>2148</v>
      </c>
      <c r="M523" s="4">
        <v>2066</v>
      </c>
      <c r="N523" s="1" t="str">
        <f>+Tabla15[[#This Row],[NOMBRE DE LA CAUSA 2017]]</f>
        <v>MUERTE DE CONSCRIPTO EN COMBATE O ENFRENTAMIENTO</v>
      </c>
    </row>
    <row r="524" spans="1:14" ht="15" customHeight="1">
      <c r="A524" s="1">
        <f>+Tabla15[[#This Row],[1]]</f>
        <v>522</v>
      </c>
      <c r="B524" s="6" t="s">
        <v>2149</v>
      </c>
      <c r="C524" s="1">
        <v>1</v>
      </c>
      <c r="D524" s="1">
        <f>+IF(Tabla15[[#This Row],[NOMBRE DE LA CAUSA 2018]]=0,0,1)</f>
        <v>1</v>
      </c>
      <c r="E524" s="1">
        <f>+E523+Tabla15[[#This Row],[NOMBRE DE LA CAUSA 2019]]</f>
        <v>522</v>
      </c>
      <c r="F524" s="1">
        <f>+Tabla15[[#This Row],[0]]*Tabla15[[#This Row],[NOMBRE DE LA CAUSA 2019]]</f>
        <v>522</v>
      </c>
      <c r="G524" s="6" t="s">
        <v>1086</v>
      </c>
      <c r="H524" s="1" t="s">
        <v>2147</v>
      </c>
      <c r="I524" s="6"/>
      <c r="J524" s="6"/>
      <c r="K524" s="6" t="s">
        <v>1045</v>
      </c>
      <c r="L524" s="7" t="s">
        <v>2150</v>
      </c>
      <c r="M524" s="4">
        <v>2070</v>
      </c>
      <c r="N524" s="1" t="str">
        <f>+Tabla15[[#This Row],[NOMBRE DE LA CAUSA 2017]]</f>
        <v>MUERTE DE CONSCRIPTO EN ENFRENTAMIENTO ENTRE TROPAS</v>
      </c>
    </row>
    <row r="525" spans="1:14" ht="15" customHeight="1">
      <c r="A525" s="1">
        <f>+Tabla15[[#This Row],[1]]</f>
        <v>523</v>
      </c>
      <c r="B525" s="6" t="s">
        <v>2151</v>
      </c>
      <c r="C525" s="1">
        <v>1</v>
      </c>
      <c r="D525" s="1">
        <f>+IF(Tabla15[[#This Row],[NOMBRE DE LA CAUSA 2018]]=0,0,1)</f>
        <v>1</v>
      </c>
      <c r="E525" s="1">
        <f>+E524+Tabla15[[#This Row],[NOMBRE DE LA CAUSA 2019]]</f>
        <v>523</v>
      </c>
      <c r="F525" s="1">
        <f>+Tabla15[[#This Row],[0]]*Tabla15[[#This Row],[NOMBRE DE LA CAUSA 2019]]</f>
        <v>523</v>
      </c>
      <c r="G525" s="6" t="s">
        <v>1048</v>
      </c>
      <c r="I525" s="6"/>
      <c r="J525" s="6" t="s">
        <v>1049</v>
      </c>
      <c r="K525" s="6" t="s">
        <v>1045</v>
      </c>
      <c r="L525" s="7" t="s">
        <v>2152</v>
      </c>
      <c r="M525" s="4">
        <v>740</v>
      </c>
      <c r="N525" s="1" t="str">
        <f>+Tabla15[[#This Row],[NOMBRE DE LA CAUSA 2017]]</f>
        <v>MUERTE DE CONSCRIPTO EN INSTRUCCION</v>
      </c>
    </row>
    <row r="526" spans="1:14" ht="15" customHeight="1">
      <c r="A526" s="1">
        <f>+Tabla15[[#This Row],[1]]</f>
        <v>524</v>
      </c>
      <c r="B526" s="6" t="s">
        <v>2153</v>
      </c>
      <c r="C526" s="1">
        <v>1</v>
      </c>
      <c r="D526" s="1">
        <f>+IF(Tabla15[[#This Row],[NOMBRE DE LA CAUSA 2018]]=0,0,1)</f>
        <v>1</v>
      </c>
      <c r="E526" s="1">
        <f>+E525+Tabla15[[#This Row],[NOMBRE DE LA CAUSA 2019]]</f>
        <v>524</v>
      </c>
      <c r="F526" s="1">
        <f>+Tabla15[[#This Row],[0]]*Tabla15[[#This Row],[NOMBRE DE LA CAUSA 2019]]</f>
        <v>524</v>
      </c>
      <c r="G526" s="6" t="s">
        <v>1086</v>
      </c>
      <c r="H526" s="1" t="s">
        <v>2147</v>
      </c>
      <c r="I526" s="6"/>
      <c r="J526" s="6"/>
      <c r="K526" s="6" t="s">
        <v>1045</v>
      </c>
      <c r="L526" s="7" t="s">
        <v>2154</v>
      </c>
      <c r="M526" s="4">
        <v>2064</v>
      </c>
      <c r="N526" s="1" t="str">
        <f>+Tabla15[[#This Row],[NOMBRE DE LA CAUSA 2017]]</f>
        <v>MUERTE DE CONSCRIPTO EN OPERATIVO MILITAR</v>
      </c>
    </row>
    <row r="527" spans="1:14" ht="15" customHeight="1">
      <c r="A527" s="1">
        <f>+Tabla15[[#This Row],[1]]</f>
        <v>525</v>
      </c>
      <c r="B527" s="6" t="s">
        <v>2155</v>
      </c>
      <c r="C527" s="1">
        <v>1</v>
      </c>
      <c r="D527" s="1">
        <f>+IF(Tabla15[[#This Row],[NOMBRE DE LA CAUSA 2018]]=0,0,1)</f>
        <v>1</v>
      </c>
      <c r="E527" s="1">
        <f>+E526+Tabla15[[#This Row],[NOMBRE DE LA CAUSA 2019]]</f>
        <v>525</v>
      </c>
      <c r="F527" s="1">
        <f>+Tabla15[[#This Row],[0]]*Tabla15[[#This Row],[NOMBRE DE LA CAUSA 2019]]</f>
        <v>525</v>
      </c>
      <c r="G527" s="6" t="s">
        <v>1086</v>
      </c>
      <c r="H527" s="1" t="s">
        <v>2147</v>
      </c>
      <c r="I527" s="6"/>
      <c r="J527" s="6"/>
      <c r="K527" s="6" t="s">
        <v>1045</v>
      </c>
      <c r="L527" s="7" t="s">
        <v>1961</v>
      </c>
      <c r="M527" s="4">
        <v>2069</v>
      </c>
      <c r="N527" s="1" t="str">
        <f>+Tabla15[[#This Row],[NOMBRE DE LA CAUSA 2017]]</f>
        <v>MUERTE DE CONSCRIPTO EN PROCEDIMIENTO DE POLICIA</v>
      </c>
    </row>
    <row r="528" spans="1:14" ht="15" customHeight="1">
      <c r="A528" s="1">
        <f>+Tabla15[[#This Row],[1]]</f>
        <v>526</v>
      </c>
      <c r="B528" s="1" t="s">
        <v>2156</v>
      </c>
      <c r="C528" s="1">
        <v>1</v>
      </c>
      <c r="D528" s="1">
        <f>+IF(Tabla15[[#This Row],[NOMBRE DE LA CAUSA 2018]]=0,0,1)</f>
        <v>1</v>
      </c>
      <c r="E528" s="1">
        <f>+E527+Tabla15[[#This Row],[NOMBRE DE LA CAUSA 2019]]</f>
        <v>526</v>
      </c>
      <c r="F528" s="1">
        <f>+Tabla15[[#This Row],[0]]*Tabla15[[#This Row],[NOMBRE DE LA CAUSA 2019]]</f>
        <v>526</v>
      </c>
      <c r="G528" s="6" t="s">
        <v>1048</v>
      </c>
      <c r="J528" s="1" t="s">
        <v>1049</v>
      </c>
      <c r="K528" s="1" t="s">
        <v>1045</v>
      </c>
      <c r="L528" s="1" t="s">
        <v>2157</v>
      </c>
      <c r="M528" s="4">
        <v>748</v>
      </c>
      <c r="N528" s="1" t="str">
        <f>+Tabla15[[#This Row],[NOMBRE DE LA CAUSA 2017]]</f>
        <v>MUERTE DE CONSCRIPTO POR ACTO TERRORISTA</v>
      </c>
    </row>
    <row r="529" spans="1:14" ht="15" customHeight="1">
      <c r="A529" s="1">
        <f>+Tabla15[[#This Row],[1]]</f>
        <v>527</v>
      </c>
      <c r="B529" s="1" t="s">
        <v>2158</v>
      </c>
      <c r="C529" s="1">
        <v>1</v>
      </c>
      <c r="D529" s="1">
        <f>+IF(Tabla15[[#This Row],[NOMBRE DE LA CAUSA 2018]]=0,0,1)</f>
        <v>1</v>
      </c>
      <c r="E529" s="1">
        <f>+E528+Tabla15[[#This Row],[NOMBRE DE LA CAUSA 2019]]</f>
        <v>527</v>
      </c>
      <c r="F529" s="1">
        <f>+Tabla15[[#This Row],[0]]*Tabla15[[#This Row],[NOMBRE DE LA CAUSA 2019]]</f>
        <v>527</v>
      </c>
      <c r="G529" s="6" t="s">
        <v>1043</v>
      </c>
      <c r="K529" s="1" t="s">
        <v>1045</v>
      </c>
      <c r="L529" s="1" t="s">
        <v>2159</v>
      </c>
      <c r="M529" s="4">
        <v>2192</v>
      </c>
      <c r="N529" s="1" t="str">
        <f>+Tabla15[[#This Row],[NOMBRE DE LA CAUSA 2017]]</f>
        <v>MUERTE DE CONSCRIPTO POR DESCONOCIDOS</v>
      </c>
    </row>
    <row r="530" spans="1:14" ht="15" customHeight="1">
      <c r="A530" s="1">
        <f>+Tabla15[[#This Row],[1]]</f>
        <v>528</v>
      </c>
      <c r="B530" s="1" t="s">
        <v>2160</v>
      </c>
      <c r="C530" s="1">
        <v>1</v>
      </c>
      <c r="D530" s="1">
        <f>+IF(Tabla15[[#This Row],[NOMBRE DE LA CAUSA 2018]]=0,0,1)</f>
        <v>1</v>
      </c>
      <c r="E530" s="1">
        <f>+E529+Tabla15[[#This Row],[NOMBRE DE LA CAUSA 2019]]</f>
        <v>528</v>
      </c>
      <c r="F530" s="1">
        <f>+Tabla15[[#This Row],[0]]*Tabla15[[#This Row],[NOMBRE DE LA CAUSA 2019]]</f>
        <v>528</v>
      </c>
      <c r="G530" s="6" t="s">
        <v>1048</v>
      </c>
      <c r="H530" s="6"/>
      <c r="I530" s="6"/>
      <c r="J530" s="6" t="s">
        <v>1049</v>
      </c>
      <c r="K530" s="6" t="s">
        <v>1045</v>
      </c>
      <c r="L530" s="1" t="s">
        <v>2161</v>
      </c>
      <c r="M530" s="4">
        <v>551</v>
      </c>
      <c r="N530" s="1" t="str">
        <f>+Tabla15[[#This Row],[NOMBRE DE LA CAUSA 2017]]</f>
        <v>MUERTE DE CONSCRIPTO POR EXPLOSION DE MINA ANTIPERSONAL</v>
      </c>
    </row>
    <row r="531" spans="1:14" ht="15" customHeight="1">
      <c r="A531" s="1">
        <f>+Tabla15[[#This Row],[1]]</f>
        <v>529</v>
      </c>
      <c r="B531" s="6" t="s">
        <v>2162</v>
      </c>
      <c r="C531" s="1">
        <v>1</v>
      </c>
      <c r="D531" s="1">
        <f>+IF(Tabla15[[#This Row],[NOMBRE DE LA CAUSA 2018]]=0,0,1)</f>
        <v>1</v>
      </c>
      <c r="E531" s="1">
        <f>+E530+Tabla15[[#This Row],[NOMBRE DE LA CAUSA 2019]]</f>
        <v>529</v>
      </c>
      <c r="F531" s="1">
        <f>+Tabla15[[#This Row],[0]]*Tabla15[[#This Row],[NOMBRE DE LA CAUSA 2019]]</f>
        <v>529</v>
      </c>
      <c r="G531" s="6" t="s">
        <v>1048</v>
      </c>
      <c r="H531" s="6"/>
      <c r="I531" s="6"/>
      <c r="J531" s="6" t="s">
        <v>1049</v>
      </c>
      <c r="K531" s="6" t="s">
        <v>1045</v>
      </c>
      <c r="L531" s="7" t="s">
        <v>2163</v>
      </c>
      <c r="M531" s="4">
        <v>795</v>
      </c>
      <c r="N531" s="1" t="str">
        <f>+Tabla15[[#This Row],[NOMBRE DE LA CAUSA 2017]]</f>
        <v>MUERTE DE MIEMBRO VOLUNTARIO DE LA FUERZA PUBLICA CON AERONAVE OFICIAL</v>
      </c>
    </row>
    <row r="532" spans="1:14" ht="15" customHeight="1">
      <c r="A532" s="1">
        <f>+Tabla15[[#This Row],[1]]</f>
        <v>530</v>
      </c>
      <c r="B532" s="1" t="s">
        <v>2164</v>
      </c>
      <c r="C532" s="1">
        <v>1</v>
      </c>
      <c r="D532" s="1">
        <f>+IF(Tabla15[[#This Row],[NOMBRE DE LA CAUSA 2018]]=0,0,1)</f>
        <v>1</v>
      </c>
      <c r="E532" s="1">
        <f>+E531+Tabla15[[#This Row],[NOMBRE DE LA CAUSA 2019]]</f>
        <v>530</v>
      </c>
      <c r="F532" s="1">
        <f>+Tabla15[[#This Row],[0]]*Tabla15[[#This Row],[NOMBRE DE LA CAUSA 2019]]</f>
        <v>530</v>
      </c>
      <c r="G532" s="6" t="s">
        <v>1048</v>
      </c>
      <c r="J532" s="1" t="s">
        <v>1049</v>
      </c>
      <c r="K532" s="1" t="s">
        <v>1045</v>
      </c>
      <c r="L532" s="7" t="s">
        <v>2165</v>
      </c>
      <c r="M532" s="4">
        <v>323</v>
      </c>
      <c r="N532" s="1" t="str">
        <f>+Tabla15[[#This Row],[NOMBRE DE LA CAUSA 2017]]</f>
        <v>MUERTE DE MIEMBRO VOLUNTARIO DE LA FUERZA PUBLICA CON ARMA DE DOTACION OFICIAL</v>
      </c>
    </row>
    <row r="533" spans="1:14" ht="15" customHeight="1">
      <c r="A533" s="1">
        <f>+Tabla15[[#This Row],[1]]</f>
        <v>531</v>
      </c>
      <c r="B533" s="6" t="s">
        <v>2166</v>
      </c>
      <c r="C533" s="1">
        <v>1</v>
      </c>
      <c r="D533" s="1">
        <f>+IF(Tabla15[[#This Row],[NOMBRE DE LA CAUSA 2018]]=0,0,1)</f>
        <v>1</v>
      </c>
      <c r="E533" s="1">
        <f>+E532+Tabla15[[#This Row],[NOMBRE DE LA CAUSA 2019]]</f>
        <v>531</v>
      </c>
      <c r="F533" s="1">
        <f>+Tabla15[[#This Row],[0]]*Tabla15[[#This Row],[NOMBRE DE LA CAUSA 2019]]</f>
        <v>531</v>
      </c>
      <c r="G533" s="6" t="s">
        <v>1048</v>
      </c>
      <c r="H533" s="6"/>
      <c r="I533" s="6"/>
      <c r="J533" s="6" t="s">
        <v>1049</v>
      </c>
      <c r="K533" s="6" t="s">
        <v>1045</v>
      </c>
      <c r="L533" s="7" t="s">
        <v>2167</v>
      </c>
      <c r="M533" s="4">
        <v>1980</v>
      </c>
      <c r="N533" s="1" t="str">
        <f>+Tabla15[[#This Row],[NOMBRE DE LA CAUSA 2017]]</f>
        <v>MUERTE DE MIEMBRO VOLUNTARIO DE LA FUERZA PUBLICA CON ARMA DE USO PERSONAL</v>
      </c>
    </row>
    <row r="534" spans="1:14" ht="15" customHeight="1">
      <c r="A534" s="1">
        <f>+Tabla15[[#This Row],[1]]</f>
        <v>532</v>
      </c>
      <c r="B534" s="1" t="s">
        <v>2168</v>
      </c>
      <c r="C534" s="1">
        <v>1</v>
      </c>
      <c r="D534" s="1">
        <f>+IF(Tabla15[[#This Row],[NOMBRE DE LA CAUSA 2018]]=0,0,1)</f>
        <v>1</v>
      </c>
      <c r="E534" s="1">
        <f>+E533+Tabla15[[#This Row],[NOMBRE DE LA CAUSA 2019]]</f>
        <v>532</v>
      </c>
      <c r="F534" s="1">
        <f>+Tabla15[[#This Row],[0]]*Tabla15[[#This Row],[NOMBRE DE LA CAUSA 2019]]</f>
        <v>532</v>
      </c>
      <c r="G534" s="6" t="s">
        <v>1048</v>
      </c>
      <c r="J534" s="1" t="s">
        <v>1049</v>
      </c>
      <c r="K534" s="1" t="s">
        <v>1045</v>
      </c>
      <c r="L534" s="1" t="s">
        <v>2169</v>
      </c>
      <c r="M534" s="4">
        <v>797</v>
      </c>
      <c r="N534" s="1" t="str">
        <f>+Tabla15[[#This Row],[NOMBRE DE LA CAUSA 2017]]</f>
        <v>MUERTE DE MIEMBRO VOLUNTARIO DE LA FUERZA PUBLICA CON NAVE OFICIAL</v>
      </c>
    </row>
    <row r="535" spans="1:14" ht="15" customHeight="1">
      <c r="A535" s="1">
        <f>+Tabla15[[#This Row],[1]]</f>
        <v>533</v>
      </c>
      <c r="B535" s="1" t="s">
        <v>2170</v>
      </c>
      <c r="C535" s="1">
        <v>1</v>
      </c>
      <c r="D535" s="1">
        <f>+IF(Tabla15[[#This Row],[NOMBRE DE LA CAUSA 2018]]=0,0,1)</f>
        <v>1</v>
      </c>
      <c r="E535" s="1">
        <f>+E534+Tabla15[[#This Row],[NOMBRE DE LA CAUSA 2019]]</f>
        <v>533</v>
      </c>
      <c r="F535" s="1">
        <f>+Tabla15[[#This Row],[0]]*Tabla15[[#This Row],[NOMBRE DE LA CAUSA 2019]]</f>
        <v>533</v>
      </c>
      <c r="G535" s="6" t="s">
        <v>1048</v>
      </c>
      <c r="J535" s="1" t="s">
        <v>1049</v>
      </c>
      <c r="K535" s="1" t="s">
        <v>1045</v>
      </c>
      <c r="L535" s="1" t="s">
        <v>2171</v>
      </c>
      <c r="M535" s="4">
        <v>793</v>
      </c>
      <c r="N535" s="1" t="str">
        <f>+Tabla15[[#This Row],[NOMBRE DE LA CAUSA 2017]]</f>
        <v>MUERTE DE MIEMBRO VOLUNTARIO DE LA FUERZA PUBLICA CON VEHICULO OFICIAL</v>
      </c>
    </row>
    <row r="536" spans="1:14" ht="15" customHeight="1">
      <c r="A536" s="1">
        <f>+Tabla15[[#This Row],[1]]</f>
        <v>534</v>
      </c>
      <c r="B536" s="6" t="s">
        <v>2172</v>
      </c>
      <c r="C536" s="1">
        <v>1</v>
      </c>
      <c r="D536" s="1">
        <f>+IF(Tabla15[[#This Row],[NOMBRE DE LA CAUSA 2018]]=0,0,1)</f>
        <v>1</v>
      </c>
      <c r="E536" s="1">
        <f>+E535+Tabla15[[#This Row],[NOMBRE DE LA CAUSA 2019]]</f>
        <v>534</v>
      </c>
      <c r="F536" s="1">
        <f>+Tabla15[[#This Row],[0]]*Tabla15[[#This Row],[NOMBRE DE LA CAUSA 2019]]</f>
        <v>534</v>
      </c>
      <c r="G536" s="6" t="s">
        <v>1043</v>
      </c>
      <c r="I536" s="6"/>
      <c r="J536" s="6"/>
      <c r="K536" s="6" t="s">
        <v>1045</v>
      </c>
      <c r="L536" s="1" t="s">
        <v>2173</v>
      </c>
      <c r="M536" s="4">
        <v>2075</v>
      </c>
      <c r="N536" s="1" t="str">
        <f>+Tabla15[[#This Row],[NOMBRE DE LA CAUSA 2017]]</f>
        <v>MUERTE DE MIEMBRO VOLUNTARIO DE LA FUERZA PUBLICA DERIVADA DE LA PRESTACION DEL SERVICIO DE SALUD</v>
      </c>
    </row>
    <row r="537" spans="1:14" ht="15" customHeight="1">
      <c r="A537" s="1">
        <f>+Tabla15[[#This Row],[1]]</f>
        <v>535</v>
      </c>
      <c r="B537" s="1" t="s">
        <v>2174</v>
      </c>
      <c r="C537" s="1">
        <v>1</v>
      </c>
      <c r="D537" s="1">
        <f>+IF(Tabla15[[#This Row],[NOMBRE DE LA CAUSA 2018]]=0,0,1)</f>
        <v>1</v>
      </c>
      <c r="E537" s="1">
        <f>+E536+Tabla15[[#This Row],[NOMBRE DE LA CAUSA 2019]]</f>
        <v>535</v>
      </c>
      <c r="F537" s="1">
        <f>+Tabla15[[#This Row],[0]]*Tabla15[[#This Row],[NOMBRE DE LA CAUSA 2019]]</f>
        <v>535</v>
      </c>
      <c r="G537" s="6" t="s">
        <v>1086</v>
      </c>
      <c r="H537" s="1" t="s">
        <v>2175</v>
      </c>
      <c r="K537" s="1" t="s">
        <v>1045</v>
      </c>
      <c r="L537" s="1" t="s">
        <v>2176</v>
      </c>
      <c r="M537" s="4">
        <v>2079</v>
      </c>
      <c r="N537" s="1" t="str">
        <f>+Tabla15[[#This Row],[NOMBRE DE LA CAUSA 2017]]</f>
        <v>MUERTE DE MIEMBRO VOLUNTARIO DE LA FUERZA PUBLICA EN COMBATE O ENFRENTAMIENTO</v>
      </c>
    </row>
    <row r="538" spans="1:14" ht="15" customHeight="1">
      <c r="A538" s="1">
        <f>+Tabla15[[#This Row],[1]]</f>
        <v>536</v>
      </c>
      <c r="B538" s="1" t="s">
        <v>2177</v>
      </c>
      <c r="C538" s="1">
        <v>1</v>
      </c>
      <c r="D538" s="1">
        <f>+IF(Tabla15[[#This Row],[NOMBRE DE LA CAUSA 2018]]=0,0,1)</f>
        <v>1</v>
      </c>
      <c r="E538" s="1">
        <f>+E537+Tabla15[[#This Row],[NOMBRE DE LA CAUSA 2019]]</f>
        <v>536</v>
      </c>
      <c r="F538" s="1">
        <f>+Tabla15[[#This Row],[0]]*Tabla15[[#This Row],[NOMBRE DE LA CAUSA 2019]]</f>
        <v>536</v>
      </c>
      <c r="G538" s="6" t="s">
        <v>1048</v>
      </c>
      <c r="J538" s="1" t="s">
        <v>1049</v>
      </c>
      <c r="K538" s="1" t="s">
        <v>1045</v>
      </c>
      <c r="L538" s="1" t="s">
        <v>2178</v>
      </c>
      <c r="M538" s="4">
        <v>1977</v>
      </c>
      <c r="N538" s="1" t="str">
        <f>+Tabla15[[#This Row],[NOMBRE DE LA CAUSA 2017]]</f>
        <v>MUERTE DE MIEMBRO VOLUNTARIO DE LA FUERZA PUBLICA EN ENFRENTAMIENTO ENTRE TROPAS</v>
      </c>
    </row>
    <row r="539" spans="1:14" ht="15" customHeight="1">
      <c r="A539" s="1">
        <f>+Tabla15[[#This Row],[1]]</f>
        <v>537</v>
      </c>
      <c r="B539" s="1" t="s">
        <v>2179</v>
      </c>
      <c r="C539" s="1">
        <v>1</v>
      </c>
      <c r="D539" s="1">
        <f>+IF(Tabla15[[#This Row],[NOMBRE DE LA CAUSA 2018]]=0,0,1)</f>
        <v>1</v>
      </c>
      <c r="E539" s="1">
        <f>+E538+Tabla15[[#This Row],[NOMBRE DE LA CAUSA 2019]]</f>
        <v>537</v>
      </c>
      <c r="F539" s="1">
        <f>+Tabla15[[#This Row],[0]]*Tabla15[[#This Row],[NOMBRE DE LA CAUSA 2019]]</f>
        <v>537</v>
      </c>
      <c r="G539" s="6" t="s">
        <v>1048</v>
      </c>
      <c r="J539" s="1" t="s">
        <v>1049</v>
      </c>
      <c r="K539" s="1" t="s">
        <v>1045</v>
      </c>
      <c r="L539" s="1" t="s">
        <v>2180</v>
      </c>
      <c r="M539" s="4">
        <v>442</v>
      </c>
      <c r="N539" s="1" t="str">
        <f>+Tabla15[[#This Row],[NOMBRE DE LA CAUSA 2017]]</f>
        <v>MUERTE DE MIEMBRO VOLUNTARIO DE LA FUERZA PUBLICA EN INSTRUCCION</v>
      </c>
    </row>
    <row r="540" spans="1:14" ht="15" customHeight="1">
      <c r="A540" s="1">
        <f>+Tabla15[[#This Row],[1]]</f>
        <v>538</v>
      </c>
      <c r="B540" s="1" t="s">
        <v>2181</v>
      </c>
      <c r="C540" s="1">
        <v>1</v>
      </c>
      <c r="D540" s="1">
        <f>+IF(Tabla15[[#This Row],[NOMBRE DE LA CAUSA 2018]]=0,0,1)</f>
        <v>1</v>
      </c>
      <c r="E540" s="1">
        <f>+E539+Tabla15[[#This Row],[NOMBRE DE LA CAUSA 2019]]</f>
        <v>538</v>
      </c>
      <c r="F540" s="1">
        <f>+Tabla15[[#This Row],[0]]*Tabla15[[#This Row],[NOMBRE DE LA CAUSA 2019]]</f>
        <v>538</v>
      </c>
      <c r="G540" s="6" t="s">
        <v>1086</v>
      </c>
      <c r="H540" s="1" t="s">
        <v>2175</v>
      </c>
      <c r="K540" s="1" t="s">
        <v>1045</v>
      </c>
      <c r="L540" s="1" t="s">
        <v>2182</v>
      </c>
      <c r="M540" s="4">
        <v>2077</v>
      </c>
      <c r="N540" s="1" t="str">
        <f>+Tabla15[[#This Row],[NOMBRE DE LA CAUSA 2017]]</f>
        <v>MUERTE DE MIEMBRO VOLUNTARIO DE LA FUERZA PUBLICA EN OPERATIVO MILITAR</v>
      </c>
    </row>
    <row r="541" spans="1:14" ht="15" customHeight="1">
      <c r="A541" s="1">
        <f>+Tabla15[[#This Row],[1]]</f>
        <v>539</v>
      </c>
      <c r="B541" s="1" t="s">
        <v>2183</v>
      </c>
      <c r="C541" s="1">
        <v>1</v>
      </c>
      <c r="D541" s="1">
        <f>+IF(Tabla15[[#This Row],[NOMBRE DE LA CAUSA 2018]]=0,0,1)</f>
        <v>1</v>
      </c>
      <c r="E541" s="1">
        <f>+E540+Tabla15[[#This Row],[NOMBRE DE LA CAUSA 2019]]</f>
        <v>539</v>
      </c>
      <c r="F541" s="1">
        <f>+Tabla15[[#This Row],[0]]*Tabla15[[#This Row],[NOMBRE DE LA CAUSA 2019]]</f>
        <v>539</v>
      </c>
      <c r="G541" s="6" t="s">
        <v>1086</v>
      </c>
      <c r="H541" s="1" t="s">
        <v>2175</v>
      </c>
      <c r="K541" s="1" t="s">
        <v>1045</v>
      </c>
      <c r="L541" s="1" t="s">
        <v>2184</v>
      </c>
      <c r="M541" s="4">
        <v>2082</v>
      </c>
      <c r="N541" s="1" t="str">
        <f>+Tabla15[[#This Row],[NOMBRE DE LA CAUSA 2017]]</f>
        <v>MUERTE DE MIEMBRO VOLUNTARIO DE LA FUERZA PUBLICA EN PROCEDIMIENTO DE POLICIA</v>
      </c>
    </row>
    <row r="542" spans="1:14" ht="15" customHeight="1">
      <c r="A542" s="1">
        <f>+Tabla15[[#This Row],[1]]</f>
        <v>540</v>
      </c>
      <c r="B542" s="1" t="s">
        <v>2185</v>
      </c>
      <c r="C542" s="1">
        <v>1</v>
      </c>
      <c r="D542" s="1">
        <f>+IF(Tabla15[[#This Row],[NOMBRE DE LA CAUSA 2018]]=0,0,1)</f>
        <v>1</v>
      </c>
      <c r="E542" s="1">
        <f>+E541+Tabla15[[#This Row],[NOMBRE DE LA CAUSA 2019]]</f>
        <v>540</v>
      </c>
      <c r="F542" s="1">
        <f>+Tabla15[[#This Row],[0]]*Tabla15[[#This Row],[NOMBRE DE LA CAUSA 2019]]</f>
        <v>540</v>
      </c>
      <c r="G542" s="6" t="s">
        <v>1048</v>
      </c>
      <c r="H542" s="6"/>
      <c r="I542" s="6"/>
      <c r="J542" s="6" t="s">
        <v>1049</v>
      </c>
      <c r="K542" s="6" t="s">
        <v>1045</v>
      </c>
      <c r="L542" s="1" t="s">
        <v>2186</v>
      </c>
      <c r="M542" s="4">
        <v>745</v>
      </c>
      <c r="N542" s="1" t="str">
        <f>+Tabla15[[#This Row],[NOMBRE DE LA CAUSA 2017]]</f>
        <v>MUERTE DE MIEMBRO VOLUNTARIO DE LA FUERZA PUBLICA POR ACTO TERRORISTA</v>
      </c>
    </row>
    <row r="543" spans="1:14" ht="15" customHeight="1">
      <c r="A543" s="1">
        <f>+Tabla15[[#This Row],[1]]</f>
        <v>541</v>
      </c>
      <c r="B543" s="6" t="s">
        <v>2187</v>
      </c>
      <c r="C543" s="1">
        <v>1</v>
      </c>
      <c r="D543" s="1">
        <f>+IF(Tabla15[[#This Row],[NOMBRE DE LA CAUSA 2018]]=0,0,1)</f>
        <v>1</v>
      </c>
      <c r="E543" s="1">
        <f>+E542+Tabla15[[#This Row],[NOMBRE DE LA CAUSA 2019]]</f>
        <v>541</v>
      </c>
      <c r="F543" s="1">
        <f>+Tabla15[[#This Row],[0]]*Tabla15[[#This Row],[NOMBRE DE LA CAUSA 2019]]</f>
        <v>541</v>
      </c>
      <c r="G543" s="6" t="s">
        <v>1048</v>
      </c>
      <c r="H543" s="6"/>
      <c r="I543" s="6"/>
      <c r="J543" s="6" t="s">
        <v>1049</v>
      </c>
      <c r="K543" s="6" t="s">
        <v>1045</v>
      </c>
      <c r="L543" s="1" t="s">
        <v>2188</v>
      </c>
      <c r="M543" s="4">
        <v>367</v>
      </c>
      <c r="N543" s="1" t="str">
        <f>+Tabla15[[#This Row],[NOMBRE DE LA CAUSA 2017]]</f>
        <v>MUERTE DE MIEMBRO VOLUNTARIO DE LA FUERZA PUBLICA POR DESCONOCIDOS</v>
      </c>
    </row>
    <row r="544" spans="1:14" ht="15" customHeight="1">
      <c r="A544" s="1">
        <f>+Tabla15[[#This Row],[1]]</f>
        <v>542</v>
      </c>
      <c r="B544" s="6" t="s">
        <v>2189</v>
      </c>
      <c r="C544" s="1">
        <v>1</v>
      </c>
      <c r="D544" s="1">
        <f>+IF(Tabla15[[#This Row],[NOMBRE DE LA CAUSA 2018]]=0,0,1)</f>
        <v>1</v>
      </c>
      <c r="E544" s="1">
        <f>+E543+Tabla15[[#This Row],[NOMBRE DE LA CAUSA 2019]]</f>
        <v>542</v>
      </c>
      <c r="F544" s="1">
        <f>+Tabla15[[#This Row],[0]]*Tabla15[[#This Row],[NOMBRE DE LA CAUSA 2019]]</f>
        <v>542</v>
      </c>
      <c r="G544" s="6" t="s">
        <v>1048</v>
      </c>
      <c r="H544" s="6"/>
      <c r="I544" s="6"/>
      <c r="J544" s="6" t="s">
        <v>1049</v>
      </c>
      <c r="K544" s="6" t="s">
        <v>1045</v>
      </c>
      <c r="L544" s="7" t="s">
        <v>2190</v>
      </c>
      <c r="M544" s="4">
        <v>553</v>
      </c>
      <c r="N544" s="1" t="str">
        <f>+Tabla15[[#This Row],[NOMBRE DE LA CAUSA 2017]]</f>
        <v>MUERTE DE MIEMBRO VOLUNTARIO DE LA FUERZA PUBLICA POR EXPLOSION DE MINA ANTIPERSONAL</v>
      </c>
    </row>
    <row r="545" spans="1:14" ht="15" customHeight="1">
      <c r="A545" s="1">
        <f>+Tabla15[[#This Row],[1]]</f>
        <v>543</v>
      </c>
      <c r="B545" s="6" t="s">
        <v>2191</v>
      </c>
      <c r="C545" s="1">
        <v>1</v>
      </c>
      <c r="D545" s="1">
        <f>+IF(Tabla15[[#This Row],[NOMBRE DE LA CAUSA 2018]]=0,0,1)</f>
        <v>1</v>
      </c>
      <c r="E545" s="1">
        <f>+E544+Tabla15[[#This Row],[NOMBRE DE LA CAUSA 2019]]</f>
        <v>543</v>
      </c>
      <c r="F545" s="1">
        <f>+Tabla15[[#This Row],[0]]*Tabla15[[#This Row],[NOMBRE DE LA CAUSA 2019]]</f>
        <v>543</v>
      </c>
      <c r="G545" s="6" t="s">
        <v>1048</v>
      </c>
      <c r="H545" s="6"/>
      <c r="I545" s="6"/>
      <c r="J545" s="6" t="s">
        <v>1049</v>
      </c>
      <c r="K545" s="6" t="s">
        <v>1045</v>
      </c>
      <c r="L545" s="1" t="s">
        <v>2192</v>
      </c>
      <c r="M545" s="4">
        <v>754</v>
      </c>
      <c r="N545" s="1" t="str">
        <f>+Tabla15[[#This Row],[NOMBRE DE LA CAUSA 2017]]</f>
        <v>MUERTE DE OPERADOR POR EJECUCION DE OBRA PUBLICA</v>
      </c>
    </row>
    <row r="546" spans="1:14" ht="15" customHeight="1">
      <c r="A546" s="1">
        <f>+Tabla15[[#This Row],[1]]</f>
        <v>544</v>
      </c>
      <c r="B546" s="1" t="s">
        <v>2193</v>
      </c>
      <c r="C546" s="1">
        <v>1</v>
      </c>
      <c r="D546" s="1">
        <f>+IF(Tabla15[[#This Row],[NOMBRE DE LA CAUSA 2018]]=0,0,1)</f>
        <v>1</v>
      </c>
      <c r="E546" s="1">
        <f>+E545+Tabla15[[#This Row],[NOMBRE DE LA CAUSA 2019]]</f>
        <v>544</v>
      </c>
      <c r="F546" s="1">
        <f>+Tabla15[[#This Row],[0]]*Tabla15[[#This Row],[NOMBRE DE LA CAUSA 2019]]</f>
        <v>544</v>
      </c>
      <c r="G546" s="6" t="s">
        <v>1086</v>
      </c>
      <c r="H546" s="1" t="s">
        <v>1146</v>
      </c>
      <c r="K546" s="1" t="s">
        <v>1045</v>
      </c>
      <c r="L546" s="1" t="s">
        <v>2194</v>
      </c>
      <c r="M546" s="4">
        <v>2157</v>
      </c>
      <c r="N546" s="1" t="str">
        <f>+Tabla15[[#This Row],[NOMBRE DE LA CAUSA 2017]]</f>
        <v>MUERTE DE PERSONAL DOCENTE O ADMINISTRATIVO EN ESTABLECIMIENTO EDUCATIVO</v>
      </c>
    </row>
    <row r="547" spans="1:14" ht="15" customHeight="1">
      <c r="A547" s="1">
        <f>+Tabla15[[#This Row],[1]]</f>
        <v>545</v>
      </c>
      <c r="B547" s="1" t="s">
        <v>2195</v>
      </c>
      <c r="C547" s="1">
        <v>1</v>
      </c>
      <c r="D547" s="1">
        <f>+IF(Tabla15[[#This Row],[NOMBRE DE LA CAUSA 2018]]=0,0,1)</f>
        <v>1</v>
      </c>
      <c r="E547" s="1">
        <f>+E546+Tabla15[[#This Row],[NOMBRE DE LA CAUSA 2019]]</f>
        <v>545</v>
      </c>
      <c r="F547" s="1">
        <f>+Tabla15[[#This Row],[0]]*Tabla15[[#This Row],[NOMBRE DE LA CAUSA 2019]]</f>
        <v>545</v>
      </c>
      <c r="G547" s="6" t="s">
        <v>1086</v>
      </c>
      <c r="H547" s="1" t="s">
        <v>2101</v>
      </c>
      <c r="K547" s="1" t="s">
        <v>1045</v>
      </c>
      <c r="L547" s="12" t="s">
        <v>2196</v>
      </c>
      <c r="M547" s="4">
        <v>2101</v>
      </c>
      <c r="N547" s="1" t="str">
        <f>+Tabla15[[#This Row],[NOMBRE DE LA CAUSA 2017]]</f>
        <v>MUERTE DE RECLUSO CAUSADA POR AGENTES DEL ESTADO</v>
      </c>
    </row>
    <row r="548" spans="1:14" ht="15" customHeight="1">
      <c r="A548" s="1">
        <f>+Tabla15[[#This Row],[1]]</f>
        <v>546</v>
      </c>
      <c r="B548" s="1" t="s">
        <v>2197</v>
      </c>
      <c r="C548" s="1">
        <v>1</v>
      </c>
      <c r="D548" s="1">
        <f>+IF(Tabla15[[#This Row],[NOMBRE DE LA CAUSA 2018]]=0,0,1)</f>
        <v>1</v>
      </c>
      <c r="E548" s="1">
        <f>+E547+Tabla15[[#This Row],[NOMBRE DE LA CAUSA 2019]]</f>
        <v>546</v>
      </c>
      <c r="F548" s="1">
        <f>+Tabla15[[#This Row],[0]]*Tabla15[[#This Row],[NOMBRE DE LA CAUSA 2019]]</f>
        <v>546</v>
      </c>
      <c r="G548" s="6" t="s">
        <v>1086</v>
      </c>
      <c r="H548" s="6" t="s">
        <v>2101</v>
      </c>
      <c r="I548" s="6"/>
      <c r="J548" s="6"/>
      <c r="K548" s="6" t="s">
        <v>1045</v>
      </c>
      <c r="L548" s="7" t="s">
        <v>2198</v>
      </c>
      <c r="M548" s="4">
        <v>2103</v>
      </c>
      <c r="N548" s="1" t="str">
        <f>+Tabla15[[#This Row],[NOMBRE DE LA CAUSA 2017]]</f>
        <v>MUERTE DE RECLUSO CAUSADA POR OTRO RECLUSO</v>
      </c>
    </row>
    <row r="549" spans="1:14" ht="15" customHeight="1">
      <c r="A549" s="1">
        <f>+Tabla15[[#This Row],[1]]</f>
        <v>547</v>
      </c>
      <c r="B549" s="1" t="s">
        <v>2199</v>
      </c>
      <c r="C549" s="1">
        <v>1</v>
      </c>
      <c r="D549" s="1">
        <f>+IF(Tabla15[[#This Row],[NOMBRE DE LA CAUSA 2018]]=0,0,1)</f>
        <v>1</v>
      </c>
      <c r="E549" s="1">
        <f>+E548+Tabla15[[#This Row],[NOMBRE DE LA CAUSA 2019]]</f>
        <v>547</v>
      </c>
      <c r="F549" s="1">
        <f>+Tabla15[[#This Row],[0]]*Tabla15[[#This Row],[NOMBRE DE LA CAUSA 2019]]</f>
        <v>547</v>
      </c>
      <c r="G549" s="6" t="s">
        <v>1086</v>
      </c>
      <c r="H549" s="1" t="s">
        <v>2101</v>
      </c>
      <c r="K549" s="1" t="s">
        <v>1045</v>
      </c>
      <c r="L549" s="1" t="s">
        <v>2200</v>
      </c>
      <c r="M549" s="4">
        <v>2102</v>
      </c>
      <c r="N549" s="1" t="str">
        <f>+Tabla15[[#This Row],[NOMBRE DE LA CAUSA 2017]]</f>
        <v>MUERTE DE RECLUSO CAUSADA POR TERCEROS</v>
      </c>
    </row>
    <row r="550" spans="1:14" ht="15" customHeight="1">
      <c r="A550" s="1">
        <f>+Tabla15[[#This Row],[1]]</f>
        <v>548</v>
      </c>
      <c r="B550" s="6" t="s">
        <v>2201</v>
      </c>
      <c r="C550" s="1">
        <v>1</v>
      </c>
      <c r="D550" s="1">
        <f>+IF(Tabla15[[#This Row],[NOMBRE DE LA CAUSA 2018]]=0,0,1)</f>
        <v>1</v>
      </c>
      <c r="E550" s="1">
        <f>+E549+Tabla15[[#This Row],[NOMBRE DE LA CAUSA 2019]]</f>
        <v>548</v>
      </c>
      <c r="F550" s="1">
        <f>+Tabla15[[#This Row],[0]]*Tabla15[[#This Row],[NOMBRE DE LA CAUSA 2019]]</f>
        <v>548</v>
      </c>
      <c r="G550" s="6" t="s">
        <v>1086</v>
      </c>
      <c r="H550" s="1" t="s">
        <v>2101</v>
      </c>
      <c r="K550" s="1" t="s">
        <v>1045</v>
      </c>
      <c r="L550" s="12" t="s">
        <v>2202</v>
      </c>
      <c r="M550" s="4">
        <v>2106</v>
      </c>
      <c r="N550" s="1" t="str">
        <f>+Tabla15[[#This Row],[NOMBRE DE LA CAUSA 2017]]</f>
        <v>MUERTE DE RECLUSO DERIVADA DE LA PRESTACION DEL SERVICIO DE SALUD</v>
      </c>
    </row>
    <row r="551" spans="1:14" ht="15" customHeight="1">
      <c r="A551" s="1">
        <f>+Tabla15[[#This Row],[1]]</f>
        <v>549</v>
      </c>
      <c r="B551" s="6" t="s">
        <v>2203</v>
      </c>
      <c r="C551" s="1">
        <v>1</v>
      </c>
      <c r="D551" s="1">
        <f>+IF(Tabla15[[#This Row],[NOMBRE DE LA CAUSA 2018]]=0,0,1)</f>
        <v>1</v>
      </c>
      <c r="E551" s="1">
        <f>+E550+Tabla15[[#This Row],[NOMBRE DE LA CAUSA 2019]]</f>
        <v>549</v>
      </c>
      <c r="F551" s="1">
        <f>+Tabla15[[#This Row],[0]]*Tabla15[[#This Row],[NOMBRE DE LA CAUSA 2019]]</f>
        <v>549</v>
      </c>
      <c r="G551" s="6" t="s">
        <v>1048</v>
      </c>
      <c r="H551" s="6"/>
      <c r="I551" s="6"/>
      <c r="J551" s="6" t="s">
        <v>1049</v>
      </c>
      <c r="K551" s="6" t="s">
        <v>1045</v>
      </c>
      <c r="L551" s="7" t="s">
        <v>2204</v>
      </c>
      <c r="M551" s="4">
        <v>753</v>
      </c>
      <c r="N551" s="1" t="str">
        <f>+Tabla15[[#This Row],[NOMBRE DE LA CAUSA 2017]]</f>
        <v>MUERTE DE TERCERO POR EJECUCION DE OBRA PUBLICA</v>
      </c>
    </row>
    <row r="552" spans="1:14" ht="15" customHeight="1">
      <c r="A552" s="1">
        <f>+Tabla15[[#This Row],[1]]</f>
        <v>550</v>
      </c>
      <c r="B552" s="1" t="s">
        <v>2205</v>
      </c>
      <c r="C552" s="1">
        <v>1</v>
      </c>
      <c r="D552" s="1">
        <f>+IF(Tabla15[[#This Row],[NOMBRE DE LA CAUSA 2018]]=0,0,1)</f>
        <v>1</v>
      </c>
      <c r="E552" s="1">
        <f>+E551+Tabla15[[#This Row],[NOMBRE DE LA CAUSA 2019]]</f>
        <v>550</v>
      </c>
      <c r="F552" s="1">
        <f>+Tabla15[[#This Row],[0]]*Tabla15[[#This Row],[NOMBRE DE LA CAUSA 2019]]</f>
        <v>550</v>
      </c>
      <c r="G552" s="6" t="s">
        <v>1086</v>
      </c>
      <c r="H552" s="1" t="s">
        <v>1133</v>
      </c>
      <c r="K552" s="1" t="s">
        <v>1045</v>
      </c>
      <c r="L552" s="1" t="s">
        <v>2206</v>
      </c>
      <c r="M552" s="4">
        <v>2126</v>
      </c>
      <c r="N552" s="1" t="str">
        <f>+Tabla15[[#This Row],[NOMBRE DE LA CAUSA 2017]]</f>
        <v>MUERTE EN ACCIDENTE AEREO</v>
      </c>
    </row>
    <row r="553" spans="1:14" ht="15" customHeight="1">
      <c r="A553" s="1">
        <f>+Tabla15[[#This Row],[1]]</f>
        <v>551</v>
      </c>
      <c r="B553" s="6" t="s">
        <v>2207</v>
      </c>
      <c r="C553" s="1">
        <v>1</v>
      </c>
      <c r="D553" s="1">
        <f>+IF(Tabla15[[#This Row],[NOMBRE DE LA CAUSA 2018]]=0,0,1)</f>
        <v>1</v>
      </c>
      <c r="E553" s="1">
        <f>+E552+Tabla15[[#This Row],[NOMBRE DE LA CAUSA 2019]]</f>
        <v>551</v>
      </c>
      <c r="F553" s="1">
        <f>+Tabla15[[#This Row],[0]]*Tabla15[[#This Row],[NOMBRE DE LA CAUSA 2019]]</f>
        <v>551</v>
      </c>
      <c r="G553" s="6" t="s">
        <v>1086</v>
      </c>
      <c r="H553" s="6" t="s">
        <v>1136</v>
      </c>
      <c r="I553" s="6"/>
      <c r="J553" s="6"/>
      <c r="K553" s="6" t="s">
        <v>1045</v>
      </c>
      <c r="L553" s="1" t="s">
        <v>2208</v>
      </c>
      <c r="M553" s="4">
        <v>2129</v>
      </c>
      <c r="N553" s="1" t="str">
        <f>+Tabla15[[#This Row],[NOMBRE DE LA CAUSA 2017]]</f>
        <v>MUERTE EN ACCIDENTE FLUVIAL</v>
      </c>
    </row>
    <row r="554" spans="1:14" ht="15" customHeight="1">
      <c r="A554" s="1">
        <f>+Tabla15[[#This Row],[1]]</f>
        <v>552</v>
      </c>
      <c r="B554" s="1" t="s">
        <v>2209</v>
      </c>
      <c r="C554" s="1">
        <v>1</v>
      </c>
      <c r="D554" s="1">
        <f>+IF(Tabla15[[#This Row],[NOMBRE DE LA CAUSA 2018]]=0,0,1)</f>
        <v>1</v>
      </c>
      <c r="E554" s="1">
        <f>+E553+Tabla15[[#This Row],[NOMBRE DE LA CAUSA 2019]]</f>
        <v>552</v>
      </c>
      <c r="F554" s="1">
        <f>+Tabla15[[#This Row],[0]]*Tabla15[[#This Row],[NOMBRE DE LA CAUSA 2019]]</f>
        <v>552</v>
      </c>
      <c r="G554" s="6" t="s">
        <v>1086</v>
      </c>
      <c r="H554" s="1" t="s">
        <v>1136</v>
      </c>
      <c r="I554" s="6"/>
      <c r="K554" s="1" t="s">
        <v>1045</v>
      </c>
      <c r="L554" s="1" t="s">
        <v>2210</v>
      </c>
      <c r="M554" s="4">
        <v>2132</v>
      </c>
      <c r="N554" s="1" t="str">
        <f>+Tabla15[[#This Row],[NOMBRE DE LA CAUSA 2017]]</f>
        <v>MUERTE EN ACCIDENTE MARITIMO</v>
      </c>
    </row>
    <row r="555" spans="1:14" ht="15" customHeight="1">
      <c r="A555" s="1">
        <f>+Tabla15[[#This Row],[1]]</f>
        <v>553</v>
      </c>
      <c r="B555" s="1" t="s">
        <v>2211</v>
      </c>
      <c r="C555" s="1">
        <v>1</v>
      </c>
      <c r="D555" s="1">
        <f>+IF(Tabla15[[#This Row],[NOMBRE DE LA CAUSA 2018]]=0,0,1)</f>
        <v>1</v>
      </c>
      <c r="E555" s="1">
        <f>+E554+Tabla15[[#This Row],[NOMBRE DE LA CAUSA 2019]]</f>
        <v>553</v>
      </c>
      <c r="F555" s="1">
        <f>+Tabla15[[#This Row],[0]]*Tabla15[[#This Row],[NOMBRE DE LA CAUSA 2019]]</f>
        <v>553</v>
      </c>
      <c r="G555" s="6" t="s">
        <v>1086</v>
      </c>
      <c r="H555" s="1" t="s">
        <v>1149</v>
      </c>
      <c r="I555" s="6"/>
      <c r="K555" s="1" t="s">
        <v>1045</v>
      </c>
      <c r="L555" s="1" t="s">
        <v>2212</v>
      </c>
      <c r="M555" s="4">
        <v>2147</v>
      </c>
      <c r="N555" s="1" t="str">
        <f>+Tabla15[[#This Row],[NOMBRE DE LA CAUSA 2017]]</f>
        <v>MUERTE EN MANIFESTACION PUBLICA</v>
      </c>
    </row>
    <row r="556" spans="1:14" ht="15" customHeight="1">
      <c r="A556" s="1">
        <f>+Tabla15[[#This Row],[1]]</f>
        <v>554</v>
      </c>
      <c r="B556" s="1" t="s">
        <v>2213</v>
      </c>
      <c r="C556" s="1">
        <v>1</v>
      </c>
      <c r="D556" s="1">
        <f>+IF(Tabla15[[#This Row],[NOMBRE DE LA CAUSA 2018]]=0,0,1)</f>
        <v>1</v>
      </c>
      <c r="E556" s="1">
        <f>+E555+Tabla15[[#This Row],[NOMBRE DE LA CAUSA 2019]]</f>
        <v>554</v>
      </c>
      <c r="F556" s="1">
        <f>+Tabla15[[#This Row],[0]]*Tabla15[[#This Row],[NOMBRE DE LA CAUSA 2019]]</f>
        <v>554</v>
      </c>
      <c r="G556" s="6" t="s">
        <v>1086</v>
      </c>
      <c r="H556" s="6" t="s">
        <v>1152</v>
      </c>
      <c r="I556" s="6"/>
      <c r="J556" s="6"/>
      <c r="K556" s="6" t="s">
        <v>1045</v>
      </c>
      <c r="L556" s="7" t="s">
        <v>2214</v>
      </c>
      <c r="M556" s="4">
        <v>2188</v>
      </c>
      <c r="N556" s="1" t="str">
        <f>+Tabla15[[#This Row],[NOMBRE DE LA CAUSA 2017]]</f>
        <v>MUERTE EN OPERACION ADMINISTRATIVA</v>
      </c>
    </row>
    <row r="557" spans="1:14" ht="15" customHeight="1">
      <c r="A557" s="1">
        <f>+Tabla15[[#This Row],[1]]</f>
        <v>555</v>
      </c>
      <c r="B557" s="1" t="s">
        <v>2215</v>
      </c>
      <c r="C557" s="1">
        <v>1</v>
      </c>
      <c r="D557" s="1">
        <f>+IF(Tabla15[[#This Row],[NOMBRE DE LA CAUSA 2018]]=0,0,1)</f>
        <v>1</v>
      </c>
      <c r="E557" s="1">
        <f>+E556+Tabla15[[#This Row],[NOMBRE DE LA CAUSA 2019]]</f>
        <v>555</v>
      </c>
      <c r="F557" s="1">
        <f>+Tabla15[[#This Row],[0]]*Tabla15[[#This Row],[NOMBRE DE LA CAUSA 2019]]</f>
        <v>555</v>
      </c>
      <c r="G557" s="6" t="s">
        <v>1086</v>
      </c>
      <c r="H557" s="6" t="s">
        <v>1157</v>
      </c>
      <c r="I557" s="6"/>
      <c r="K557" s="1" t="s">
        <v>1045</v>
      </c>
      <c r="L557" s="7" t="s">
        <v>2216</v>
      </c>
      <c r="M557" s="4">
        <v>2194</v>
      </c>
      <c r="N557" s="1" t="str">
        <f>+Tabla15[[#This Row],[NOMBRE DE LA CAUSA 2017]]</f>
        <v>MUERTE EN ZONA DE DISTENSION</v>
      </c>
    </row>
    <row r="558" spans="1:14" ht="15" customHeight="1">
      <c r="A558" s="1">
        <f>+Tabla15[[#This Row],[1]]</f>
        <v>556</v>
      </c>
      <c r="B558" s="6" t="s">
        <v>2217</v>
      </c>
      <c r="C558" s="1">
        <v>1</v>
      </c>
      <c r="D558" s="1">
        <f>+IF(Tabla15[[#This Row],[NOMBRE DE LA CAUSA 2018]]=0,0,1)</f>
        <v>1</v>
      </c>
      <c r="E558" s="1">
        <f>+E557+Tabla15[[#This Row],[NOMBRE DE LA CAUSA 2019]]</f>
        <v>556</v>
      </c>
      <c r="F558" s="1">
        <f>+Tabla15[[#This Row],[0]]*Tabla15[[#This Row],[NOMBRE DE LA CAUSA 2019]]</f>
        <v>556</v>
      </c>
      <c r="G558" s="6" t="s">
        <v>1086</v>
      </c>
      <c r="H558" s="6" t="s">
        <v>1160</v>
      </c>
      <c r="I558" s="6"/>
      <c r="J558" s="6"/>
      <c r="K558" s="6" t="s">
        <v>1045</v>
      </c>
      <c r="L558" s="7" t="s">
        <v>2218</v>
      </c>
      <c r="M558" s="4">
        <v>2200</v>
      </c>
      <c r="N558" s="1" t="str">
        <f>+Tabla15[[#This Row],[NOMBRE DE LA CAUSA 2017]]</f>
        <v>MUERTE POR ACTIVIDAD DEL SECTOR DE HIDROCARBUROS</v>
      </c>
    </row>
    <row r="559" spans="1:14" ht="15" customHeight="1">
      <c r="A559" s="1">
        <f>+Tabla15[[#This Row],[1]]</f>
        <v>557</v>
      </c>
      <c r="B559" s="6" t="s">
        <v>2219</v>
      </c>
      <c r="C559" s="1">
        <v>1</v>
      </c>
      <c r="D559" s="1">
        <f>+IF(Tabla15[[#This Row],[NOMBRE DE LA CAUSA 2018]]=0,0,1)</f>
        <v>1</v>
      </c>
      <c r="E559" s="1">
        <f>+E558+Tabla15[[#This Row],[NOMBRE DE LA CAUSA 2019]]</f>
        <v>557</v>
      </c>
      <c r="F559" s="1">
        <f>+Tabla15[[#This Row],[0]]*Tabla15[[#This Row],[NOMBRE DE LA CAUSA 2019]]</f>
        <v>557</v>
      </c>
      <c r="G559" s="6" t="s">
        <v>1086</v>
      </c>
      <c r="H559" s="6" t="s">
        <v>1160</v>
      </c>
      <c r="I559" s="6"/>
      <c r="K559" s="1" t="s">
        <v>1045</v>
      </c>
      <c r="L559" s="7" t="s">
        <v>2220</v>
      </c>
      <c r="M559" s="4">
        <v>2197</v>
      </c>
      <c r="N559" s="1" t="str">
        <f>+Tabla15[[#This Row],[NOMBRE DE LA CAUSA 2017]]</f>
        <v>MUERTE POR ACTIVIDAD MINERA</v>
      </c>
    </row>
    <row r="560" spans="1:14" ht="15" customHeight="1">
      <c r="A560" s="1">
        <f>+Tabla15[[#This Row],[1]]</f>
        <v>558</v>
      </c>
      <c r="B560" s="1" t="s">
        <v>2221</v>
      </c>
      <c r="C560" s="1">
        <v>1</v>
      </c>
      <c r="D560" s="1">
        <f>+IF(Tabla15[[#This Row],[NOMBRE DE LA CAUSA 2018]]=0,0,1)</f>
        <v>1</v>
      </c>
      <c r="E560" s="1">
        <f>+E559+Tabla15[[#This Row],[NOMBRE DE LA CAUSA 2019]]</f>
        <v>558</v>
      </c>
      <c r="F560" s="1">
        <f>+Tabla15[[#This Row],[0]]*Tabla15[[#This Row],[NOMBRE DE LA CAUSA 2019]]</f>
        <v>558</v>
      </c>
      <c r="G560" s="6" t="s">
        <v>1086</v>
      </c>
      <c r="H560" s="1" t="s">
        <v>1171</v>
      </c>
      <c r="I560" s="6"/>
      <c r="K560" s="1" t="s">
        <v>1045</v>
      </c>
      <c r="L560" s="12" t="s">
        <v>2222</v>
      </c>
      <c r="M560" s="4">
        <v>2135</v>
      </c>
      <c r="N560" s="1" t="str">
        <f>+Tabla15[[#This Row],[NOMBRE DE LA CAUSA 2017]]</f>
        <v>MUERTE POR ALUD DE TIERRA</v>
      </c>
    </row>
    <row r="561" spans="1:14" ht="15" customHeight="1">
      <c r="A561" s="1">
        <f>+Tabla15[[#This Row],[1]]</f>
        <v>559</v>
      </c>
      <c r="B561" s="1" t="s">
        <v>2223</v>
      </c>
      <c r="C561" s="1">
        <v>1</v>
      </c>
      <c r="D561" s="1">
        <f>+IF(Tabla15[[#This Row],[NOMBRE DE LA CAUSA 2018]]=0,0,1)</f>
        <v>1</v>
      </c>
      <c r="E561" s="1">
        <f>+E560+Tabla15[[#This Row],[NOMBRE DE LA CAUSA 2019]]</f>
        <v>559</v>
      </c>
      <c r="F561" s="1">
        <f>+Tabla15[[#This Row],[0]]*Tabla15[[#This Row],[NOMBRE DE LA CAUSA 2019]]</f>
        <v>559</v>
      </c>
      <c r="G561" s="6" t="s">
        <v>1086</v>
      </c>
      <c r="H561" s="1" t="s">
        <v>1174</v>
      </c>
      <c r="I561" s="6"/>
      <c r="K561" s="1" t="s">
        <v>1045</v>
      </c>
      <c r="L561" s="12" t="s">
        <v>2224</v>
      </c>
      <c r="M561" s="4">
        <v>2120</v>
      </c>
      <c r="N561" s="1" t="str">
        <f>+Tabla15[[#This Row],[NOMBRE DE LA CAUSA 2017]]</f>
        <v>MUERTE POR CAIDA DE ARBOL</v>
      </c>
    </row>
    <row r="562" spans="1:14" ht="15" customHeight="1">
      <c r="A562" s="1">
        <f>+Tabla15[[#This Row],[1]]</f>
        <v>560</v>
      </c>
      <c r="B562" s="1" t="s">
        <v>2225</v>
      </c>
      <c r="C562" s="1">
        <v>1</v>
      </c>
      <c r="D562" s="1">
        <f>+IF(Tabla15[[#This Row],[NOMBRE DE LA CAUSA 2018]]=0,0,1)</f>
        <v>1</v>
      </c>
      <c r="E562" s="1">
        <f>+E561+Tabla15[[#This Row],[NOMBRE DE LA CAUSA 2019]]</f>
        <v>560</v>
      </c>
      <c r="F562" s="1">
        <f>+Tabla15[[#This Row],[0]]*Tabla15[[#This Row],[NOMBRE DE LA CAUSA 2019]]</f>
        <v>560</v>
      </c>
      <c r="G562" s="6" t="s">
        <v>1086</v>
      </c>
      <c r="H562" s="1" t="s">
        <v>1177</v>
      </c>
      <c r="K562" s="1" t="s">
        <v>1045</v>
      </c>
      <c r="L562" s="12" t="s">
        <v>2226</v>
      </c>
      <c r="M562" s="4">
        <v>2108</v>
      </c>
      <c r="N562" s="1" t="str">
        <f>+Tabla15[[#This Row],[NOMBRE DE LA CAUSA 2017]]</f>
        <v>MUERTE POR CONDUCCION DE ENERGIA ELECTRICA</v>
      </c>
    </row>
    <row r="563" spans="1:14" ht="15" customHeight="1">
      <c r="A563" s="1">
        <f>+Tabla15[[#This Row],[1]]</f>
        <v>561</v>
      </c>
      <c r="B563" s="1" t="s">
        <v>2227</v>
      </c>
      <c r="C563" s="1">
        <v>1</v>
      </c>
      <c r="D563" s="1">
        <f>+IF(Tabla15[[#This Row],[NOMBRE DE LA CAUSA 2018]]=0,0,1)</f>
        <v>1</v>
      </c>
      <c r="E563" s="1">
        <f>+E562+Tabla15[[#This Row],[NOMBRE DE LA CAUSA 2019]]</f>
        <v>561</v>
      </c>
      <c r="F563" s="1">
        <f>+Tabla15[[#This Row],[0]]*Tabla15[[#This Row],[NOMBRE DE LA CAUSA 2019]]</f>
        <v>561</v>
      </c>
      <c r="G563" s="6" t="s">
        <v>1086</v>
      </c>
      <c r="H563" s="6" t="s">
        <v>1182</v>
      </c>
      <c r="I563" s="6"/>
      <c r="K563" s="1" t="s">
        <v>1045</v>
      </c>
      <c r="L563" s="12" t="s">
        <v>2228</v>
      </c>
      <c r="M563" s="4">
        <v>2171</v>
      </c>
      <c r="N563" s="1" t="str">
        <f>+Tabla15[[#This Row],[NOMBRE DE LA CAUSA 2017]]</f>
        <v>MUERTE POR FALTA DE ADOPCION DE MEDIDAS DE PROTECCION Y SEGURIDAD</v>
      </c>
    </row>
    <row r="564" spans="1:14" ht="15" customHeight="1">
      <c r="A564" s="1">
        <f>+Tabla15[[#This Row],[1]]</f>
        <v>562</v>
      </c>
      <c r="B564" s="6" t="s">
        <v>2229</v>
      </c>
      <c r="C564" s="1">
        <v>1</v>
      </c>
      <c r="D564" s="1">
        <f>+IF(Tabla15[[#This Row],[NOMBRE DE LA CAUSA 2018]]=0,0,1)</f>
        <v>1</v>
      </c>
      <c r="E564" s="1">
        <f>+E563+Tabla15[[#This Row],[NOMBRE DE LA CAUSA 2019]]</f>
        <v>562</v>
      </c>
      <c r="F564" s="1">
        <f>+Tabla15[[#This Row],[0]]*Tabla15[[#This Row],[NOMBRE DE LA CAUSA 2019]]</f>
        <v>562</v>
      </c>
      <c r="G564" s="6" t="s">
        <v>1086</v>
      </c>
      <c r="H564" s="6" t="s">
        <v>1185</v>
      </c>
      <c r="I564" s="6"/>
      <c r="J564" s="6"/>
      <c r="K564" s="6" t="s">
        <v>1045</v>
      </c>
      <c r="L564" s="7" t="s">
        <v>2230</v>
      </c>
      <c r="M564" s="4">
        <v>2117</v>
      </c>
      <c r="N564" s="1" t="str">
        <f>+Tabla15[[#This Row],[NOMBRE DE LA CAUSA 2017]]</f>
        <v>MUERTE POR FALTA DE ILUMINACION EN LA VIA PUBLICA</v>
      </c>
    </row>
    <row r="565" spans="1:14" ht="15" customHeight="1">
      <c r="A565" s="1">
        <f>+Tabla15[[#This Row],[1]]</f>
        <v>563</v>
      </c>
      <c r="B565" s="6" t="s">
        <v>2231</v>
      </c>
      <c r="C565" s="1">
        <v>1</v>
      </c>
      <c r="D565" s="1">
        <f>+IF(Tabla15[[#This Row],[NOMBRE DE LA CAUSA 2018]]=0,0,1)</f>
        <v>1</v>
      </c>
      <c r="E565" s="1">
        <f>+E564+Tabla15[[#This Row],[NOMBRE DE LA CAUSA 2019]]</f>
        <v>563</v>
      </c>
      <c r="F565" s="1">
        <f>+Tabla15[[#This Row],[0]]*Tabla15[[#This Row],[NOMBRE DE LA CAUSA 2019]]</f>
        <v>563</v>
      </c>
      <c r="G565" s="6" t="s">
        <v>1086</v>
      </c>
      <c r="H565" s="6" t="s">
        <v>1185</v>
      </c>
      <c r="I565" s="6"/>
      <c r="J565" s="6"/>
      <c r="K565" s="6" t="s">
        <v>1045</v>
      </c>
      <c r="L565" s="29" t="s">
        <v>2232</v>
      </c>
      <c r="M565" s="4">
        <v>2114</v>
      </c>
      <c r="N565" s="1" t="str">
        <f>+Tabla15[[#This Row],[NOMBRE DE LA CAUSA 2017]]</f>
        <v>MUERTE POR FALTA DE SEÑALIZACION EN LA VIA PUBLICA</v>
      </c>
    </row>
    <row r="566" spans="1:14" ht="15" customHeight="1">
      <c r="A566" s="1">
        <f>+Tabla15[[#This Row],[1]]</f>
        <v>564</v>
      </c>
      <c r="B566" s="1" t="s">
        <v>2233</v>
      </c>
      <c r="C566" s="1">
        <v>1</v>
      </c>
      <c r="D566" s="1">
        <f>+IF(Tabla15[[#This Row],[NOMBRE DE LA CAUSA 2018]]=0,0,1)</f>
        <v>1</v>
      </c>
      <c r="E566" s="1">
        <f>+E565+Tabla15[[#This Row],[NOMBRE DE LA CAUSA 2019]]</f>
        <v>564</v>
      </c>
      <c r="F566" s="1">
        <f>+Tabla15[[#This Row],[0]]*Tabla15[[#This Row],[NOMBRE DE LA CAUSA 2019]]</f>
        <v>564</v>
      </c>
      <c r="G566" s="6" t="s">
        <v>1086</v>
      </c>
      <c r="H566" s="1" t="s">
        <v>2057</v>
      </c>
      <c r="K566" s="1" t="s">
        <v>1045</v>
      </c>
      <c r="L566" s="12" t="s">
        <v>2234</v>
      </c>
      <c r="M566" s="4">
        <v>2184</v>
      </c>
      <c r="N566" s="1" t="str">
        <f>+Tabla15[[#This Row],[NOMBRE DE LA CAUSA 2017]]</f>
        <v>MUERTE POR INCUMPLIMIENTO DEL DEBER DE SEGURIDAD EN LA ATENCION HOSPITALARIA</v>
      </c>
    </row>
    <row r="567" spans="1:14" ht="15" customHeight="1">
      <c r="A567" s="1">
        <f>+Tabla15[[#This Row],[1]]</f>
        <v>565</v>
      </c>
      <c r="B567" s="14" t="s">
        <v>2235</v>
      </c>
      <c r="C567" s="1">
        <v>1</v>
      </c>
      <c r="D567" s="1">
        <f>+IF(Tabla15[[#This Row],[NOMBRE DE LA CAUSA 2018]]=0,0,1)</f>
        <v>1</v>
      </c>
      <c r="E567" s="1">
        <f>+E566+Tabla15[[#This Row],[NOMBRE DE LA CAUSA 2019]]</f>
        <v>565</v>
      </c>
      <c r="F567" s="1">
        <f>+Tabla15[[#This Row],[0]]*Tabla15[[#This Row],[NOMBRE DE LA CAUSA 2019]]</f>
        <v>565</v>
      </c>
      <c r="G567" s="6" t="s">
        <v>1086</v>
      </c>
      <c r="H567" s="1" t="s">
        <v>1182</v>
      </c>
      <c r="K567" s="1" t="s">
        <v>1045</v>
      </c>
      <c r="L567" s="12" t="s">
        <v>2236</v>
      </c>
      <c r="M567" s="4">
        <v>2174</v>
      </c>
      <c r="N567" s="1" t="str">
        <f>+Tabla15[[#This Row],[NOMBRE DE LA CAUSA 2017]]</f>
        <v>MUERTE POR INDEBIDA O INSUFICIENTE ADOPCION DE MEDIDAS DE PROTECCION Y SEGURIDAD</v>
      </c>
    </row>
    <row r="568" spans="1:14" ht="15" customHeight="1">
      <c r="A568" s="1">
        <f>+Tabla15[[#This Row],[1]]</f>
        <v>566</v>
      </c>
      <c r="B568" s="1" t="s">
        <v>2237</v>
      </c>
      <c r="C568" s="1">
        <v>1</v>
      </c>
      <c r="D568" s="1">
        <f>+IF(Tabla15[[#This Row],[NOMBRE DE LA CAUSA 2018]]=0,0,1)</f>
        <v>1</v>
      </c>
      <c r="E568" s="1">
        <f>+E567+Tabla15[[#This Row],[NOMBRE DE LA CAUSA 2019]]</f>
        <v>566</v>
      </c>
      <c r="F568" s="1">
        <f>+Tabla15[[#This Row],[0]]*Tabla15[[#This Row],[NOMBRE DE LA CAUSA 2019]]</f>
        <v>566</v>
      </c>
      <c r="G568" s="6" t="s">
        <v>1086</v>
      </c>
      <c r="H568" s="6" t="s">
        <v>2057</v>
      </c>
      <c r="I568" s="6"/>
      <c r="J568" s="6"/>
      <c r="K568" s="6" t="s">
        <v>1045</v>
      </c>
      <c r="L568" s="12" t="s">
        <v>2238</v>
      </c>
      <c r="M568" s="4">
        <v>2186</v>
      </c>
      <c r="N568" s="1" t="str">
        <f>+Tabla15[[#This Row],[NOMBRE DE LA CAUSA 2017]]</f>
        <v>MUERTE POR INDEBIDA PRESTACION DEL SERVICIO DE SALUD</v>
      </c>
    </row>
    <row r="569" spans="1:14" ht="15" customHeight="1">
      <c r="A569" s="1">
        <f>+Tabla15[[#This Row],[1]]</f>
        <v>567</v>
      </c>
      <c r="B569" s="1" t="s">
        <v>2239</v>
      </c>
      <c r="C569" s="1">
        <v>1</v>
      </c>
      <c r="D569" s="1">
        <f>+IF(Tabla15[[#This Row],[NOMBRE DE LA CAUSA 2018]]=0,0,1)</f>
        <v>1</v>
      </c>
      <c r="E569" s="1">
        <f>+E568+Tabla15[[#This Row],[NOMBRE DE LA CAUSA 2019]]</f>
        <v>567</v>
      </c>
      <c r="F569" s="1">
        <f>+Tabla15[[#This Row],[0]]*Tabla15[[#This Row],[NOMBRE DE LA CAUSA 2019]]</f>
        <v>567</v>
      </c>
      <c r="G569" s="6" t="s">
        <v>1086</v>
      </c>
      <c r="H569" s="6" t="s">
        <v>2057</v>
      </c>
      <c r="K569" s="1" t="s">
        <v>1045</v>
      </c>
      <c r="L569" s="12" t="s">
        <v>2240</v>
      </c>
      <c r="M569" s="4">
        <v>2180</v>
      </c>
      <c r="N569" s="1" t="str">
        <f>+Tabla15[[#This Row],[NOMBRE DE LA CAUSA 2017]]</f>
        <v>MUERTE POR INDEBIDA PRESTACION DEL SERVICIO DE SALUD GINECO OBSTETRICO</v>
      </c>
    </row>
    <row r="570" spans="1:14" ht="15" customHeight="1">
      <c r="A570" s="1">
        <f>+Tabla15[[#This Row],[1]]</f>
        <v>568</v>
      </c>
      <c r="B570" s="1" t="s">
        <v>2241</v>
      </c>
      <c r="C570" s="1">
        <v>1</v>
      </c>
      <c r="D570" s="1">
        <f>+IF(Tabla15[[#This Row],[NOMBRE DE LA CAUSA 2018]]=0,0,1)</f>
        <v>1</v>
      </c>
      <c r="E570" s="1">
        <f>+E569+Tabla15[[#This Row],[NOMBRE DE LA CAUSA 2019]]</f>
        <v>568</v>
      </c>
      <c r="F570" s="1">
        <f>+Tabla15[[#This Row],[0]]*Tabla15[[#This Row],[NOMBRE DE LA CAUSA 2019]]</f>
        <v>568</v>
      </c>
      <c r="G570" s="6" t="s">
        <v>1086</v>
      </c>
      <c r="H570" s="6" t="s">
        <v>2057</v>
      </c>
      <c r="K570" s="1" t="s">
        <v>1045</v>
      </c>
      <c r="L570" s="12" t="s">
        <v>2242</v>
      </c>
      <c r="M570" s="4">
        <v>2182</v>
      </c>
      <c r="N570" s="1" t="str">
        <f>+Tabla15[[#This Row],[NOMBRE DE LA CAUSA 2017]]</f>
        <v>MUERTE POR INDEBIDO CONSENTIMIENTO INFORMADO EN LA PRESTACION DEL SERVICIO DE SALUD</v>
      </c>
    </row>
    <row r="571" spans="1:14" ht="15" customHeight="1">
      <c r="A571" s="1">
        <f>+Tabla15[[#This Row],[1]]</f>
        <v>569</v>
      </c>
      <c r="B571" s="6" t="s">
        <v>2243</v>
      </c>
      <c r="C571" s="1">
        <v>1</v>
      </c>
      <c r="D571" s="1">
        <f>+IF(Tabla15[[#This Row],[NOMBRE DE LA CAUSA 2018]]=0,0,1)</f>
        <v>1</v>
      </c>
      <c r="E571" s="1">
        <f>+E570+Tabla15[[#This Row],[NOMBRE DE LA CAUSA 2019]]</f>
        <v>569</v>
      </c>
      <c r="F571" s="1">
        <f>+Tabla15[[#This Row],[0]]*Tabla15[[#This Row],[NOMBRE DE LA CAUSA 2019]]</f>
        <v>569</v>
      </c>
      <c r="G571" s="6" t="s">
        <v>1086</v>
      </c>
      <c r="H571" s="6" t="s">
        <v>1192</v>
      </c>
      <c r="I571" s="6"/>
      <c r="J571" s="6"/>
      <c r="K571" s="6" t="s">
        <v>1045</v>
      </c>
      <c r="L571" s="12" t="s">
        <v>2244</v>
      </c>
      <c r="M571" s="4">
        <v>2138</v>
      </c>
      <c r="N571" s="1" t="str">
        <f>+Tabla15[[#This Row],[NOMBRE DE LA CAUSA 2017]]</f>
        <v>MUERTE POR INUNDACION</v>
      </c>
    </row>
    <row r="572" spans="1:14" ht="15" customHeight="1">
      <c r="A572" s="1">
        <f>+Tabla15[[#This Row],[1]]</f>
        <v>570</v>
      </c>
      <c r="B572" s="13" t="s">
        <v>2245</v>
      </c>
      <c r="C572" s="1">
        <v>1</v>
      </c>
      <c r="D572" s="1">
        <f>+IF(Tabla15[[#This Row],[NOMBRE DE LA CAUSA 2018]]=0,0,1)</f>
        <v>1</v>
      </c>
      <c r="E572" s="1">
        <f>+E571+Tabla15[[#This Row],[NOMBRE DE LA CAUSA 2019]]</f>
        <v>570</v>
      </c>
      <c r="F572" s="1">
        <f>+Tabla15[[#This Row],[0]]*Tabla15[[#This Row],[NOMBRE DE LA CAUSA 2019]]</f>
        <v>570</v>
      </c>
      <c r="G572" s="6" t="s">
        <v>1086</v>
      </c>
      <c r="H572" s="1" t="s">
        <v>1182</v>
      </c>
      <c r="I572" s="6"/>
      <c r="K572" s="1" t="s">
        <v>1045</v>
      </c>
      <c r="L572" s="1" t="s">
        <v>2246</v>
      </c>
      <c r="M572" s="4">
        <v>2177</v>
      </c>
      <c r="N572" s="1" t="str">
        <f>+Tabla15[[#This Row],[NOMBRE DE LA CAUSA 2017]]</f>
        <v>MUERTE POR MODIFICACION O REDUCCION DE LAS MEDIDAS DE PROTECCION Y SEGURIDAD</v>
      </c>
    </row>
    <row r="573" spans="1:14" ht="15" customHeight="1">
      <c r="A573" s="1">
        <f>+Tabla15[[#This Row],[1]]</f>
        <v>571</v>
      </c>
      <c r="B573" s="1" t="s">
        <v>2247</v>
      </c>
      <c r="C573" s="1">
        <v>1</v>
      </c>
      <c r="D573" s="1">
        <f>+IF(Tabla15[[#This Row],[NOMBRE DE LA CAUSA 2018]]=0,0,1)</f>
        <v>1</v>
      </c>
      <c r="E573" s="1">
        <f>+E572+Tabla15[[#This Row],[NOMBRE DE LA CAUSA 2019]]</f>
        <v>571</v>
      </c>
      <c r="F573" s="1">
        <f>+Tabla15[[#This Row],[0]]*Tabla15[[#This Row],[NOMBRE DE LA CAUSA 2019]]</f>
        <v>571</v>
      </c>
      <c r="G573" s="6" t="s">
        <v>1086</v>
      </c>
      <c r="H573" s="1" t="s">
        <v>1197</v>
      </c>
      <c r="I573" s="6"/>
      <c r="K573" s="1" t="s">
        <v>1045</v>
      </c>
      <c r="L573" s="1" t="s">
        <v>2248</v>
      </c>
      <c r="M573" s="4">
        <v>2123</v>
      </c>
      <c r="N573" s="1" t="str">
        <f>+Tabla15[[#This Row],[NOMBRE DE LA CAUSA 2017]]</f>
        <v>MUERTE POR RUINA DE EDIFICACION PUBLICA</v>
      </c>
    </row>
    <row r="574" spans="1:14" ht="15" customHeight="1">
      <c r="A574" s="1">
        <f>+Tabla15[[#This Row],[1]]</f>
        <v>572</v>
      </c>
      <c r="B574" s="6" t="s">
        <v>2249</v>
      </c>
      <c r="C574" s="1">
        <v>1</v>
      </c>
      <c r="D574" s="1">
        <f>+IF(Tabla15[[#This Row],[NOMBRE DE LA CAUSA 2018]]=0,0,1)</f>
        <v>1</v>
      </c>
      <c r="E574" s="1">
        <f>+E573+Tabla15[[#This Row],[NOMBRE DE LA CAUSA 2019]]</f>
        <v>572</v>
      </c>
      <c r="F574" s="1">
        <f>+Tabla15[[#This Row],[0]]*Tabla15[[#This Row],[NOMBRE DE LA CAUSA 2019]]</f>
        <v>572</v>
      </c>
      <c r="G574" s="6" t="s">
        <v>1043</v>
      </c>
      <c r="I574" s="6"/>
      <c r="J574" s="6"/>
      <c r="K574" s="6" t="s">
        <v>1045</v>
      </c>
      <c r="L574" s="7" t="s">
        <v>2250</v>
      </c>
      <c r="M574" s="4">
        <v>2165</v>
      </c>
      <c r="N574" s="1" t="str">
        <f>+Tabla15[[#This Row],[NOMBRE DE LA CAUSA 2017]]</f>
        <v>MUERTE POR SEMOVIENTE DE PROPIEDAD DEL ESTADO</v>
      </c>
    </row>
    <row r="575" spans="1:14" ht="15" customHeight="1">
      <c r="A575" s="1">
        <f>+Tabla15[[#This Row],[1]]</f>
        <v>573</v>
      </c>
      <c r="B575" s="1" t="s">
        <v>2251</v>
      </c>
      <c r="C575" s="1">
        <v>1</v>
      </c>
      <c r="D575" s="1">
        <f>+IF(Tabla15[[#This Row],[NOMBRE DE LA CAUSA 2018]]=0,0,1)</f>
        <v>1</v>
      </c>
      <c r="E575" s="1">
        <f>+E574+Tabla15[[#This Row],[NOMBRE DE LA CAUSA 2019]]</f>
        <v>573</v>
      </c>
      <c r="F575" s="1">
        <f>+Tabla15[[#This Row],[0]]*Tabla15[[#This Row],[NOMBRE DE LA CAUSA 2019]]</f>
        <v>573</v>
      </c>
      <c r="G575" s="6" t="s">
        <v>1086</v>
      </c>
      <c r="H575" s="1" t="s">
        <v>1202</v>
      </c>
      <c r="K575" s="1" t="s">
        <v>1045</v>
      </c>
      <c r="L575" s="1" t="s">
        <v>2252</v>
      </c>
      <c r="M575" s="4">
        <v>2160</v>
      </c>
      <c r="N575" s="1" t="str">
        <f>+Tabla15[[#This Row],[NOMBRE DE LA CAUSA 2017]]</f>
        <v>MUERTE POR USO EXCESIVO DE LA FUERZA</v>
      </c>
    </row>
    <row r="576" spans="1:14" ht="15" customHeight="1">
      <c r="A576" s="1">
        <f>+Tabla15[[#This Row],[1]]</f>
        <v>574</v>
      </c>
      <c r="B576" s="6" t="s">
        <v>2253</v>
      </c>
      <c r="C576" s="1">
        <v>1</v>
      </c>
      <c r="D576" s="1">
        <f>+IF(Tabla15[[#This Row],[NOMBRE DE LA CAUSA 2018]]=0,0,1)</f>
        <v>1</v>
      </c>
      <c r="E576" s="1">
        <f>+E575+Tabla15[[#This Row],[NOMBRE DE LA CAUSA 2019]]</f>
        <v>574</v>
      </c>
      <c r="F576" s="1">
        <f>+Tabla15[[#This Row],[0]]*Tabla15[[#This Row],[NOMBRE DE LA CAUSA 2019]]</f>
        <v>574</v>
      </c>
      <c r="G576" s="6" t="s">
        <v>1086</v>
      </c>
      <c r="H576" s="6" t="s">
        <v>1205</v>
      </c>
      <c r="I576" s="6"/>
      <c r="J576" s="6"/>
      <c r="K576" s="6" t="s">
        <v>1045</v>
      </c>
      <c r="L576" s="14" t="s">
        <v>2254</v>
      </c>
      <c r="M576" s="4">
        <v>2111</v>
      </c>
      <c r="N576" s="1" t="str">
        <f>+Tabla15[[#This Row],[NOMBRE DE LA CAUSA 2017]]</f>
        <v>MUERTE POR VIA PUBLICA EN MAL ESTADO</v>
      </c>
    </row>
    <row r="577" spans="1:14" ht="15" customHeight="1">
      <c r="A577" s="1">
        <f>+Tabla15[[#This Row],[1]]</f>
        <v>575</v>
      </c>
      <c r="B577" s="5" t="s">
        <v>2255</v>
      </c>
      <c r="C577" s="1">
        <v>1</v>
      </c>
      <c r="D577" s="1">
        <f>+IF(Tabla15[[#This Row],[NOMBRE DE LA CAUSA 2018]]=0,0,1)</f>
        <v>1</v>
      </c>
      <c r="E577" s="1">
        <f>+E576+Tabla15[[#This Row],[NOMBRE DE LA CAUSA 2019]]</f>
        <v>575</v>
      </c>
      <c r="F577" s="1">
        <f>+Tabla15[[#This Row],[0]]*Tabla15[[#This Row],[NOMBRE DE LA CAUSA 2019]]</f>
        <v>575</v>
      </c>
      <c r="G577" s="8" t="s">
        <v>1048</v>
      </c>
      <c r="J577" s="1" t="s">
        <v>1049</v>
      </c>
      <c r="K577" s="1" t="s">
        <v>1045</v>
      </c>
      <c r="L577" s="11" t="s">
        <v>2256</v>
      </c>
      <c r="M577" s="4">
        <v>847</v>
      </c>
      <c r="N577" s="1" t="str">
        <f>+Tabla15[[#This Row],[NOMBRE DE LA CAUSA 2017]]</f>
        <v>NO ACEPTACION DE ENAJENACION VOLUNTARIA DE INMUEBLE AFECTADO A UN PROYECTO DE INFRAESTRUCTURA</v>
      </c>
    </row>
    <row r="578" spans="1:14" ht="15" customHeight="1">
      <c r="A578" s="1">
        <f>+Tabla15[[#This Row],[1]]</f>
        <v>576</v>
      </c>
      <c r="B578" s="1" t="s">
        <v>2257</v>
      </c>
      <c r="C578" s="1">
        <v>1</v>
      </c>
      <c r="D578" s="1">
        <f>+IF(Tabla15[[#This Row],[NOMBRE DE LA CAUSA 2018]]=0,0,1)</f>
        <v>1</v>
      </c>
      <c r="E578" s="1">
        <f>+E577+Tabla15[[#This Row],[NOMBRE DE LA CAUSA 2019]]</f>
        <v>576</v>
      </c>
      <c r="F578" s="1">
        <f>+Tabla15[[#This Row],[0]]*Tabla15[[#This Row],[NOMBRE DE LA CAUSA 2019]]</f>
        <v>576</v>
      </c>
      <c r="G578" s="6" t="s">
        <v>1048</v>
      </c>
      <c r="J578" s="1" t="s">
        <v>1049</v>
      </c>
      <c r="K578" s="1" t="s">
        <v>1045</v>
      </c>
      <c r="L578" s="12" t="s">
        <v>2258</v>
      </c>
      <c r="M578" s="4">
        <v>202</v>
      </c>
      <c r="N578" s="1" t="str">
        <f>+Tabla15[[#This Row],[NOMBRE DE LA CAUSA 2017]]</f>
        <v>NO ACEPTACION DE LA RENUNCIA</v>
      </c>
    </row>
    <row r="579" spans="1:14" ht="15" customHeight="1">
      <c r="A579" s="1">
        <f>+Tabla15[[#This Row],[1]]</f>
        <v>577</v>
      </c>
      <c r="B579" s="6" t="s">
        <v>2259</v>
      </c>
      <c r="C579" s="1">
        <v>1</v>
      </c>
      <c r="D579" s="1">
        <f>+IF(Tabla15[[#This Row],[NOMBRE DE LA CAUSA 2018]]=0,0,1)</f>
        <v>1</v>
      </c>
      <c r="E579" s="1">
        <f>+E578+Tabla15[[#This Row],[NOMBRE DE LA CAUSA 2019]]</f>
        <v>577</v>
      </c>
      <c r="F579" s="1">
        <f>+Tabla15[[#This Row],[0]]*Tabla15[[#This Row],[NOMBRE DE LA CAUSA 2019]]</f>
        <v>577</v>
      </c>
      <c r="G579" s="6" t="s">
        <v>1048</v>
      </c>
      <c r="I579" s="6"/>
      <c r="J579" s="6" t="s">
        <v>1049</v>
      </c>
      <c r="K579" s="6" t="s">
        <v>1045</v>
      </c>
      <c r="L579" s="7" t="s">
        <v>2260</v>
      </c>
      <c r="M579" s="4">
        <v>867</v>
      </c>
      <c r="N579" s="1" t="str">
        <f>+Tabla15[[#This Row],[NOMBRE DE LA CAUSA 2017]]</f>
        <v>NO DEVOLUCION DE APORTES A SALUD DESCONTADOS DE LA PENSION GRACIA</v>
      </c>
    </row>
    <row r="580" spans="1:14" ht="15" customHeight="1">
      <c r="A580" s="1">
        <f>+Tabla15[[#This Row],[1]]</f>
        <v>578</v>
      </c>
      <c r="B580" s="8" t="s">
        <v>2261</v>
      </c>
      <c r="C580" s="1">
        <v>1</v>
      </c>
      <c r="D580" s="1">
        <f>+IF(Tabla15[[#This Row],[NOMBRE DE LA CAUSA 2018]]=0,0,1)</f>
        <v>1</v>
      </c>
      <c r="E580" s="1">
        <f>+E579+Tabla15[[#This Row],[NOMBRE DE LA CAUSA 2019]]</f>
        <v>578</v>
      </c>
      <c r="F580" s="1">
        <f>+Tabla15[[#This Row],[0]]*Tabla15[[#This Row],[NOMBRE DE LA CAUSA 2019]]</f>
        <v>578</v>
      </c>
      <c r="G580" s="8" t="s">
        <v>1048</v>
      </c>
      <c r="I580" s="6"/>
      <c r="J580" s="6" t="s">
        <v>1049</v>
      </c>
      <c r="K580" s="6" t="s">
        <v>1045</v>
      </c>
      <c r="L580" s="10" t="s">
        <v>2262</v>
      </c>
      <c r="M580" s="4">
        <v>820</v>
      </c>
      <c r="N580" s="1" t="str">
        <f>+Tabla15[[#This Row],[NOMBRE DE LA CAUSA 2017]]</f>
        <v>NO OTORGAMIENTO DE LICENCIA DE FUNCIONAMIENTO</v>
      </c>
    </row>
    <row r="581" spans="1:14" ht="15" customHeight="1">
      <c r="A581" s="1">
        <f>+Tabla15[[#This Row],[1]]</f>
        <v>579</v>
      </c>
      <c r="B581" s="8" t="s">
        <v>2263</v>
      </c>
      <c r="C581" s="1">
        <v>1</v>
      </c>
      <c r="D581" s="1">
        <f>+IF(Tabla15[[#This Row],[NOMBRE DE LA CAUSA 2018]]=0,0,1)</f>
        <v>1</v>
      </c>
      <c r="E581" s="1">
        <f>+E580+Tabla15[[#This Row],[NOMBRE DE LA CAUSA 2019]]</f>
        <v>579</v>
      </c>
      <c r="F581" s="1">
        <f>+Tabla15[[#This Row],[0]]*Tabla15[[#This Row],[NOMBRE DE LA CAUSA 2019]]</f>
        <v>579</v>
      </c>
      <c r="G581" s="6" t="s">
        <v>1086</v>
      </c>
      <c r="H581" s="1" t="s">
        <v>2264</v>
      </c>
      <c r="I581" s="6"/>
      <c r="J581" s="6"/>
      <c r="K581" s="8" t="s">
        <v>1045</v>
      </c>
      <c r="L581" s="5" t="s">
        <v>2265</v>
      </c>
      <c r="M581" s="4">
        <v>2287</v>
      </c>
      <c r="N581" s="1" t="str">
        <f>+Tabla15[[#This Row],[NOMBRE DE LA CAUSA 2017]]</f>
        <v>NO OTORGAMIENTO DE LICENCIAS AMBIENTALES</v>
      </c>
    </row>
    <row r="582" spans="1:14" ht="15" customHeight="1">
      <c r="A582" s="1">
        <f>+Tabla15[[#This Row],[1]]</f>
        <v>580</v>
      </c>
      <c r="B582" s="6" t="s">
        <v>2266</v>
      </c>
      <c r="C582" s="1">
        <v>1</v>
      </c>
      <c r="D582" s="1">
        <f>+IF(Tabla15[[#This Row],[NOMBRE DE LA CAUSA 2018]]=0,0,1)</f>
        <v>1</v>
      </c>
      <c r="E582" s="1">
        <f>+E581+Tabla15[[#This Row],[NOMBRE DE LA CAUSA 2019]]</f>
        <v>580</v>
      </c>
      <c r="F582" s="1">
        <f>+Tabla15[[#This Row],[0]]*Tabla15[[#This Row],[NOMBRE DE LA CAUSA 2019]]</f>
        <v>580</v>
      </c>
      <c r="G582" s="6" t="s">
        <v>1048</v>
      </c>
      <c r="I582" s="6"/>
      <c r="J582" s="1" t="s">
        <v>1049</v>
      </c>
      <c r="K582" s="1" t="s">
        <v>1045</v>
      </c>
      <c r="L582" s="1" t="s">
        <v>2267</v>
      </c>
      <c r="M582" s="4">
        <v>360</v>
      </c>
      <c r="N582" s="1" t="str">
        <f>+Tabla15[[#This Row],[NOMBRE DE LA CAUSA 2017]]</f>
        <v>NO PAGO DE RECOMPENSA POR DELACION</v>
      </c>
    </row>
    <row r="583" spans="1:14" ht="15" customHeight="1">
      <c r="A583" s="1">
        <f>+Tabla15[[#This Row],[1]]</f>
        <v>581</v>
      </c>
      <c r="B583" s="8" t="s">
        <v>2268</v>
      </c>
      <c r="C583" s="1">
        <v>1</v>
      </c>
      <c r="D583" s="1">
        <f>+IF(Tabla15[[#This Row],[NOMBRE DE LA CAUSA 2018]]=0,0,1)</f>
        <v>1</v>
      </c>
      <c r="E583" s="1">
        <f>+E582+Tabla15[[#This Row],[NOMBRE DE LA CAUSA 2019]]</f>
        <v>581</v>
      </c>
      <c r="F583" s="1">
        <f>+Tabla15[[#This Row],[0]]*Tabla15[[#This Row],[NOMBRE DE LA CAUSA 2019]]</f>
        <v>581</v>
      </c>
      <c r="G583" s="8" t="s">
        <v>1048</v>
      </c>
      <c r="H583" s="6"/>
      <c r="I583" s="6"/>
      <c r="J583" s="6" t="s">
        <v>1049</v>
      </c>
      <c r="K583" s="6" t="s">
        <v>1045</v>
      </c>
      <c r="L583" s="10" t="s">
        <v>2269</v>
      </c>
      <c r="M583" s="4">
        <v>839</v>
      </c>
      <c r="N583" s="1" t="str">
        <f>+Tabla15[[#This Row],[NOMBRE DE LA CAUSA 2017]]</f>
        <v>NO RECONOCIMIENTO BONIFICACION MENSUAL PARA LAS MADRES COMUNITARIAS Y SUSTITUTAS</v>
      </c>
    </row>
    <row r="584" spans="1:14" ht="15" customHeight="1">
      <c r="A584" s="1">
        <f>+Tabla15[[#This Row],[1]]</f>
        <v>582</v>
      </c>
      <c r="B584" s="6" t="s">
        <v>2270</v>
      </c>
      <c r="C584" s="1">
        <v>1</v>
      </c>
      <c r="D584" s="1">
        <f>+IF(Tabla15[[#This Row],[NOMBRE DE LA CAUSA 2018]]=0,0,1)</f>
        <v>1</v>
      </c>
      <c r="E584" s="1">
        <f>+E583+Tabla15[[#This Row],[NOMBRE DE LA CAUSA 2019]]</f>
        <v>582</v>
      </c>
      <c r="F584" s="1">
        <f>+Tabla15[[#This Row],[0]]*Tabla15[[#This Row],[NOMBRE DE LA CAUSA 2019]]</f>
        <v>582</v>
      </c>
      <c r="G584" s="6" t="s">
        <v>1048</v>
      </c>
      <c r="H584" s="6"/>
      <c r="I584" s="6"/>
      <c r="J584" s="6" t="s">
        <v>1049</v>
      </c>
      <c r="K584" s="6" t="s">
        <v>1045</v>
      </c>
      <c r="L584" s="7" t="s">
        <v>2271</v>
      </c>
      <c r="M584" s="4">
        <v>429</v>
      </c>
      <c r="N584" s="1" t="str">
        <f>+Tabla15[[#This Row],[NOMBRE DE LA CAUSA 2017]]</f>
        <v>NO RECONOCIMIENTO DE ASIGNACION DE RETIRO</v>
      </c>
    </row>
    <row r="585" spans="1:14" ht="15" customHeight="1">
      <c r="A585" s="1">
        <f>+Tabla15[[#This Row],[1]]</f>
        <v>583</v>
      </c>
      <c r="B585" s="6" t="s">
        <v>2272</v>
      </c>
      <c r="C585" s="1">
        <v>1</v>
      </c>
      <c r="D585" s="1">
        <f>+IF(Tabla15[[#This Row],[NOMBRE DE LA CAUSA 2018]]=0,0,1)</f>
        <v>1</v>
      </c>
      <c r="E585" s="1">
        <f>+E584+Tabla15[[#This Row],[NOMBRE DE LA CAUSA 2019]]</f>
        <v>583</v>
      </c>
      <c r="F585" s="1">
        <f>+Tabla15[[#This Row],[0]]*Tabla15[[#This Row],[NOMBRE DE LA CAUSA 2019]]</f>
        <v>583</v>
      </c>
      <c r="G585" s="6" t="s">
        <v>1048</v>
      </c>
      <c r="H585" s="6"/>
      <c r="I585" s="6"/>
      <c r="J585" s="6" t="s">
        <v>1049</v>
      </c>
      <c r="K585" s="6" t="s">
        <v>1045</v>
      </c>
      <c r="L585" s="7" t="s">
        <v>2273</v>
      </c>
      <c r="M585" s="4">
        <v>394</v>
      </c>
      <c r="N585" s="1" t="str">
        <f>+Tabla15[[#This Row],[NOMBRE DE LA CAUSA 2017]]</f>
        <v>NO RECONOCIMIENTO DE BONO PENSIONAL</v>
      </c>
    </row>
    <row r="586" spans="1:14" ht="15" customHeight="1">
      <c r="A586" s="1">
        <f>+Tabla15[[#This Row],[1]]</f>
        <v>584</v>
      </c>
      <c r="B586" s="5" t="s">
        <v>2274</v>
      </c>
      <c r="C586" s="1">
        <v>1</v>
      </c>
      <c r="D586" s="1">
        <f>+IF(Tabla15[[#This Row],[NOMBRE DE LA CAUSA 2018]]=0,0,1)</f>
        <v>1</v>
      </c>
      <c r="E586" s="1">
        <f>+E585+Tabla15[[#This Row],[NOMBRE DE LA CAUSA 2019]]</f>
        <v>584</v>
      </c>
      <c r="F586" s="1">
        <f>+Tabla15[[#This Row],[0]]*Tabla15[[#This Row],[NOMBRE DE LA CAUSA 2019]]</f>
        <v>584</v>
      </c>
      <c r="G586" s="6" t="s">
        <v>1086</v>
      </c>
      <c r="H586" s="1" t="s">
        <v>1705</v>
      </c>
      <c r="K586" s="5" t="s">
        <v>1045</v>
      </c>
      <c r="L586" s="11" t="s">
        <v>2275</v>
      </c>
      <c r="M586" s="4">
        <v>2303</v>
      </c>
      <c r="N586" s="1" t="str">
        <f>+Tabla15[[#This Row],[NOMBRE DE LA CAUSA 2017]]</f>
        <v>NO RECONOCIMIENTO DE COSTO ACUMULADO DE ASCENSOS EN EL ESCALAFON DOCENTE</v>
      </c>
    </row>
    <row r="587" spans="1:14" ht="15" customHeight="1">
      <c r="A587" s="1">
        <f>+Tabla15[[#This Row],[1]]</f>
        <v>585</v>
      </c>
      <c r="B587" s="1" t="s">
        <v>2276</v>
      </c>
      <c r="C587" s="1">
        <v>1</v>
      </c>
      <c r="D587" s="1">
        <f>+IF(Tabla15[[#This Row],[NOMBRE DE LA CAUSA 2018]]=0,0,1)</f>
        <v>1</v>
      </c>
      <c r="E587" s="1">
        <f>+E586+Tabla15[[#This Row],[NOMBRE DE LA CAUSA 2019]]</f>
        <v>585</v>
      </c>
      <c r="F587" s="1">
        <f>+Tabla15[[#This Row],[0]]*Tabla15[[#This Row],[NOMBRE DE LA CAUSA 2019]]</f>
        <v>585</v>
      </c>
      <c r="G587" s="6" t="s">
        <v>1048</v>
      </c>
      <c r="J587" s="1" t="s">
        <v>1049</v>
      </c>
      <c r="K587" s="1" t="s">
        <v>1045</v>
      </c>
      <c r="L587" s="12" t="s">
        <v>2277</v>
      </c>
      <c r="M587" s="4">
        <v>785</v>
      </c>
      <c r="N587" s="1" t="str">
        <f>+Tabla15[[#This Row],[NOMBRE DE LA CAUSA 2017]]</f>
        <v>NO RECONOCIMIENTO DE CUOTA PARTE PENSIONAL</v>
      </c>
    </row>
    <row r="588" spans="1:14" ht="15" customHeight="1">
      <c r="A588" s="1">
        <f>+Tabla15[[#This Row],[1]]</f>
        <v>586</v>
      </c>
      <c r="B588" s="1" t="s">
        <v>2278</v>
      </c>
      <c r="C588" s="1">
        <v>1</v>
      </c>
      <c r="D588" s="1">
        <f>+IF(Tabla15[[#This Row],[NOMBRE DE LA CAUSA 2018]]=0,0,1)</f>
        <v>1</v>
      </c>
      <c r="E588" s="1">
        <f>+E587+Tabla15[[#This Row],[NOMBRE DE LA CAUSA 2019]]</f>
        <v>586</v>
      </c>
      <c r="F588" s="1">
        <f>+Tabla15[[#This Row],[0]]*Tabla15[[#This Row],[NOMBRE DE LA CAUSA 2019]]</f>
        <v>586</v>
      </c>
      <c r="G588" s="6" t="s">
        <v>1048</v>
      </c>
      <c r="H588" s="6"/>
      <c r="I588" s="6"/>
      <c r="J588" s="6" t="s">
        <v>1049</v>
      </c>
      <c r="K588" s="6" t="s">
        <v>1045</v>
      </c>
      <c r="L588" s="7" t="s">
        <v>2279</v>
      </c>
      <c r="M588" s="4">
        <v>470</v>
      </c>
      <c r="N588" s="1" t="str">
        <f>+Tabla15[[#This Row],[NOMBRE DE LA CAUSA 2017]]</f>
        <v>NO RECONOCIMIENTO DE DESCANSOS COMPENSATORIOS</v>
      </c>
    </row>
    <row r="589" spans="1:14" ht="15" customHeight="1">
      <c r="A589" s="1">
        <f>+Tabla15[[#This Row],[1]]</f>
        <v>587</v>
      </c>
      <c r="B589" s="5" t="s">
        <v>2280</v>
      </c>
      <c r="C589" s="1">
        <v>1</v>
      </c>
      <c r="D589" s="1">
        <f>+IF(Tabla15[[#This Row],[NOMBRE DE LA CAUSA 2018]]=0,0,1)</f>
        <v>1</v>
      </c>
      <c r="E589" s="1">
        <f>+E588+Tabla15[[#This Row],[NOMBRE DE LA CAUSA 2019]]</f>
        <v>587</v>
      </c>
      <c r="F589" s="1">
        <f>+Tabla15[[#This Row],[0]]*Tabla15[[#This Row],[NOMBRE DE LA CAUSA 2019]]</f>
        <v>587</v>
      </c>
      <c r="G589" s="6" t="s">
        <v>1048</v>
      </c>
      <c r="J589" s="1" t="s">
        <v>1049</v>
      </c>
      <c r="K589" s="1" t="s">
        <v>1045</v>
      </c>
      <c r="L589" s="11" t="s">
        <v>2281</v>
      </c>
      <c r="M589" s="4">
        <v>873</v>
      </c>
      <c r="N589" s="1" t="str">
        <f>+Tabla15[[#This Row],[NOMBRE DE LA CAUSA 2017]]</f>
        <v>NO RECONOCIMIENTO DE DEVOLUCION DE APORTES ENTRE ADMINISTRADORAS DEL SISTEMA DE SEGURIDAD SOCIAL INTEGRAL</v>
      </c>
    </row>
    <row r="590" spans="1:14" ht="15" customHeight="1">
      <c r="A590" s="1">
        <f>+Tabla15[[#This Row],[1]]</f>
        <v>588</v>
      </c>
      <c r="B590" s="6" t="s">
        <v>2282</v>
      </c>
      <c r="C590" s="1">
        <v>1</v>
      </c>
      <c r="D590" s="1">
        <f>+IF(Tabla15[[#This Row],[NOMBRE DE LA CAUSA 2018]]=0,0,1)</f>
        <v>1</v>
      </c>
      <c r="E590" s="1">
        <f>+E589+Tabla15[[#This Row],[NOMBRE DE LA CAUSA 2019]]</f>
        <v>588</v>
      </c>
      <c r="F590" s="1">
        <f>+Tabla15[[#This Row],[0]]*Tabla15[[#This Row],[NOMBRE DE LA CAUSA 2019]]</f>
        <v>588</v>
      </c>
      <c r="G590" s="6" t="s">
        <v>1086</v>
      </c>
      <c r="H590" s="6" t="s">
        <v>1710</v>
      </c>
      <c r="I590" s="6"/>
      <c r="J590" s="6"/>
      <c r="K590" s="6" t="s">
        <v>1045</v>
      </c>
      <c r="L590" s="10" t="s">
        <v>2283</v>
      </c>
      <c r="M590" s="4">
        <v>2262</v>
      </c>
      <c r="N590" s="1" t="str">
        <f>+Tabla15[[#This Row],[NOMBRE DE LA CAUSA 2017]]</f>
        <v>NO RECONOCIMIENTO DE HONORARIOS</v>
      </c>
    </row>
    <row r="591" spans="1:14" ht="15" customHeight="1">
      <c r="A591" s="1">
        <f>+Tabla15[[#This Row],[1]]</f>
        <v>589</v>
      </c>
      <c r="B591" s="6" t="s">
        <v>2284</v>
      </c>
      <c r="C591" s="1">
        <v>1</v>
      </c>
      <c r="D591" s="1">
        <f>+IF(Tabla15[[#This Row],[NOMBRE DE LA CAUSA 2018]]=0,0,1)</f>
        <v>1</v>
      </c>
      <c r="E591" s="1">
        <f>+E590+Tabla15[[#This Row],[NOMBRE DE LA CAUSA 2019]]</f>
        <v>589</v>
      </c>
      <c r="F591" s="1">
        <f>+Tabla15[[#This Row],[0]]*Tabla15[[#This Row],[NOMBRE DE LA CAUSA 2019]]</f>
        <v>589</v>
      </c>
      <c r="G591" s="6" t="s">
        <v>1086</v>
      </c>
      <c r="H591" s="6" t="s">
        <v>2285</v>
      </c>
      <c r="I591" s="6"/>
      <c r="J591" s="6"/>
      <c r="K591" s="6" t="s">
        <v>1045</v>
      </c>
      <c r="L591" s="1" t="s">
        <v>2286</v>
      </c>
      <c r="M591" s="4">
        <v>2214</v>
      </c>
      <c r="N591" s="1" t="str">
        <f>+Tabla15[[#This Row],[NOMBRE DE LA CAUSA 2017]]</f>
        <v>NO RECONOCIMIENTO DE INCREMENTO DE PENSION DE INVALIDEZ</v>
      </c>
    </row>
    <row r="592" spans="1:14" ht="15" customHeight="1">
      <c r="A592" s="1">
        <f>+Tabla15[[#This Row],[1]]</f>
        <v>590</v>
      </c>
      <c r="B592" s="1" t="s">
        <v>2287</v>
      </c>
      <c r="C592" s="1">
        <v>1</v>
      </c>
      <c r="D592" s="1">
        <f>+IF(Tabla15[[#This Row],[NOMBRE DE LA CAUSA 2018]]=0,0,1)</f>
        <v>1</v>
      </c>
      <c r="E592" s="1">
        <f>+E591+Tabla15[[#This Row],[NOMBRE DE LA CAUSA 2019]]</f>
        <v>590</v>
      </c>
      <c r="F592" s="1">
        <f>+Tabla15[[#This Row],[0]]*Tabla15[[#This Row],[NOMBRE DE LA CAUSA 2019]]</f>
        <v>590</v>
      </c>
      <c r="G592" s="6" t="s">
        <v>1086</v>
      </c>
      <c r="H592" s="1" t="s">
        <v>2285</v>
      </c>
      <c r="K592" s="1" t="s">
        <v>1045</v>
      </c>
      <c r="L592" s="1" t="s">
        <v>2288</v>
      </c>
      <c r="M592" s="4">
        <v>2213</v>
      </c>
      <c r="N592" s="1" t="str">
        <f>+Tabla15[[#This Row],[NOMBRE DE LA CAUSA 2017]]</f>
        <v>NO RECONOCIMIENTO DE INCREMENTO DE PENSION DE VEJEZ</v>
      </c>
    </row>
    <row r="593" spans="1:14" ht="15" customHeight="1">
      <c r="A593" s="1">
        <f>+Tabla15[[#This Row],[1]]</f>
        <v>591</v>
      </c>
      <c r="B593" s="8" t="s">
        <v>2289</v>
      </c>
      <c r="C593" s="1">
        <v>1</v>
      </c>
      <c r="D593" s="1">
        <f>+IF(Tabla15[[#This Row],[NOMBRE DE LA CAUSA 2018]]=0,0,1)</f>
        <v>1</v>
      </c>
      <c r="E593" s="1">
        <f>+E592+Tabla15[[#This Row],[NOMBRE DE LA CAUSA 2019]]</f>
        <v>591</v>
      </c>
      <c r="F593" s="1">
        <f>+Tabla15[[#This Row],[0]]*Tabla15[[#This Row],[NOMBRE DE LA CAUSA 2019]]</f>
        <v>591</v>
      </c>
      <c r="G593" s="6" t="s">
        <v>1043</v>
      </c>
      <c r="H593" s="6"/>
      <c r="I593" s="6"/>
      <c r="J593" s="6"/>
      <c r="K593" s="8" t="s">
        <v>1045</v>
      </c>
      <c r="L593" s="5" t="s">
        <v>2290</v>
      </c>
      <c r="M593" s="4">
        <v>2315</v>
      </c>
      <c r="N593" s="1" t="str">
        <f>+Tabla15[[#This Row],[NOMBRE DE LA CAUSA 2017]]</f>
        <v>NO RECONOCIMIENTO DE INDEMNIZACION POR DESPIDO SIN JUSTA CAUSA</v>
      </c>
    </row>
    <row r="594" spans="1:14" ht="15" customHeight="1">
      <c r="A594" s="1">
        <f>+Tabla15[[#This Row],[1]]</f>
        <v>592</v>
      </c>
      <c r="B594" s="1" t="s">
        <v>2291</v>
      </c>
      <c r="C594" s="1">
        <v>1</v>
      </c>
      <c r="D594" s="1">
        <f>+IF(Tabla15[[#This Row],[NOMBRE DE LA CAUSA 2018]]=0,0,1)</f>
        <v>1</v>
      </c>
      <c r="E594" s="1">
        <f>+E593+Tabla15[[#This Row],[NOMBRE DE LA CAUSA 2019]]</f>
        <v>592</v>
      </c>
      <c r="F594" s="1">
        <f>+Tabla15[[#This Row],[0]]*Tabla15[[#This Row],[NOMBRE DE LA CAUSA 2019]]</f>
        <v>592</v>
      </c>
      <c r="G594" s="6" t="s">
        <v>1048</v>
      </c>
      <c r="H594" s="6"/>
      <c r="I594" s="6"/>
      <c r="J594" s="6" t="s">
        <v>1049</v>
      </c>
      <c r="K594" s="6" t="s">
        <v>1045</v>
      </c>
      <c r="L594" s="7" t="s">
        <v>2292</v>
      </c>
      <c r="M594" s="4">
        <v>471</v>
      </c>
      <c r="N594" s="1" t="str">
        <f>+Tabla15[[#This Row],[NOMBRE DE LA CAUSA 2017]]</f>
        <v>NO RECONOCIMIENTO DE INDEMNIZACION POR DISMINUCION DE CAPACIDAD LABORAL</v>
      </c>
    </row>
    <row r="595" spans="1:14" ht="15" customHeight="1">
      <c r="A595" s="1">
        <f>+Tabla15[[#This Row],[1]]</f>
        <v>593</v>
      </c>
      <c r="B595" s="6" t="s">
        <v>2293</v>
      </c>
      <c r="C595" s="1">
        <v>1</v>
      </c>
      <c r="D595" s="1">
        <f>+IF(Tabla15[[#This Row],[NOMBRE DE LA CAUSA 2018]]=0,0,1)</f>
        <v>1</v>
      </c>
      <c r="E595" s="1">
        <f>+E594+Tabla15[[#This Row],[NOMBRE DE LA CAUSA 2019]]</f>
        <v>593</v>
      </c>
      <c r="F595" s="1">
        <f>+Tabla15[[#This Row],[0]]*Tabla15[[#This Row],[NOMBRE DE LA CAUSA 2019]]</f>
        <v>593</v>
      </c>
      <c r="G595" s="6" t="s">
        <v>1048</v>
      </c>
      <c r="H595" s="6"/>
      <c r="I595" s="6"/>
      <c r="J595" s="1" t="s">
        <v>1049</v>
      </c>
      <c r="K595" s="1" t="s">
        <v>1045</v>
      </c>
      <c r="L595" s="7" t="s">
        <v>2294</v>
      </c>
      <c r="M595" s="4">
        <v>479</v>
      </c>
      <c r="N595" s="1" t="str">
        <f>+Tabla15[[#This Row],[NOMBRE DE LA CAUSA 2017]]</f>
        <v>NO RECONOCIMIENTO DE INDEMNIZACION POR MUERTE EN ACCIDENTE DE TRABAJO</v>
      </c>
    </row>
    <row r="596" spans="1:14" ht="15" customHeight="1">
      <c r="A596" s="1">
        <f>+Tabla15[[#This Row],[1]]</f>
        <v>594</v>
      </c>
      <c r="B596" s="8" t="s">
        <v>2295</v>
      </c>
      <c r="C596" s="1">
        <v>1</v>
      </c>
      <c r="D596" s="1">
        <f>+IF(Tabla15[[#This Row],[NOMBRE DE LA CAUSA 2018]]=0,0,1)</f>
        <v>1</v>
      </c>
      <c r="E596" s="1">
        <f>+E595+Tabla15[[#This Row],[NOMBRE DE LA CAUSA 2019]]</f>
        <v>594</v>
      </c>
      <c r="F596" s="1">
        <f>+Tabla15[[#This Row],[0]]*Tabla15[[#This Row],[NOMBRE DE LA CAUSA 2019]]</f>
        <v>594</v>
      </c>
      <c r="G596" s="6" t="s">
        <v>1043</v>
      </c>
      <c r="H596" s="6"/>
      <c r="I596" s="8" t="s">
        <v>42</v>
      </c>
      <c r="J596" s="6"/>
      <c r="K596" s="8" t="s">
        <v>1045</v>
      </c>
      <c r="L596" s="5" t="s">
        <v>2296</v>
      </c>
      <c r="M596" s="30">
        <v>2346</v>
      </c>
      <c r="N596" s="1" t="str">
        <f>+Tabla15[[#This Row],[NOMBRE DE LA CAUSA 2017]]</f>
        <v>NO RECONOCIMIENTO DE INDEMNIZACION SUSTITUTIVA DE PENSION DE SOBREVIVIENTES</v>
      </c>
    </row>
    <row r="597" spans="1:14" ht="15" customHeight="1">
      <c r="A597" s="1">
        <f>+Tabla15[[#This Row],[1]]</f>
        <v>595</v>
      </c>
      <c r="B597" s="6" t="s">
        <v>2297</v>
      </c>
      <c r="C597" s="1">
        <v>1</v>
      </c>
      <c r="D597" s="1">
        <f>+IF(Tabla15[[#This Row],[NOMBRE DE LA CAUSA 2018]]=0,0,1)</f>
        <v>1</v>
      </c>
      <c r="E597" s="1">
        <f>+E596+Tabla15[[#This Row],[NOMBRE DE LA CAUSA 2019]]</f>
        <v>595</v>
      </c>
      <c r="F597" s="1">
        <f>+Tabla15[[#This Row],[0]]*Tabla15[[#This Row],[NOMBRE DE LA CAUSA 2019]]</f>
        <v>595</v>
      </c>
      <c r="G597" s="6" t="s">
        <v>1048</v>
      </c>
      <c r="H597" s="6"/>
      <c r="I597" s="6"/>
      <c r="J597" s="6" t="s">
        <v>1049</v>
      </c>
      <c r="K597" s="6" t="s">
        <v>1045</v>
      </c>
      <c r="L597" s="5" t="s">
        <v>2298</v>
      </c>
      <c r="M597" s="4">
        <v>199</v>
      </c>
      <c r="N597" s="1" t="str">
        <f>+Tabla15[[#This Row],[NOMBRE DE LA CAUSA 2017]]</f>
        <v>NO RECONOCIMIENTO DE INDEMNIZACION SUSTITUTIVA DE PENSION DE VEJEZ</v>
      </c>
    </row>
    <row r="598" spans="1:14" ht="15" customHeight="1">
      <c r="A598" s="1">
        <f>+Tabla15[[#This Row],[1]]</f>
        <v>596</v>
      </c>
      <c r="B598" s="1" t="s">
        <v>2299</v>
      </c>
      <c r="C598" s="1">
        <v>1</v>
      </c>
      <c r="D598" s="1">
        <f>+IF(Tabla15[[#This Row],[NOMBRE DE LA CAUSA 2018]]=0,0,1)</f>
        <v>1</v>
      </c>
      <c r="E598" s="1">
        <f>+E597+Tabla15[[#This Row],[NOMBRE DE LA CAUSA 2019]]</f>
        <v>596</v>
      </c>
      <c r="F598" s="1">
        <f>+Tabla15[[#This Row],[0]]*Tabla15[[#This Row],[NOMBRE DE LA CAUSA 2019]]</f>
        <v>596</v>
      </c>
      <c r="G598" s="6" t="s">
        <v>1086</v>
      </c>
      <c r="H598" s="1" t="s">
        <v>1842</v>
      </c>
      <c r="K598" s="1" t="s">
        <v>1045</v>
      </c>
      <c r="L598" s="12" t="s">
        <v>2300</v>
      </c>
      <c r="M598" s="4">
        <v>2238</v>
      </c>
      <c r="N598" s="1" t="str">
        <f>+Tabla15[[#This Row],[NOMBRE DE LA CAUSA 2017]]</f>
        <v>NO RECONOCIMIENTO DE INTERESES SOBRE AUXILIO DE CESANTIAS</v>
      </c>
    </row>
    <row r="599" spans="1:14" ht="15" customHeight="1">
      <c r="A599" s="1">
        <f>+Tabla15[[#This Row],[1]]</f>
        <v>597</v>
      </c>
      <c r="B599" s="1" t="s">
        <v>2301</v>
      </c>
      <c r="C599" s="1">
        <v>1</v>
      </c>
      <c r="D599" s="1">
        <f>+IF(Tabla15[[#This Row],[NOMBRE DE LA CAUSA 2018]]=0,0,1)</f>
        <v>1</v>
      </c>
      <c r="E599" s="1">
        <f>+E598+Tabla15[[#This Row],[NOMBRE DE LA CAUSA 2019]]</f>
        <v>597</v>
      </c>
      <c r="F599" s="1">
        <f>+Tabla15[[#This Row],[0]]*Tabla15[[#This Row],[NOMBRE DE LA CAUSA 2019]]</f>
        <v>597</v>
      </c>
      <c r="G599" s="6" t="s">
        <v>1048</v>
      </c>
      <c r="I599" s="6"/>
      <c r="J599" s="6" t="s">
        <v>1049</v>
      </c>
      <c r="K599" s="6" t="s">
        <v>1045</v>
      </c>
      <c r="L599" s="10" t="s">
        <v>2302</v>
      </c>
      <c r="M599" s="4">
        <v>645</v>
      </c>
      <c r="N599" s="1" t="str">
        <f>+Tabla15[[#This Row],[NOMBRE DE LA CAUSA 2017]]</f>
        <v>NO RECONOCIMIENTO DE LA BONIFICACION POR COMPENSACION</v>
      </c>
    </row>
    <row r="600" spans="1:14" ht="15" customHeight="1">
      <c r="A600" s="1">
        <f>+Tabla15[[#This Row],[1]]</f>
        <v>598</v>
      </c>
      <c r="B600" s="1" t="s">
        <v>2303</v>
      </c>
      <c r="C600" s="1">
        <v>1</v>
      </c>
      <c r="D600" s="1">
        <f>+IF(Tabla15[[#This Row],[NOMBRE DE LA CAUSA 2018]]=0,0,1)</f>
        <v>1</v>
      </c>
      <c r="E600" s="1">
        <f>+E599+Tabla15[[#This Row],[NOMBRE DE LA CAUSA 2019]]</f>
        <v>598</v>
      </c>
      <c r="F600" s="1">
        <f>+Tabla15[[#This Row],[0]]*Tabla15[[#This Row],[NOMBRE DE LA CAUSA 2019]]</f>
        <v>598</v>
      </c>
      <c r="G600" s="6" t="s">
        <v>1048</v>
      </c>
      <c r="I600" s="6"/>
      <c r="J600" s="6" t="s">
        <v>1049</v>
      </c>
      <c r="K600" s="6" t="s">
        <v>1045</v>
      </c>
      <c r="L600" s="7" t="s">
        <v>2304</v>
      </c>
      <c r="M600" s="4">
        <v>25</v>
      </c>
      <c r="N600" s="1" t="str">
        <f>+Tabla15[[#This Row],[NOMBRE DE LA CAUSA 2017]]</f>
        <v>NO RECONOCIMIENTO DE LA INDEXACION Y REAJUSTE DE LA ASIGNACION DE RETIRO</v>
      </c>
    </row>
    <row r="601" spans="1:14" ht="15" customHeight="1">
      <c r="A601" s="1">
        <f>+Tabla15[[#This Row],[1]]</f>
        <v>599</v>
      </c>
      <c r="B601" s="1" t="s">
        <v>2305</v>
      </c>
      <c r="C601" s="1">
        <v>1</v>
      </c>
      <c r="D601" s="1">
        <f>+IF(Tabla15[[#This Row],[NOMBRE DE LA CAUSA 2018]]=0,0,1)</f>
        <v>1</v>
      </c>
      <c r="E601" s="1">
        <f>+E600+Tabla15[[#This Row],[NOMBRE DE LA CAUSA 2019]]</f>
        <v>599</v>
      </c>
      <c r="F601" s="1">
        <f>+Tabla15[[#This Row],[0]]*Tabla15[[#This Row],[NOMBRE DE LA CAUSA 2019]]</f>
        <v>599</v>
      </c>
      <c r="G601" s="6" t="s">
        <v>1086</v>
      </c>
      <c r="H601" s="1" t="s">
        <v>1734</v>
      </c>
      <c r="K601" s="1" t="s">
        <v>1045</v>
      </c>
      <c r="L601" s="1" t="s">
        <v>2306</v>
      </c>
      <c r="M601" s="4">
        <v>2226</v>
      </c>
      <c r="N601" s="1" t="str">
        <f>+Tabla15[[#This Row],[NOMBRE DE LA CAUSA 2017]]</f>
        <v>NO RECONOCIMIENTO DE LA INDEXACION Y REAJUSTE DE LA PENSION DE INVALIDEZ</v>
      </c>
    </row>
    <row r="602" spans="1:14" ht="15" customHeight="1">
      <c r="A602" s="1">
        <f>+Tabla15[[#This Row],[1]]</f>
        <v>600</v>
      </c>
      <c r="B602" s="1" t="s">
        <v>2307</v>
      </c>
      <c r="C602" s="1">
        <v>1</v>
      </c>
      <c r="D602" s="1">
        <f>+IF(Tabla15[[#This Row],[NOMBRE DE LA CAUSA 2018]]=0,0,1)</f>
        <v>1</v>
      </c>
      <c r="E602" s="1">
        <f>+E601+Tabla15[[#This Row],[NOMBRE DE LA CAUSA 2019]]</f>
        <v>600</v>
      </c>
      <c r="F602" s="1">
        <f>+Tabla15[[#This Row],[0]]*Tabla15[[#This Row],[NOMBRE DE LA CAUSA 2019]]</f>
        <v>600</v>
      </c>
      <c r="G602" s="6" t="s">
        <v>1086</v>
      </c>
      <c r="H602" s="6" t="s">
        <v>1734</v>
      </c>
      <c r="I602" s="6"/>
      <c r="J602" s="6"/>
      <c r="K602" s="6" t="s">
        <v>1045</v>
      </c>
      <c r="L602" s="1" t="s">
        <v>2308</v>
      </c>
      <c r="M602" s="4">
        <v>2227</v>
      </c>
      <c r="N602" s="1" t="str">
        <f>+Tabla15[[#This Row],[NOMBRE DE LA CAUSA 2017]]</f>
        <v>NO RECONOCIMIENTO DE LA INDEXACION Y REAJUSTE DE LA PENSION DE SOBREVIVIENTE</v>
      </c>
    </row>
    <row r="603" spans="1:14" ht="15" customHeight="1">
      <c r="A603" s="1">
        <f>+Tabla15[[#This Row],[1]]</f>
        <v>601</v>
      </c>
      <c r="B603" s="6" t="s">
        <v>2309</v>
      </c>
      <c r="C603" s="1">
        <v>1</v>
      </c>
      <c r="D603" s="1">
        <f>+IF(Tabla15[[#This Row],[NOMBRE DE LA CAUSA 2018]]=0,0,1)</f>
        <v>1</v>
      </c>
      <c r="E603" s="1">
        <f>+E602+Tabla15[[#This Row],[NOMBRE DE LA CAUSA 2019]]</f>
        <v>601</v>
      </c>
      <c r="F603" s="1">
        <f>+Tabla15[[#This Row],[0]]*Tabla15[[#This Row],[NOMBRE DE LA CAUSA 2019]]</f>
        <v>601</v>
      </c>
      <c r="G603" s="6" t="s">
        <v>1086</v>
      </c>
      <c r="H603" s="1" t="s">
        <v>1734</v>
      </c>
      <c r="I603" s="6"/>
      <c r="J603" s="6"/>
      <c r="K603" s="6" t="s">
        <v>1045</v>
      </c>
      <c r="L603" s="7" t="s">
        <v>2310</v>
      </c>
      <c r="M603" s="4">
        <v>2225</v>
      </c>
      <c r="N603" s="1" t="str">
        <f>+Tabla15[[#This Row],[NOMBRE DE LA CAUSA 2017]]</f>
        <v>NO RECONOCIMIENTO DE LA INDEXACION Y REAJUSTE DE LA PENSION DE VEJEZ</v>
      </c>
    </row>
    <row r="604" spans="1:14" ht="15" customHeight="1">
      <c r="A604" s="1">
        <f>+Tabla15[[#This Row],[1]]</f>
        <v>602</v>
      </c>
      <c r="B604" s="5" t="s">
        <v>2311</v>
      </c>
      <c r="C604" s="1">
        <v>1</v>
      </c>
      <c r="D604" s="1">
        <f>+IF(Tabla15[[#This Row],[NOMBRE DE LA CAUSA 2018]]=0,0,1)</f>
        <v>1</v>
      </c>
      <c r="E604" s="1">
        <f>+E603+Tabla15[[#This Row],[NOMBRE DE LA CAUSA 2019]]</f>
        <v>602</v>
      </c>
      <c r="F604" s="1">
        <f>+Tabla15[[#This Row],[0]]*Tabla15[[#This Row],[NOMBRE DE LA CAUSA 2019]]</f>
        <v>602</v>
      </c>
      <c r="G604" s="6" t="s">
        <v>1043</v>
      </c>
      <c r="I604" s="5" t="s">
        <v>42</v>
      </c>
      <c r="K604" s="5" t="s">
        <v>1045</v>
      </c>
      <c r="L604" s="10" t="s">
        <v>2312</v>
      </c>
      <c r="M604" s="30">
        <v>2352</v>
      </c>
      <c r="N604" s="1" t="str">
        <f>+Tabla15[[#This Row],[NOMBRE DE LA CAUSA 2017]]</f>
        <v>NO RECONOCIMIENTO DE LA INDEXACION Y REAJUSTE DE PENSION SUSTITUTIVA</v>
      </c>
    </row>
    <row r="605" spans="1:14" ht="15" customHeight="1">
      <c r="A605" s="1">
        <f>+Tabla15[[#This Row],[1]]</f>
        <v>603</v>
      </c>
      <c r="B605" s="8" t="s">
        <v>2313</v>
      </c>
      <c r="C605" s="1">
        <v>1</v>
      </c>
      <c r="D605" s="1">
        <f>+IF(Tabla15[[#This Row],[NOMBRE DE LA CAUSA 2018]]=0,0,1)</f>
        <v>1</v>
      </c>
      <c r="E605" s="1">
        <f>+E604+Tabla15[[#This Row],[NOMBRE DE LA CAUSA 2019]]</f>
        <v>603</v>
      </c>
      <c r="F605" s="1">
        <f>+Tabla15[[#This Row],[0]]*Tabla15[[#This Row],[NOMBRE DE LA CAUSA 2019]]</f>
        <v>603</v>
      </c>
      <c r="G605" s="8" t="s">
        <v>1048</v>
      </c>
      <c r="I605" s="6"/>
      <c r="J605" s="6" t="s">
        <v>1049</v>
      </c>
      <c r="K605" s="6" t="s">
        <v>1045</v>
      </c>
      <c r="L605" s="10" t="s">
        <v>2314</v>
      </c>
      <c r="M605" s="4">
        <v>812</v>
      </c>
      <c r="N605" s="1" t="str">
        <f>+Tabla15[[#This Row],[NOMBRE DE LA CAUSA 2017]]</f>
        <v>NO RECONOCIMIENTO DE LOS TRES (3) MESES DE ALTA ESTABLECIDOS EN EL DECRETO 1214 DE 1990</v>
      </c>
    </row>
    <row r="606" spans="1:14" ht="15" customHeight="1">
      <c r="A606" s="1">
        <f>+Tabla15[[#This Row],[1]]</f>
        <v>604</v>
      </c>
      <c r="B606" s="1" t="s">
        <v>2315</v>
      </c>
      <c r="C606" s="1">
        <v>1</v>
      </c>
      <c r="D606" s="1">
        <f>+IF(Tabla15[[#This Row],[NOMBRE DE LA CAUSA 2018]]=0,0,1)</f>
        <v>1</v>
      </c>
      <c r="E606" s="1">
        <f>+E605+Tabla15[[#This Row],[NOMBRE DE LA CAUSA 2019]]</f>
        <v>604</v>
      </c>
      <c r="F606" s="1">
        <f>+Tabla15[[#This Row],[0]]*Tabla15[[#This Row],[NOMBRE DE LA CAUSA 2019]]</f>
        <v>604</v>
      </c>
      <c r="G606" s="6" t="s">
        <v>1086</v>
      </c>
      <c r="H606" s="1" t="s">
        <v>1713</v>
      </c>
      <c r="K606" s="1" t="s">
        <v>1045</v>
      </c>
      <c r="L606" s="5" t="s">
        <v>2316</v>
      </c>
      <c r="M606" s="4">
        <v>2275</v>
      </c>
      <c r="N606" s="1" t="str">
        <f>+Tabla15[[#This Row],[NOMBRE DE LA CAUSA 2017]]</f>
        <v>NO RECONOCIMIENTO DE PAGO DE INCAPACIDAD MEDICA</v>
      </c>
    </row>
    <row r="607" spans="1:14" ht="15" customHeight="1">
      <c r="A607" s="1">
        <f>+Tabla15[[#This Row],[1]]</f>
        <v>605</v>
      </c>
      <c r="B607" s="27" t="s">
        <v>2317</v>
      </c>
      <c r="C607" s="1">
        <v>1</v>
      </c>
      <c r="D607" s="1">
        <f>+IF(Tabla15[[#This Row],[NOMBRE DE LA CAUSA 2018]]=0,0,1)</f>
        <v>1</v>
      </c>
      <c r="E607" s="1">
        <f>+E606+Tabla15[[#This Row],[NOMBRE DE LA CAUSA 2019]]</f>
        <v>605</v>
      </c>
      <c r="F607" s="1">
        <f>+Tabla15[[#This Row],[0]]*Tabla15[[#This Row],[NOMBRE DE LA CAUSA 2019]]</f>
        <v>605</v>
      </c>
      <c r="G607" s="6" t="s">
        <v>1048</v>
      </c>
      <c r="J607" s="1" t="s">
        <v>1049</v>
      </c>
      <c r="K607" s="1" t="s">
        <v>1045</v>
      </c>
      <c r="L607" s="1" t="s">
        <v>2318</v>
      </c>
      <c r="M607" s="4">
        <v>391</v>
      </c>
      <c r="N607" s="1" t="str">
        <f>+Tabla15[[#This Row],[NOMBRE DE LA CAUSA 2017]]</f>
        <v>NO RECONOCIMIENTO DE PENSION DE INVALIDEZ</v>
      </c>
    </row>
    <row r="608" spans="1:14" ht="15" customHeight="1">
      <c r="A608" s="1">
        <f>+Tabla15[[#This Row],[1]]</f>
        <v>606</v>
      </c>
      <c r="B608" s="27" t="s">
        <v>2319</v>
      </c>
      <c r="C608" s="1">
        <v>1</v>
      </c>
      <c r="D608" s="1">
        <f>+IF(Tabla15[[#This Row],[NOMBRE DE LA CAUSA 2018]]=0,0,1)</f>
        <v>1</v>
      </c>
      <c r="E608" s="1">
        <f>+E607+Tabla15[[#This Row],[NOMBRE DE LA CAUSA 2019]]</f>
        <v>606</v>
      </c>
      <c r="F608" s="1">
        <f>+Tabla15[[#This Row],[0]]*Tabla15[[#This Row],[NOMBRE DE LA CAUSA 2019]]</f>
        <v>606</v>
      </c>
      <c r="G608" s="6" t="s">
        <v>1048</v>
      </c>
      <c r="I608" s="6"/>
      <c r="J608" s="6" t="s">
        <v>1049</v>
      </c>
      <c r="K608" s="6" t="s">
        <v>1045</v>
      </c>
      <c r="L608" s="5" t="s">
        <v>2320</v>
      </c>
      <c r="M608" s="4">
        <v>484</v>
      </c>
      <c r="N608" s="1" t="str">
        <f>+Tabla15[[#This Row],[NOMBRE DE LA CAUSA 2017]]</f>
        <v>NO RECONOCIMIENTO DE PENSION DE SOBREVIVIENTE</v>
      </c>
    </row>
    <row r="609" spans="1:14" ht="15" customHeight="1">
      <c r="A609" s="1">
        <f>+Tabla15[[#This Row],[1]]</f>
        <v>607</v>
      </c>
      <c r="B609" s="5" t="s">
        <v>2321</v>
      </c>
      <c r="C609" s="1">
        <v>1</v>
      </c>
      <c r="D609" s="1">
        <f>+IF(Tabla15[[#This Row],[NOMBRE DE LA CAUSA 2018]]=0,0,1)</f>
        <v>1</v>
      </c>
      <c r="E609" s="1">
        <f>+E608+Tabla15[[#This Row],[NOMBRE DE LA CAUSA 2019]]</f>
        <v>607</v>
      </c>
      <c r="F609" s="1">
        <f>+Tabla15[[#This Row],[0]]*Tabla15[[#This Row],[NOMBRE DE LA CAUSA 2019]]</f>
        <v>607</v>
      </c>
      <c r="G609" s="6" t="s">
        <v>1048</v>
      </c>
      <c r="I609" s="6"/>
      <c r="J609" s="1" t="s">
        <v>1049</v>
      </c>
      <c r="K609" s="1" t="s">
        <v>1045</v>
      </c>
      <c r="L609" s="7" t="s">
        <v>2322</v>
      </c>
      <c r="M609" s="4">
        <v>21</v>
      </c>
      <c r="N609" s="1" t="str">
        <f>+Tabla15[[#This Row],[NOMBRE DE LA CAUSA 2017]]</f>
        <v>NO RECONOCIMIENTO DE PENSION DE VEJEZ</v>
      </c>
    </row>
    <row r="610" spans="1:14" ht="15" customHeight="1">
      <c r="A610" s="1">
        <f>+Tabla15[[#This Row],[1]]</f>
        <v>608</v>
      </c>
      <c r="B610" s="6" t="s">
        <v>2323</v>
      </c>
      <c r="C610" s="1">
        <v>1</v>
      </c>
      <c r="D610" s="1">
        <f>+IF(Tabla15[[#This Row],[NOMBRE DE LA CAUSA 2018]]=0,0,1)</f>
        <v>1</v>
      </c>
      <c r="E610" s="1">
        <f>+E609+Tabla15[[#This Row],[NOMBRE DE LA CAUSA 2019]]</f>
        <v>608</v>
      </c>
      <c r="F610" s="1">
        <f>+Tabla15[[#This Row],[0]]*Tabla15[[#This Row],[NOMBRE DE LA CAUSA 2019]]</f>
        <v>608</v>
      </c>
      <c r="G610" s="6" t="s">
        <v>1048</v>
      </c>
      <c r="I610" s="6"/>
      <c r="J610" s="6" t="s">
        <v>1049</v>
      </c>
      <c r="K610" s="6" t="s">
        <v>1045</v>
      </c>
      <c r="L610" s="7" t="s">
        <v>2324</v>
      </c>
      <c r="M610" s="4">
        <v>853</v>
      </c>
      <c r="N610" s="1" t="str">
        <f>+Tabla15[[#This Row],[NOMBRE DE LA CAUSA 2017]]</f>
        <v>NO RECONOCIMIENTO DE PENSION FAMILIAR</v>
      </c>
    </row>
    <row r="611" spans="1:14" ht="15" customHeight="1">
      <c r="A611" s="1">
        <f>+Tabla15[[#This Row],[1]]</f>
        <v>609</v>
      </c>
      <c r="B611" s="5" t="s">
        <v>2325</v>
      </c>
      <c r="C611" s="1">
        <v>1</v>
      </c>
      <c r="D611" s="1">
        <f>+IF(Tabla15[[#This Row],[NOMBRE DE LA CAUSA 2018]]=0,0,1)</f>
        <v>1</v>
      </c>
      <c r="E611" s="1">
        <f>+E610+Tabla15[[#This Row],[NOMBRE DE LA CAUSA 2019]]</f>
        <v>609</v>
      </c>
      <c r="F611" s="1">
        <f>+Tabla15[[#This Row],[0]]*Tabla15[[#This Row],[NOMBRE DE LA CAUSA 2019]]</f>
        <v>609</v>
      </c>
      <c r="G611" s="8" t="s">
        <v>1048</v>
      </c>
      <c r="I611" s="8" t="s">
        <v>2326</v>
      </c>
      <c r="J611" s="6" t="s">
        <v>1049</v>
      </c>
      <c r="K611" s="6" t="s">
        <v>1045</v>
      </c>
      <c r="L611" s="5" t="s">
        <v>2327</v>
      </c>
      <c r="M611" s="4">
        <v>39</v>
      </c>
      <c r="N611" s="1" t="str">
        <f>+Tabla15[[#This Row],[NOMBRE DE LA CAUSA 2017]]</f>
        <v>NO RECONOCIMIENTO DE PENSION SUSTITUTIVA</v>
      </c>
    </row>
    <row r="612" spans="1:14" ht="15" customHeight="1">
      <c r="A612" s="1">
        <f>+Tabla15[[#This Row],[1]]</f>
        <v>610</v>
      </c>
      <c r="B612" s="6" t="s">
        <v>902</v>
      </c>
      <c r="C612" s="1">
        <v>1</v>
      </c>
      <c r="D612" s="1">
        <f>+IF(Tabla15[[#This Row],[NOMBRE DE LA CAUSA 2018]]=0,0,1)</f>
        <v>1</v>
      </c>
      <c r="E612" s="1">
        <f>+E611+Tabla15[[#This Row],[NOMBRE DE LA CAUSA 2019]]</f>
        <v>610</v>
      </c>
      <c r="F612" s="1">
        <f>+Tabla15[[#This Row],[0]]*Tabla15[[#This Row],[NOMBRE DE LA CAUSA 2019]]</f>
        <v>610</v>
      </c>
      <c r="G612" s="6" t="s">
        <v>1086</v>
      </c>
      <c r="H612" s="1" t="s">
        <v>1862</v>
      </c>
      <c r="I612" s="6"/>
      <c r="K612" s="1" t="s">
        <v>1045</v>
      </c>
      <c r="L612" s="1" t="s">
        <v>2328</v>
      </c>
      <c r="M612" s="4">
        <v>2260</v>
      </c>
      <c r="N612" s="1" t="str">
        <f>+Tabla15[[#This Row],[NOMBRE DE LA CAUSA 2017]]</f>
        <v>NO RECONOCIMIENTO DE PRESTACIONES SOCIALES</v>
      </c>
    </row>
    <row r="613" spans="1:14" ht="15" customHeight="1">
      <c r="A613" s="1">
        <f>+Tabla15[[#This Row],[1]]</f>
        <v>611</v>
      </c>
      <c r="B613" s="1" t="s">
        <v>2329</v>
      </c>
      <c r="C613" s="1">
        <v>1</v>
      </c>
      <c r="D613" s="1">
        <f>+IF(Tabla15[[#This Row],[NOMBRE DE LA CAUSA 2018]]=0,0,1)</f>
        <v>1</v>
      </c>
      <c r="E613" s="1">
        <f>+E612+Tabla15[[#This Row],[NOMBRE DE LA CAUSA 2019]]</f>
        <v>611</v>
      </c>
      <c r="F613" s="1">
        <f>+Tabla15[[#This Row],[0]]*Tabla15[[#This Row],[NOMBRE DE LA CAUSA 2019]]</f>
        <v>611</v>
      </c>
      <c r="G613" s="6" t="s">
        <v>1048</v>
      </c>
      <c r="I613" s="6"/>
      <c r="J613" s="6" t="s">
        <v>1049</v>
      </c>
      <c r="K613" s="6" t="s">
        <v>1045</v>
      </c>
      <c r="L613" s="1" t="s">
        <v>2330</v>
      </c>
      <c r="M613" s="4">
        <v>32</v>
      </c>
      <c r="N613" s="1" t="str">
        <f>+Tabla15[[#This Row],[NOMBRE DE LA CAUSA 2017]]</f>
        <v>NO RECONOCIMIENTO DE PRIMA DE ACTIVIDAD</v>
      </c>
    </row>
    <row r="614" spans="1:14" ht="15" customHeight="1">
      <c r="A614" s="1">
        <f>+Tabla15[[#This Row],[1]]</f>
        <v>612</v>
      </c>
      <c r="B614" s="6" t="s">
        <v>2331</v>
      </c>
      <c r="C614" s="1">
        <v>1</v>
      </c>
      <c r="D614" s="1">
        <f>+IF(Tabla15[[#This Row],[NOMBRE DE LA CAUSA 2018]]=0,0,1)</f>
        <v>1</v>
      </c>
      <c r="E614" s="1">
        <f>+E613+Tabla15[[#This Row],[NOMBRE DE LA CAUSA 2019]]</f>
        <v>612</v>
      </c>
      <c r="F614" s="1">
        <f>+Tabla15[[#This Row],[0]]*Tabla15[[#This Row],[NOMBRE DE LA CAUSA 2019]]</f>
        <v>612</v>
      </c>
      <c r="G614" s="6" t="s">
        <v>1048</v>
      </c>
      <c r="I614" s="6"/>
      <c r="J614" s="6" t="s">
        <v>1049</v>
      </c>
      <c r="K614" s="6" t="s">
        <v>1045</v>
      </c>
      <c r="L614" s="1" t="s">
        <v>2332</v>
      </c>
      <c r="M614" s="4">
        <v>30</v>
      </c>
      <c r="N614" s="1" t="str">
        <f>+Tabla15[[#This Row],[NOMBRE DE LA CAUSA 2017]]</f>
        <v>NO RECONOCIMIENTO DE PRIMA DE ACTUALIZACION</v>
      </c>
    </row>
    <row r="615" spans="1:14" ht="15" customHeight="1">
      <c r="A615" s="1">
        <f>+Tabla15[[#This Row],[1]]</f>
        <v>613</v>
      </c>
      <c r="B615" s="6" t="s">
        <v>2333</v>
      </c>
      <c r="C615" s="1">
        <v>1</v>
      </c>
      <c r="D615" s="1">
        <f>+IF(Tabla15[[#This Row],[NOMBRE DE LA CAUSA 2018]]=0,0,1)</f>
        <v>1</v>
      </c>
      <c r="E615" s="1">
        <f>+E614+Tabla15[[#This Row],[NOMBRE DE LA CAUSA 2019]]</f>
        <v>613</v>
      </c>
      <c r="F615" s="1">
        <f>+Tabla15[[#This Row],[0]]*Tabla15[[#This Row],[NOMBRE DE LA CAUSA 2019]]</f>
        <v>613</v>
      </c>
      <c r="G615" s="6" t="s">
        <v>1048</v>
      </c>
      <c r="I615" s="6"/>
      <c r="J615" s="6" t="s">
        <v>1049</v>
      </c>
      <c r="K615" s="6" t="s">
        <v>1045</v>
      </c>
      <c r="L615" s="7" t="s">
        <v>2334</v>
      </c>
      <c r="M615" s="4">
        <v>487</v>
      </c>
      <c r="N615" s="1" t="str">
        <f>+Tabla15[[#This Row],[NOMBRE DE LA CAUSA 2017]]</f>
        <v>NO RECONOCIMIENTO DE PRIMA DE ANTIGUEDAD</v>
      </c>
    </row>
    <row r="616" spans="1:14" ht="15" customHeight="1">
      <c r="A616" s="1">
        <f>+Tabla15[[#This Row],[1]]</f>
        <v>614</v>
      </c>
      <c r="B616" s="1" t="s">
        <v>2335</v>
      </c>
      <c r="C616" s="1">
        <v>1</v>
      </c>
      <c r="D616" s="1">
        <f>+IF(Tabla15[[#This Row],[NOMBRE DE LA CAUSA 2018]]=0,0,1)</f>
        <v>1</v>
      </c>
      <c r="E616" s="1">
        <f>+E615+Tabla15[[#This Row],[NOMBRE DE LA CAUSA 2019]]</f>
        <v>614</v>
      </c>
      <c r="F616" s="1">
        <f>+Tabla15[[#This Row],[0]]*Tabla15[[#This Row],[NOMBRE DE LA CAUSA 2019]]</f>
        <v>614</v>
      </c>
      <c r="G616" s="6" t="s">
        <v>1086</v>
      </c>
      <c r="H616" s="1" t="s">
        <v>1766</v>
      </c>
      <c r="I616" s="6"/>
      <c r="J616" s="6"/>
      <c r="K616" s="6" t="s">
        <v>1045</v>
      </c>
      <c r="L616" s="1" t="s">
        <v>2336</v>
      </c>
      <c r="M616" s="4">
        <v>2245</v>
      </c>
      <c r="N616" s="1" t="str">
        <f>+Tabla15[[#This Row],[NOMBRE DE LA CAUSA 2017]]</f>
        <v>NO RECONOCIMIENTO DE PRIMA DE SERVICIOS</v>
      </c>
    </row>
    <row r="617" spans="1:14" ht="15" customHeight="1">
      <c r="A617" s="1">
        <f>+Tabla15[[#This Row],[1]]</f>
        <v>615</v>
      </c>
      <c r="B617" s="1" t="s">
        <v>2337</v>
      </c>
      <c r="C617" s="1">
        <v>1</v>
      </c>
      <c r="D617" s="1">
        <f>+IF(Tabla15[[#This Row],[NOMBRE DE LA CAUSA 2018]]=0,0,1)</f>
        <v>1</v>
      </c>
      <c r="E617" s="1">
        <f>+E616+Tabla15[[#This Row],[NOMBRE DE LA CAUSA 2019]]</f>
        <v>615</v>
      </c>
      <c r="F617" s="1">
        <f>+Tabla15[[#This Row],[0]]*Tabla15[[#This Row],[NOMBRE DE LA CAUSA 2019]]</f>
        <v>615</v>
      </c>
      <c r="G617" s="6" t="s">
        <v>1048</v>
      </c>
      <c r="I617" s="6"/>
      <c r="J617" s="6" t="s">
        <v>1049</v>
      </c>
      <c r="K617" s="6" t="s">
        <v>1045</v>
      </c>
      <c r="L617" s="1" t="s">
        <v>2338</v>
      </c>
      <c r="M617" s="4">
        <v>33</v>
      </c>
      <c r="N617" s="1" t="str">
        <f>+Tabla15[[#This Row],[NOMBRE DE LA CAUSA 2017]]</f>
        <v>NO RECONOCIMIENTO DE PRIMA TECNICA</v>
      </c>
    </row>
    <row r="618" spans="1:14" ht="15" customHeight="1">
      <c r="A618" s="1">
        <f>+Tabla15[[#This Row],[1]]</f>
        <v>616</v>
      </c>
      <c r="B618" s="6" t="s">
        <v>2339</v>
      </c>
      <c r="C618" s="1">
        <v>1</v>
      </c>
      <c r="D618" s="1">
        <f>+IF(Tabla15[[#This Row],[NOMBRE DE LA CAUSA 2018]]=0,0,1)</f>
        <v>1</v>
      </c>
      <c r="E618" s="1">
        <f>+E617+Tabla15[[#This Row],[NOMBRE DE LA CAUSA 2019]]</f>
        <v>616</v>
      </c>
      <c r="F618" s="1">
        <f>+Tabla15[[#This Row],[0]]*Tabla15[[#This Row],[NOMBRE DE LA CAUSA 2019]]</f>
        <v>616</v>
      </c>
      <c r="G618" s="6" t="s">
        <v>1086</v>
      </c>
      <c r="H618" s="1" t="s">
        <v>1771</v>
      </c>
      <c r="I618" s="6"/>
      <c r="J618" s="6"/>
      <c r="K618" s="6" t="s">
        <v>1045</v>
      </c>
      <c r="L618" s="1" t="s">
        <v>2340</v>
      </c>
      <c r="M618" s="4">
        <v>2231</v>
      </c>
      <c r="N618" s="1" t="str">
        <f>+Tabla15[[#This Row],[NOMBRE DE LA CAUSA 2017]]</f>
        <v>NO RECONOCIMIENTO DE REAJUSTE DE LA PENSION POR LEY 4 DE 1992</v>
      </c>
    </row>
    <row r="619" spans="1:14" ht="15" customHeight="1">
      <c r="A619" s="1">
        <f>+Tabla15[[#This Row],[1]]</f>
        <v>617</v>
      </c>
      <c r="B619" s="1" t="s">
        <v>2341</v>
      </c>
      <c r="C619" s="1">
        <v>1</v>
      </c>
      <c r="D619" s="1">
        <f>+IF(Tabla15[[#This Row],[NOMBRE DE LA CAUSA 2018]]=0,0,1)</f>
        <v>1</v>
      </c>
      <c r="E619" s="1">
        <f>+E618+Tabla15[[#This Row],[NOMBRE DE LA CAUSA 2019]]</f>
        <v>617</v>
      </c>
      <c r="F619" s="1">
        <f>+Tabla15[[#This Row],[0]]*Tabla15[[#This Row],[NOMBRE DE LA CAUSA 2019]]</f>
        <v>617</v>
      </c>
      <c r="G619" s="6" t="s">
        <v>1048</v>
      </c>
      <c r="J619" s="1" t="s">
        <v>1049</v>
      </c>
      <c r="K619" s="1" t="s">
        <v>1045</v>
      </c>
      <c r="L619" s="1" t="s">
        <v>2342</v>
      </c>
      <c r="M619" s="4">
        <v>468</v>
      </c>
      <c r="N619" s="1" t="str">
        <f>+Tabla15[[#This Row],[NOMBRE DE LA CAUSA 2017]]</f>
        <v>NO RECONOCIMIENTO DE REAJUSTE O NIVELACION SALARIAL</v>
      </c>
    </row>
    <row r="620" spans="1:14" ht="15" customHeight="1">
      <c r="A620" s="1">
        <f>+Tabla15[[#This Row],[1]]</f>
        <v>618</v>
      </c>
      <c r="B620" s="8" t="s">
        <v>2343</v>
      </c>
      <c r="C620" s="1">
        <v>1</v>
      </c>
      <c r="D620" s="1">
        <f>+IF(Tabla15[[#This Row],[NOMBRE DE LA CAUSA 2018]]=0,0,1)</f>
        <v>1</v>
      </c>
      <c r="E620" s="1">
        <f>+E619+Tabla15[[#This Row],[NOMBRE DE LA CAUSA 2019]]</f>
        <v>618</v>
      </c>
      <c r="F620" s="1">
        <f>+Tabla15[[#This Row],[0]]*Tabla15[[#This Row],[NOMBRE DE LA CAUSA 2019]]</f>
        <v>618</v>
      </c>
      <c r="G620" s="8" t="s">
        <v>1048</v>
      </c>
      <c r="H620" s="6"/>
      <c r="I620" s="6"/>
      <c r="J620" s="6" t="s">
        <v>1049</v>
      </c>
      <c r="K620" s="6" t="s">
        <v>1045</v>
      </c>
      <c r="L620" s="5" t="s">
        <v>2344</v>
      </c>
      <c r="M620" s="4">
        <v>713</v>
      </c>
      <c r="N620" s="1" t="str">
        <f>+Tabla15[[#This Row],[NOMBRE DE LA CAUSA 2017]]</f>
        <v>NO RECONOCIMIENTO DE REGALIAS</v>
      </c>
    </row>
    <row r="621" spans="1:14" ht="15" customHeight="1">
      <c r="A621" s="1">
        <f>+Tabla15[[#This Row],[1]]</f>
        <v>619</v>
      </c>
      <c r="B621" s="6" t="s">
        <v>2345</v>
      </c>
      <c r="C621" s="1">
        <v>1</v>
      </c>
      <c r="D621" s="1">
        <f>+IF(Tabla15[[#This Row],[NOMBRE DE LA CAUSA 2018]]=0,0,1)</f>
        <v>1</v>
      </c>
      <c r="E621" s="1">
        <f>+E620+Tabla15[[#This Row],[NOMBRE DE LA CAUSA 2019]]</f>
        <v>619</v>
      </c>
      <c r="F621" s="1">
        <f>+Tabla15[[#This Row],[0]]*Tabla15[[#This Row],[NOMBRE DE LA CAUSA 2019]]</f>
        <v>619</v>
      </c>
      <c r="G621" s="6" t="s">
        <v>1086</v>
      </c>
      <c r="H621" s="1" t="s">
        <v>2346</v>
      </c>
      <c r="I621" s="6"/>
      <c r="J621" s="6"/>
      <c r="K621" s="6" t="s">
        <v>1045</v>
      </c>
      <c r="L621" s="1" t="s">
        <v>2347</v>
      </c>
      <c r="M621" s="4">
        <v>2220</v>
      </c>
      <c r="N621" s="1" t="str">
        <f>+Tabla15[[#This Row],[NOMBRE DE LA CAUSA 2017]]</f>
        <v>NO RECONOCIMIENTO DE RETROACTIVO DE PENSION DE INVALIDEZ</v>
      </c>
    </row>
    <row r="622" spans="1:14" ht="15" customHeight="1">
      <c r="A622" s="1">
        <f>+Tabla15[[#This Row],[1]]</f>
        <v>620</v>
      </c>
      <c r="B622" s="8" t="s">
        <v>2348</v>
      </c>
      <c r="C622" s="1">
        <v>1</v>
      </c>
      <c r="D622" s="1">
        <f>+IF(Tabla15[[#This Row],[NOMBRE DE LA CAUSA 2018]]=0,0,1)</f>
        <v>1</v>
      </c>
      <c r="E622" s="1">
        <f>+E621+Tabla15[[#This Row],[NOMBRE DE LA CAUSA 2019]]</f>
        <v>620</v>
      </c>
      <c r="F622" s="1">
        <f>+Tabla15[[#This Row],[0]]*Tabla15[[#This Row],[NOMBRE DE LA CAUSA 2019]]</f>
        <v>620</v>
      </c>
      <c r="G622" s="6" t="s">
        <v>1043</v>
      </c>
      <c r="I622" s="8" t="s">
        <v>42</v>
      </c>
      <c r="J622" s="6"/>
      <c r="K622" s="8" t="s">
        <v>1045</v>
      </c>
      <c r="L622" s="5" t="s">
        <v>2349</v>
      </c>
      <c r="M622" s="30">
        <v>2349</v>
      </c>
      <c r="N622" s="1" t="str">
        <f>+Tabla15[[#This Row],[NOMBRE DE LA CAUSA 2017]]</f>
        <v>NO RECONOCIMIENTO DE RETROACTIVO DE PENSION DE SOBREVIVIENTE</v>
      </c>
    </row>
    <row r="623" spans="1:14" ht="15" customHeight="1">
      <c r="A623" s="1">
        <f>+Tabla15[[#This Row],[1]]</f>
        <v>621</v>
      </c>
      <c r="B623" s="1" t="s">
        <v>2350</v>
      </c>
      <c r="C623" s="1">
        <v>1</v>
      </c>
      <c r="D623" s="1">
        <f>+IF(Tabla15[[#This Row],[NOMBRE DE LA CAUSA 2018]]=0,0,1)</f>
        <v>1</v>
      </c>
      <c r="E623" s="1">
        <f>+E622+Tabla15[[#This Row],[NOMBRE DE LA CAUSA 2019]]</f>
        <v>621</v>
      </c>
      <c r="F623" s="1">
        <f>+Tabla15[[#This Row],[0]]*Tabla15[[#This Row],[NOMBRE DE LA CAUSA 2019]]</f>
        <v>621</v>
      </c>
      <c r="G623" s="6" t="s">
        <v>1086</v>
      </c>
      <c r="H623" s="1" t="s">
        <v>2346</v>
      </c>
      <c r="K623" s="1" t="s">
        <v>1045</v>
      </c>
      <c r="L623" s="1" t="s">
        <v>2351</v>
      </c>
      <c r="M623" s="4">
        <v>2219</v>
      </c>
      <c r="N623" s="1" t="str">
        <f>+Tabla15[[#This Row],[NOMBRE DE LA CAUSA 2017]]</f>
        <v>NO RECONOCIMIENTO DE RETROACTIVO DE PENSION DE VEJEZ</v>
      </c>
    </row>
    <row r="624" spans="1:14" ht="15" customHeight="1">
      <c r="A624" s="1">
        <f>+Tabla15[[#This Row],[1]]</f>
        <v>622</v>
      </c>
      <c r="B624" s="8" t="s">
        <v>2352</v>
      </c>
      <c r="C624" s="1">
        <v>1</v>
      </c>
      <c r="D624" s="1">
        <f>+IF(Tabla15[[#This Row],[NOMBRE DE LA CAUSA 2018]]=0,0,1)</f>
        <v>1</v>
      </c>
      <c r="E624" s="1">
        <f>+E623+Tabla15[[#This Row],[NOMBRE DE LA CAUSA 2019]]</f>
        <v>622</v>
      </c>
      <c r="F624" s="1">
        <f>+Tabla15[[#This Row],[0]]*Tabla15[[#This Row],[NOMBRE DE LA CAUSA 2019]]</f>
        <v>622</v>
      </c>
      <c r="G624" s="6" t="s">
        <v>1043</v>
      </c>
      <c r="H624" s="6"/>
      <c r="I624" s="8" t="s">
        <v>42</v>
      </c>
      <c r="J624" s="6"/>
      <c r="K624" s="8" t="s">
        <v>1045</v>
      </c>
      <c r="L624" s="5" t="s">
        <v>2353</v>
      </c>
      <c r="M624" s="30">
        <v>2354</v>
      </c>
      <c r="N624" s="1" t="str">
        <f>+Tabla15[[#This Row],[NOMBRE DE LA CAUSA 2017]]</f>
        <v>NO RECONOCIMIENTO DE RETROACTIVO DE PENSION SUSTITUTIVA</v>
      </c>
    </row>
    <row r="625" spans="1:14" ht="15" customHeight="1">
      <c r="A625" s="1">
        <f>+Tabla15[[#This Row],[1]]</f>
        <v>623</v>
      </c>
      <c r="B625" s="1" t="s">
        <v>2354</v>
      </c>
      <c r="C625" s="1">
        <v>1</v>
      </c>
      <c r="D625" s="1">
        <f>+IF(Tabla15[[#This Row],[NOMBRE DE LA CAUSA 2018]]=0,0,1)</f>
        <v>1</v>
      </c>
      <c r="E625" s="1">
        <f>+E624+Tabla15[[#This Row],[NOMBRE DE LA CAUSA 2019]]</f>
        <v>623</v>
      </c>
      <c r="F625" s="1">
        <f>+Tabla15[[#This Row],[0]]*Tabla15[[#This Row],[NOMBRE DE LA CAUSA 2019]]</f>
        <v>623</v>
      </c>
      <c r="G625" s="6" t="s">
        <v>1086</v>
      </c>
      <c r="H625" s="1" t="s">
        <v>1788</v>
      </c>
      <c r="K625" s="1" t="s">
        <v>1045</v>
      </c>
      <c r="L625" s="1" t="s">
        <v>2355</v>
      </c>
      <c r="M625" s="4">
        <v>2257</v>
      </c>
      <c r="N625" s="1" t="str">
        <f>+Tabla15[[#This Row],[NOMBRE DE LA CAUSA 2017]]</f>
        <v>NO RECONOCIMIENTO DE SUBSIDIO DE VIVIENDA</v>
      </c>
    </row>
    <row r="626" spans="1:14" ht="15" customHeight="1">
      <c r="A626" s="1">
        <f>+Tabla15[[#This Row],[1]]</f>
        <v>624</v>
      </c>
      <c r="B626" s="6" t="s">
        <v>2356</v>
      </c>
      <c r="C626" s="1">
        <v>1</v>
      </c>
      <c r="D626" s="1">
        <f>+IF(Tabla15[[#This Row],[NOMBRE DE LA CAUSA 2018]]=0,0,1)</f>
        <v>1</v>
      </c>
      <c r="E626" s="1">
        <f>+E625+Tabla15[[#This Row],[NOMBRE DE LA CAUSA 2019]]</f>
        <v>624</v>
      </c>
      <c r="F626" s="1">
        <f>+Tabla15[[#This Row],[0]]*Tabla15[[#This Row],[NOMBRE DE LA CAUSA 2019]]</f>
        <v>624</v>
      </c>
      <c r="G626" s="6" t="s">
        <v>1048</v>
      </c>
      <c r="H626" s="6"/>
      <c r="I626" s="6"/>
      <c r="J626" s="6" t="s">
        <v>1049</v>
      </c>
      <c r="K626" s="6" t="s">
        <v>1045</v>
      </c>
      <c r="L626" s="5" t="s">
        <v>2357</v>
      </c>
      <c r="M626" s="4">
        <v>388</v>
      </c>
      <c r="N626" s="1" t="str">
        <f>+Tabla15[[#This Row],[NOMBRE DE LA CAUSA 2017]]</f>
        <v>NO RECONOCIMIENTO DE SUBSIDIO FAMILIAR</v>
      </c>
    </row>
    <row r="627" spans="1:14" ht="15" customHeight="1">
      <c r="A627" s="1">
        <f>+Tabla15[[#This Row],[1]]</f>
        <v>625</v>
      </c>
      <c r="B627" s="6" t="s">
        <v>2358</v>
      </c>
      <c r="C627" s="1">
        <v>1</v>
      </c>
      <c r="D627" s="1">
        <f>+IF(Tabla15[[#This Row],[NOMBRE DE LA CAUSA 2018]]=0,0,1)</f>
        <v>1</v>
      </c>
      <c r="E627" s="1">
        <f>+E626+Tabla15[[#This Row],[NOMBRE DE LA CAUSA 2019]]</f>
        <v>625</v>
      </c>
      <c r="F627" s="1">
        <f>+Tabla15[[#This Row],[0]]*Tabla15[[#This Row],[NOMBRE DE LA CAUSA 2019]]</f>
        <v>625</v>
      </c>
      <c r="G627" s="6" t="s">
        <v>1048</v>
      </c>
      <c r="H627" s="6"/>
      <c r="I627" s="6"/>
      <c r="J627" s="6" t="s">
        <v>1049</v>
      </c>
      <c r="K627" s="6" t="s">
        <v>1045</v>
      </c>
      <c r="L627" s="1" t="s">
        <v>2359</v>
      </c>
      <c r="M627" s="4">
        <v>790</v>
      </c>
      <c r="N627" s="1" t="str">
        <f>+Tabla15[[#This Row],[NOMBRE DE LA CAUSA 2017]]</f>
        <v>NO RECONOCIMIENTO DE SUSTITUCION DE LA ASIGNACION DE RETIRO</v>
      </c>
    </row>
    <row r="628" spans="1:14" ht="15" customHeight="1">
      <c r="A628" s="1">
        <f>+Tabla15[[#This Row],[1]]</f>
        <v>626</v>
      </c>
      <c r="B628" s="5" t="s">
        <v>2360</v>
      </c>
      <c r="C628" s="1">
        <v>1</v>
      </c>
      <c r="D628" s="1">
        <f>+IF(Tabla15[[#This Row],[NOMBRE DE LA CAUSA 2018]]=0,0,1)</f>
        <v>1</v>
      </c>
      <c r="E628" s="1">
        <f>+E627+Tabla15[[#This Row],[NOMBRE DE LA CAUSA 2019]]</f>
        <v>626</v>
      </c>
      <c r="F628" s="1">
        <f>+Tabla15[[#This Row],[0]]*Tabla15[[#This Row],[NOMBRE DE LA CAUSA 2019]]</f>
        <v>626</v>
      </c>
      <c r="G628" s="8" t="s">
        <v>1048</v>
      </c>
      <c r="I628" s="6"/>
      <c r="J628" s="1" t="s">
        <v>1049</v>
      </c>
      <c r="K628" s="1" t="s">
        <v>1045</v>
      </c>
      <c r="L628" s="5" t="s">
        <v>2361</v>
      </c>
      <c r="M628" s="4">
        <v>814</v>
      </c>
      <c r="N628" s="1" t="str">
        <f>+Tabla15[[#This Row],[NOMBRE DE LA CAUSA 2017]]</f>
        <v>NO RECONOCIMIENTO DE TIEMPO DOBLE DE SERVICIO PRESTADO EN ESTADO DE CONMOCION INTERIOR O DE GUERRA INTERNACIONAL</v>
      </c>
    </row>
    <row r="629" spans="1:14" ht="15" customHeight="1">
      <c r="A629" s="1">
        <f>+Tabla15[[#This Row],[1]]</f>
        <v>627</v>
      </c>
      <c r="B629" s="1" t="s">
        <v>2362</v>
      </c>
      <c r="C629" s="1">
        <v>1</v>
      </c>
      <c r="D629" s="1">
        <f>+IF(Tabla15[[#This Row],[NOMBRE DE LA CAUSA 2018]]=0,0,1)</f>
        <v>1</v>
      </c>
      <c r="E629" s="1">
        <f>+E628+Tabla15[[#This Row],[NOMBRE DE LA CAUSA 2019]]</f>
        <v>627</v>
      </c>
      <c r="F629" s="1">
        <f>+Tabla15[[#This Row],[0]]*Tabla15[[#This Row],[NOMBRE DE LA CAUSA 2019]]</f>
        <v>627</v>
      </c>
      <c r="G629" s="6" t="s">
        <v>1048</v>
      </c>
      <c r="I629" s="6"/>
      <c r="J629" s="6" t="s">
        <v>1049</v>
      </c>
      <c r="K629" s="6" t="s">
        <v>1045</v>
      </c>
      <c r="L629" s="7" t="s">
        <v>2363</v>
      </c>
      <c r="M629" s="4">
        <v>475</v>
      </c>
      <c r="N629" s="1" t="str">
        <f>+Tabla15[[#This Row],[NOMBRE DE LA CAUSA 2017]]</f>
        <v>NO RECONOCIMIENTO DE VIATICOS</v>
      </c>
    </row>
    <row r="630" spans="1:14" ht="15" customHeight="1">
      <c r="A630" s="1">
        <f>+Tabla15[[#This Row],[1]]</f>
        <v>628</v>
      </c>
      <c r="B630" s="25" t="s">
        <v>2364</v>
      </c>
      <c r="C630" s="1">
        <v>1</v>
      </c>
      <c r="D630" s="1">
        <f>+IF(Tabla15[[#This Row],[NOMBRE DE LA CAUSA 2018]]=0,0,1)</f>
        <v>1</v>
      </c>
      <c r="E630" s="1">
        <f>+E629+Tabla15[[#This Row],[NOMBRE DE LA CAUSA 2019]]</f>
        <v>628</v>
      </c>
      <c r="F630" s="1">
        <f>+Tabla15[[#This Row],[0]]*Tabla15[[#This Row],[NOMBRE DE LA CAUSA 2019]]</f>
        <v>628</v>
      </c>
      <c r="G630" s="6" t="s">
        <v>1043</v>
      </c>
      <c r="I630" s="8" t="s">
        <v>2365</v>
      </c>
      <c r="J630" s="6"/>
      <c r="K630" s="8" t="s">
        <v>1045</v>
      </c>
      <c r="L630" s="10" t="s">
        <v>2366</v>
      </c>
      <c r="M630" s="4">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6" t="s">
        <v>2367</v>
      </c>
      <c r="C631" s="1">
        <v>1</v>
      </c>
      <c r="D631" s="1">
        <f>+IF(Tabla15[[#This Row],[NOMBRE DE LA CAUSA 2018]]=0,0,1)</f>
        <v>1</v>
      </c>
      <c r="E631" s="1">
        <f>+E630+Tabla15[[#This Row],[NOMBRE DE LA CAUSA 2019]]</f>
        <v>629</v>
      </c>
      <c r="F631" s="1">
        <f>+Tabla15[[#This Row],[0]]*Tabla15[[#This Row],[NOMBRE DE LA CAUSA 2019]]</f>
        <v>629</v>
      </c>
      <c r="G631" s="6" t="s">
        <v>1086</v>
      </c>
      <c r="H631" s="6" t="s">
        <v>1893</v>
      </c>
      <c r="I631" s="6"/>
      <c r="J631" s="6"/>
      <c r="K631" s="6" t="s">
        <v>1045</v>
      </c>
      <c r="L631" s="10" t="s">
        <v>2368</v>
      </c>
      <c r="M631" s="4">
        <v>2236</v>
      </c>
      <c r="N631" s="1" t="str">
        <f>+Tabla15[[#This Row],[NOMBRE DE LA CAUSA 2017]]</f>
        <v>NO RECONOCIMIENTO DEL AUXILIO DE CESANTIAS</v>
      </c>
    </row>
    <row r="632" spans="1:14" ht="15" customHeight="1">
      <c r="A632" s="1">
        <f>+Tabla15[[#This Row],[1]]</f>
        <v>630</v>
      </c>
      <c r="B632" s="6" t="s">
        <v>2369</v>
      </c>
      <c r="C632" s="1">
        <v>1</v>
      </c>
      <c r="D632" s="1">
        <f>+IF(Tabla15[[#This Row],[NOMBRE DE LA CAUSA 2018]]=0,0,1)</f>
        <v>1</v>
      </c>
      <c r="E632" s="1">
        <f>+E631+Tabla15[[#This Row],[NOMBRE DE LA CAUSA 2019]]</f>
        <v>630</v>
      </c>
      <c r="F632" s="1">
        <f>+Tabla15[[#This Row],[0]]*Tabla15[[#This Row],[NOMBRE DE LA CAUSA 2019]]</f>
        <v>630</v>
      </c>
      <c r="G632" s="6" t="s">
        <v>1048</v>
      </c>
      <c r="H632" s="6"/>
      <c r="I632" s="6"/>
      <c r="J632" s="6" t="s">
        <v>1049</v>
      </c>
      <c r="K632" s="6" t="s">
        <v>1045</v>
      </c>
      <c r="L632" s="10" t="s">
        <v>2370</v>
      </c>
      <c r="M632" s="4">
        <v>214</v>
      </c>
      <c r="N632" s="1" t="str">
        <f>+Tabla15[[#This Row],[NOMBRE DE LA CAUSA 2017]]</f>
        <v>NO RECONOCIMIENTO DEL AUXILIO FUNERARIO</v>
      </c>
    </row>
    <row r="633" spans="1:14" ht="15" customHeight="1">
      <c r="A633" s="1">
        <f>+Tabla15[[#This Row],[1]]</f>
        <v>631</v>
      </c>
      <c r="B633" s="8" t="s">
        <v>2371</v>
      </c>
      <c r="C633" s="1">
        <v>1</v>
      </c>
      <c r="D633" s="1">
        <f>+IF(Tabla15[[#This Row],[NOMBRE DE LA CAUSA 2018]]=0,0,1)</f>
        <v>1</v>
      </c>
      <c r="E633" s="1">
        <f>+E632+Tabla15[[#This Row],[NOMBRE DE LA CAUSA 2019]]</f>
        <v>631</v>
      </c>
      <c r="F633" s="1">
        <f>+Tabla15[[#This Row],[0]]*Tabla15[[#This Row],[NOMBRE DE LA CAUSA 2019]]</f>
        <v>631</v>
      </c>
      <c r="G633" s="8" t="s">
        <v>1048</v>
      </c>
      <c r="H633" s="6"/>
      <c r="I633" s="6"/>
      <c r="J633" s="6" t="s">
        <v>1049</v>
      </c>
      <c r="K633" s="6" t="s">
        <v>1045</v>
      </c>
      <c r="L633" s="10" t="s">
        <v>2372</v>
      </c>
      <c r="M633" s="4">
        <v>832</v>
      </c>
      <c r="N633" s="1" t="str">
        <f>+Tabla15[[#This Row],[NOMBRE DE LA CAUSA 2017]]</f>
        <v>NO RECONOCIMIENTO DEL INCENTIVO A LA CAPITALIZACION RURAL ESTABLECIDO EN LA LEY 101 DE 1993</v>
      </c>
    </row>
    <row r="634" spans="1:14" ht="15" customHeight="1">
      <c r="A634" s="1">
        <f>+Tabla15[[#This Row],[1]]</f>
        <v>632</v>
      </c>
      <c r="B634" s="6" t="s">
        <v>2373</v>
      </c>
      <c r="C634" s="1">
        <v>1</v>
      </c>
      <c r="D634" s="1">
        <f>+IF(Tabla15[[#This Row],[NOMBRE DE LA CAUSA 2018]]=0,0,1)</f>
        <v>1</v>
      </c>
      <c r="E634" s="1">
        <f>+E633+Tabla15[[#This Row],[NOMBRE DE LA CAUSA 2019]]</f>
        <v>632</v>
      </c>
      <c r="F634" s="1">
        <f>+Tabla15[[#This Row],[0]]*Tabla15[[#This Row],[NOMBRE DE LA CAUSA 2019]]</f>
        <v>632</v>
      </c>
      <c r="G634" s="6" t="s">
        <v>1048</v>
      </c>
      <c r="H634" s="6"/>
      <c r="I634" s="6"/>
      <c r="J634" s="6" t="s">
        <v>1049</v>
      </c>
      <c r="K634" s="6" t="s">
        <v>1045</v>
      </c>
      <c r="L634" s="7" t="s">
        <v>2374</v>
      </c>
      <c r="M634" s="4">
        <v>502</v>
      </c>
      <c r="N634" s="1" t="str">
        <f>+Tabla15[[#This Row],[NOMBRE DE LA CAUSA 2017]]</f>
        <v>NO RECONOCIMIENTO DEL SUBSIDIO NOTARIAL</v>
      </c>
    </row>
    <row r="635" spans="1:14" ht="15" customHeight="1">
      <c r="A635" s="1">
        <f>+Tabla15[[#This Row],[1]]</f>
        <v>633</v>
      </c>
      <c r="B635" s="6" t="s">
        <v>2375</v>
      </c>
      <c r="C635" s="1">
        <v>1</v>
      </c>
      <c r="D635" s="1">
        <f>+IF(Tabla15[[#This Row],[NOMBRE DE LA CAUSA 2018]]=0,0,1)</f>
        <v>1</v>
      </c>
      <c r="E635" s="1">
        <f>+E634+Tabla15[[#This Row],[NOMBRE DE LA CAUSA 2019]]</f>
        <v>633</v>
      </c>
      <c r="F635" s="1">
        <f>+Tabla15[[#This Row],[0]]*Tabla15[[#This Row],[NOMBRE DE LA CAUSA 2019]]</f>
        <v>633</v>
      </c>
      <c r="G635" s="6" t="s">
        <v>1048</v>
      </c>
      <c r="H635" s="6"/>
      <c r="I635" s="6"/>
      <c r="J635" s="6" t="s">
        <v>1049</v>
      </c>
      <c r="K635" s="6" t="s">
        <v>1045</v>
      </c>
      <c r="L635" s="10" t="s">
        <v>2376</v>
      </c>
      <c r="M635" s="4">
        <v>490</v>
      </c>
      <c r="N635" s="1" t="str">
        <f>+Tabla15[[#This Row],[NOMBRE DE LA CAUSA 2017]]</f>
        <v>NO RECONOCIMIENTO DEL TIEMPO DE SERVICIO MILITAR OBLIGATORIO</v>
      </c>
    </row>
    <row r="636" spans="1:14" ht="15" customHeight="1">
      <c r="A636" s="1">
        <f>+Tabla15[[#This Row],[1]]</f>
        <v>634</v>
      </c>
      <c r="B636" s="6" t="s">
        <v>2377</v>
      </c>
      <c r="C636" s="1">
        <v>1</v>
      </c>
      <c r="D636" s="1">
        <f>+IF(Tabla15[[#This Row],[NOMBRE DE LA CAUSA 2018]]=0,0,1)</f>
        <v>1</v>
      </c>
      <c r="E636" s="1">
        <f>+E635+Tabla15[[#This Row],[NOMBRE DE LA CAUSA 2019]]</f>
        <v>634</v>
      </c>
      <c r="F636" s="1">
        <f>+Tabla15[[#This Row],[0]]*Tabla15[[#This Row],[NOMBRE DE LA CAUSA 2019]]</f>
        <v>634</v>
      </c>
      <c r="G636" s="6" t="s">
        <v>1048</v>
      </c>
      <c r="H636" s="6"/>
      <c r="I636" s="6"/>
      <c r="J636" s="6" t="s">
        <v>1049</v>
      </c>
      <c r="K636" s="6" t="s">
        <v>1045</v>
      </c>
      <c r="L636" s="10" t="s">
        <v>2378</v>
      </c>
      <c r="M636" s="4">
        <v>513</v>
      </c>
      <c r="N636" s="1" t="str">
        <f>+Tabla15[[#This Row],[NOMBRE DE LA CAUSA 2017]]</f>
        <v>NO RECONOCIMIENTO EN DERECHO DE SUBSIDIOS A LOS USUARIOS DE SERVICIOS PUBLICOS DOMICILIARIOS</v>
      </c>
    </row>
    <row r="637" spans="1:14" ht="15" customHeight="1">
      <c r="A637" s="1">
        <f>+Tabla15[[#This Row],[1]]</f>
        <v>635</v>
      </c>
      <c r="B637" s="6" t="s">
        <v>2379</v>
      </c>
      <c r="C637" s="1">
        <v>1</v>
      </c>
      <c r="D637" s="1">
        <f>+IF(Tabla15[[#This Row],[NOMBRE DE LA CAUSA 2018]]=0,0,1)</f>
        <v>1</v>
      </c>
      <c r="E637" s="1">
        <f>+E636+Tabla15[[#This Row],[NOMBRE DE LA CAUSA 2019]]</f>
        <v>635</v>
      </c>
      <c r="F637" s="1">
        <f>+Tabla15[[#This Row],[0]]*Tabla15[[#This Row],[NOMBRE DE LA CAUSA 2019]]</f>
        <v>635</v>
      </c>
      <c r="G637" s="6" t="s">
        <v>1048</v>
      </c>
      <c r="H637" s="6"/>
      <c r="I637" s="6"/>
      <c r="J637" s="6" t="s">
        <v>1049</v>
      </c>
      <c r="K637" s="6" t="s">
        <v>1045</v>
      </c>
      <c r="L637" s="7" t="s">
        <v>2380</v>
      </c>
      <c r="M637" s="4">
        <v>193</v>
      </c>
      <c r="N637" s="1" t="str">
        <f>+Tabla15[[#This Row],[NOMBRE DE LA CAUSA 2017]]</f>
        <v>NO RESTITUCION DE BIEN INMUEBLE ARRENDADO</v>
      </c>
    </row>
    <row r="638" spans="1:14">
      <c r="A638" s="1">
        <f>+Tabla15[[#This Row],[1]]</f>
        <v>636</v>
      </c>
      <c r="B638" s="5" t="s">
        <v>2381</v>
      </c>
      <c r="C638" s="1">
        <v>1</v>
      </c>
      <c r="D638" s="1">
        <f>+IF(Tabla15[[#This Row],[NOMBRE DE LA CAUSA 2018]]=0,0,1)</f>
        <v>1</v>
      </c>
      <c r="E638" s="1">
        <f>+E637+Tabla15[[#This Row],[NOMBRE DE LA CAUSA 2019]]</f>
        <v>636</v>
      </c>
      <c r="F638" s="1">
        <f>+Tabla15[[#This Row],[0]]*Tabla15[[#This Row],[NOMBRE DE LA CAUSA 2019]]</f>
        <v>636</v>
      </c>
      <c r="G638" s="8" t="s">
        <v>1048</v>
      </c>
      <c r="H638" s="6"/>
      <c r="I638" s="6"/>
      <c r="J638" s="1" t="s">
        <v>1049</v>
      </c>
      <c r="K638" s="1" t="s">
        <v>1045</v>
      </c>
      <c r="L638" s="5" t="s">
        <v>2382</v>
      </c>
      <c r="M638" s="4">
        <v>837</v>
      </c>
      <c r="N638" s="1" t="str">
        <f>+Tabla15[[#This Row],[NOMBRE DE LA CAUSA 2017]]</f>
        <v>NO SUSCRIPCION DE CONTRATO DE CONCESION PORTUARIA</v>
      </c>
    </row>
    <row r="639" spans="1:14">
      <c r="A639" s="1">
        <f>+Tabla15[[#This Row],[1]]</f>
        <v>637</v>
      </c>
      <c r="B639" s="1" t="s">
        <v>2383</v>
      </c>
      <c r="C639" s="1">
        <v>1</v>
      </c>
      <c r="D639" s="1">
        <f>+IF(Tabla15[[#This Row],[NOMBRE DE LA CAUSA 2018]]=0,0,1)</f>
        <v>1</v>
      </c>
      <c r="E639" s="1">
        <f>+E638+Tabla15[[#This Row],[NOMBRE DE LA CAUSA 2019]]</f>
        <v>637</v>
      </c>
      <c r="F639" s="1">
        <f>+Tabla15[[#This Row],[0]]*Tabla15[[#This Row],[NOMBRE DE LA CAUSA 2019]]</f>
        <v>637</v>
      </c>
      <c r="G639" s="6" t="s">
        <v>1086</v>
      </c>
      <c r="H639" s="6" t="s">
        <v>2384</v>
      </c>
      <c r="I639" s="6"/>
      <c r="K639" s="1" t="s">
        <v>1045</v>
      </c>
      <c r="L639" s="1" t="s">
        <v>2385</v>
      </c>
      <c r="M639" s="4">
        <v>2038</v>
      </c>
      <c r="N639" s="1" t="str">
        <f>+Tabla15[[#This Row],[NOMBRE DE LA CAUSA 2017]]</f>
        <v>NULIDAD ABSOLUTA DEL CONTRATO ESTATAL</v>
      </c>
    </row>
    <row r="640" spans="1:14">
      <c r="A640" s="1">
        <f>+Tabla15[[#This Row],[1]]</f>
        <v>638</v>
      </c>
      <c r="B640" s="1" t="s">
        <v>2386</v>
      </c>
      <c r="C640" s="1">
        <v>1</v>
      </c>
      <c r="D640" s="1">
        <f>+IF(Tabla15[[#This Row],[NOMBRE DE LA CAUSA 2018]]=0,0,1)</f>
        <v>1</v>
      </c>
      <c r="E640" s="1">
        <f>+E639+Tabla15[[#This Row],[NOMBRE DE LA CAUSA 2019]]</f>
        <v>638</v>
      </c>
      <c r="F640" s="1">
        <f>+Tabla15[[#This Row],[0]]*Tabla15[[#This Row],[NOMBRE DE LA CAUSA 2019]]</f>
        <v>638</v>
      </c>
      <c r="G640" s="6" t="s">
        <v>1086</v>
      </c>
      <c r="H640" s="6" t="s">
        <v>2384</v>
      </c>
      <c r="I640" s="6"/>
      <c r="J640" s="6"/>
      <c r="K640" s="6" t="s">
        <v>1045</v>
      </c>
      <c r="L640" s="1" t="s">
        <v>2387</v>
      </c>
      <c r="M640" s="4">
        <v>2039</v>
      </c>
      <c r="N640" s="1" t="str">
        <f>+Tabla15[[#This Row],[NOMBRE DE LA CAUSA 2017]]</f>
        <v>NULIDAD RELATIVA DEL CONTRATO ESTATAL</v>
      </c>
    </row>
    <row r="641" spans="1:14">
      <c r="A641" s="1">
        <f>+Tabla15[[#This Row],[1]]</f>
        <v>639</v>
      </c>
      <c r="B641" s="1" t="s">
        <v>2388</v>
      </c>
      <c r="C641" s="1">
        <v>1</v>
      </c>
      <c r="D641" s="1">
        <f>+IF(Tabla15[[#This Row],[NOMBRE DE LA CAUSA 2018]]=0,0,1)</f>
        <v>1</v>
      </c>
      <c r="E641" s="1">
        <f>+E640+Tabla15[[#This Row],[NOMBRE DE LA CAUSA 2019]]</f>
        <v>639</v>
      </c>
      <c r="F641" s="1">
        <f>+Tabla15[[#This Row],[0]]*Tabla15[[#This Row],[NOMBRE DE LA CAUSA 2019]]</f>
        <v>639</v>
      </c>
      <c r="G641" s="6" t="s">
        <v>1086</v>
      </c>
      <c r="H641" s="6" t="s">
        <v>2389</v>
      </c>
      <c r="I641" s="6"/>
      <c r="K641" s="1" t="s">
        <v>1045</v>
      </c>
      <c r="L641" s="1" t="s">
        <v>2390</v>
      </c>
      <c r="M641" s="4">
        <v>2150</v>
      </c>
      <c r="N641" s="1" t="str">
        <f>+Tabla15[[#This Row],[NOMBRE DE LA CAUSA 2017]]</f>
        <v>OCUPACION PERMANENTE DE INMUEBLE</v>
      </c>
    </row>
    <row r="642" spans="1:14">
      <c r="A642" s="1">
        <f>+Tabla15[[#This Row],[1]]</f>
        <v>640</v>
      </c>
      <c r="B642" s="1" t="s">
        <v>2391</v>
      </c>
      <c r="C642" s="1">
        <v>1</v>
      </c>
      <c r="D642" s="1">
        <f>+IF(Tabla15[[#This Row],[NOMBRE DE LA CAUSA 2018]]=0,0,1)</f>
        <v>1</v>
      </c>
      <c r="E642" s="1">
        <f>+E641+Tabla15[[#This Row],[NOMBRE DE LA CAUSA 2019]]</f>
        <v>640</v>
      </c>
      <c r="F642" s="1">
        <f>+Tabla15[[#This Row],[0]]*Tabla15[[#This Row],[NOMBRE DE LA CAUSA 2019]]</f>
        <v>640</v>
      </c>
      <c r="G642" s="6" t="s">
        <v>1086</v>
      </c>
      <c r="H642" s="6" t="s">
        <v>2389</v>
      </c>
      <c r="K642" s="1" t="s">
        <v>1045</v>
      </c>
      <c r="L642" s="1" t="s">
        <v>2392</v>
      </c>
      <c r="M642" s="4">
        <v>2149</v>
      </c>
      <c r="N642" s="1" t="str">
        <f>+Tabla15[[#This Row],[NOMBRE DE LA CAUSA 2017]]</f>
        <v>OCUPACION TEMPORAL DE INMUEBLE</v>
      </c>
    </row>
    <row r="643" spans="1:14">
      <c r="A643" s="1">
        <f>+Tabla15[[#This Row],[1]]</f>
        <v>641</v>
      </c>
      <c r="B643" s="1" t="s">
        <v>2393</v>
      </c>
      <c r="C643" s="1">
        <v>1</v>
      </c>
      <c r="D643" s="1">
        <f>+IF(Tabla15[[#This Row],[NOMBRE DE LA CAUSA 2018]]=0,0,1)</f>
        <v>1</v>
      </c>
      <c r="E643" s="1">
        <f>+E642+Tabla15[[#This Row],[NOMBRE DE LA CAUSA 2019]]</f>
        <v>641</v>
      </c>
      <c r="F643" s="1">
        <f>+Tabla15[[#This Row],[0]]*Tabla15[[#This Row],[NOMBRE DE LA CAUSA 2019]]</f>
        <v>641</v>
      </c>
      <c r="G643" s="6" t="s">
        <v>1048</v>
      </c>
      <c r="H643" s="6"/>
      <c r="I643" s="6"/>
      <c r="J643" s="6" t="s">
        <v>1049</v>
      </c>
      <c r="K643" s="6" t="s">
        <v>1045</v>
      </c>
      <c r="L643" s="1" t="s">
        <v>2394</v>
      </c>
      <c r="M643" s="4">
        <v>186</v>
      </c>
      <c r="N643" s="1" t="str">
        <f>+Tabla15[[#This Row],[NOMBRE DE LA CAUSA 2017]]</f>
        <v>OMISION DE ASISTENCIA HUMANITARIA</v>
      </c>
    </row>
    <row r="644" spans="1:14">
      <c r="A644" s="1">
        <f>+Tabla15[[#This Row],[1]]</f>
        <v>642</v>
      </c>
      <c r="B644" s="6" t="s">
        <v>2395</v>
      </c>
      <c r="C644" s="1">
        <v>1</v>
      </c>
      <c r="D644" s="1">
        <f>+IF(Tabla15[[#This Row],[NOMBRE DE LA CAUSA 2018]]=0,0,1)</f>
        <v>1</v>
      </c>
      <c r="E644" s="1">
        <f>+E643+Tabla15[[#This Row],[NOMBRE DE LA CAUSA 2019]]</f>
        <v>642</v>
      </c>
      <c r="F644" s="1">
        <f>+Tabla15[[#This Row],[0]]*Tabla15[[#This Row],[NOMBRE DE LA CAUSA 2019]]</f>
        <v>642</v>
      </c>
      <c r="G644" s="8" t="s">
        <v>1048</v>
      </c>
      <c r="J644" s="1" t="s">
        <v>1049</v>
      </c>
      <c r="K644" s="1" t="s">
        <v>1045</v>
      </c>
      <c r="L644" s="7" t="s">
        <v>2396</v>
      </c>
      <c r="M644" s="4">
        <v>512</v>
      </c>
      <c r="N644" s="1" t="str">
        <f>+Tabla15[[#This Row],[NOMBRE DE LA CAUSA 2017]]</f>
        <v>OMISION DE LAS NORMAS DE SALUD OCUPACIONAL</v>
      </c>
    </row>
    <row r="645" spans="1:14">
      <c r="A645" s="1">
        <f>+Tabla15[[#This Row],[1]]</f>
        <v>643</v>
      </c>
      <c r="B645" s="5" t="s">
        <v>2397</v>
      </c>
      <c r="C645" s="1">
        <v>1</v>
      </c>
      <c r="D645" s="1">
        <f>+IF(Tabla15[[#This Row],[NOMBRE DE LA CAUSA 2018]]=0,0,1)</f>
        <v>1</v>
      </c>
      <c r="E645" s="1">
        <f>+E644+Tabla15[[#This Row],[NOMBRE DE LA CAUSA 2019]]</f>
        <v>643</v>
      </c>
      <c r="F645" s="1">
        <f>+Tabla15[[#This Row],[0]]*Tabla15[[#This Row],[NOMBRE DE LA CAUSA 2019]]</f>
        <v>643</v>
      </c>
      <c r="G645" s="8" t="s">
        <v>1048</v>
      </c>
      <c r="I645" s="5" t="s">
        <v>780</v>
      </c>
      <c r="J645" s="1" t="s">
        <v>1049</v>
      </c>
      <c r="K645" s="1" t="s">
        <v>1045</v>
      </c>
      <c r="L645" s="10" t="s">
        <v>2398</v>
      </c>
      <c r="M645" s="4">
        <v>1966</v>
      </c>
      <c r="N645" s="1" t="str">
        <f>+Tabla15[[#This Row],[NOMBRE DE LA CAUSA 2017]]</f>
        <v>OMISION EN LA DEVOLUCION OPORTUNA DE TRIBUTOS ADUANEROS PAGADOS EN EXCESO</v>
      </c>
    </row>
    <row r="646" spans="1:14">
      <c r="A646" s="1">
        <f>+Tabla15[[#This Row],[1]]</f>
        <v>644</v>
      </c>
      <c r="B646" s="6" t="s">
        <v>2399</v>
      </c>
      <c r="C646" s="1">
        <v>1</v>
      </c>
      <c r="D646" s="1">
        <f>+IF(Tabla15[[#This Row],[NOMBRE DE LA CAUSA 2018]]=0,0,1)</f>
        <v>1</v>
      </c>
      <c r="E646" s="1">
        <f>+E645+Tabla15[[#This Row],[NOMBRE DE LA CAUSA 2019]]</f>
        <v>644</v>
      </c>
      <c r="F646" s="1">
        <f>+Tabla15[[#This Row],[0]]*Tabla15[[#This Row],[NOMBRE DE LA CAUSA 2019]]</f>
        <v>644</v>
      </c>
      <c r="G646" s="6" t="s">
        <v>1048</v>
      </c>
      <c r="H646" s="6"/>
      <c r="I646" s="6"/>
      <c r="J646" s="6" t="s">
        <v>1049</v>
      </c>
      <c r="K646" s="6" t="s">
        <v>1045</v>
      </c>
      <c r="L646" s="7" t="s">
        <v>2400</v>
      </c>
      <c r="M646" s="4">
        <v>809</v>
      </c>
      <c r="N646" s="1" t="str">
        <f>+Tabla15[[#This Row],[NOMBRE DE LA CAUSA 2017]]</f>
        <v>OMISION EN LAS FUNCIONES DE INSPECCION, VIGILANCIA Y CONTROL</v>
      </c>
    </row>
    <row r="647" spans="1:14">
      <c r="A647" s="1">
        <f>+Tabla15[[#This Row],[1]]</f>
        <v>645</v>
      </c>
      <c r="B647" s="6" t="s">
        <v>2401</v>
      </c>
      <c r="C647" s="1">
        <v>1</v>
      </c>
      <c r="D647" s="1">
        <f>+IF(Tabla15[[#This Row],[NOMBRE DE LA CAUSA 2018]]=0,0,1)</f>
        <v>1</v>
      </c>
      <c r="E647" s="1">
        <f>+E646+Tabla15[[#This Row],[NOMBRE DE LA CAUSA 2019]]</f>
        <v>645</v>
      </c>
      <c r="F647" s="1">
        <f>+Tabla15[[#This Row],[0]]*Tabla15[[#This Row],[NOMBRE DE LA CAUSA 2019]]</f>
        <v>645</v>
      </c>
      <c r="G647" s="6" t="s">
        <v>1048</v>
      </c>
      <c r="H647" s="6"/>
      <c r="I647" s="6"/>
      <c r="J647" s="6" t="s">
        <v>1049</v>
      </c>
      <c r="K647" s="6" t="s">
        <v>1045</v>
      </c>
      <c r="L647" s="7" t="s">
        <v>2402</v>
      </c>
      <c r="M647" s="4">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6" t="s">
        <v>2403</v>
      </c>
      <c r="C648" s="1">
        <v>1</v>
      </c>
      <c r="D648" s="1">
        <f>+IF(Tabla15[[#This Row],[NOMBRE DE LA CAUSA 2018]]=0,0,1)</f>
        <v>1</v>
      </c>
      <c r="E648" s="1">
        <f>+E647+Tabla15[[#This Row],[NOMBRE DE LA CAUSA 2019]]</f>
        <v>646</v>
      </c>
      <c r="F648" s="1">
        <f>+Tabla15[[#This Row],[0]]*Tabla15[[#This Row],[NOMBRE DE LA CAUSA 2019]]</f>
        <v>646</v>
      </c>
      <c r="G648" s="6" t="s">
        <v>1048</v>
      </c>
      <c r="H648" s="6"/>
      <c r="I648" s="6"/>
      <c r="J648" s="6" t="s">
        <v>1049</v>
      </c>
      <c r="K648" s="6" t="s">
        <v>1045</v>
      </c>
      <c r="L648" s="7" t="s">
        <v>2404</v>
      </c>
      <c r="M648" s="4">
        <v>1981</v>
      </c>
      <c r="N648" s="1" t="str">
        <f>+Tabla15[[#This Row],[NOMBRE DE LA CAUSA 2017]]</f>
        <v>PERDIDA DE POSESION O TENENCIA DE BIEN</v>
      </c>
    </row>
    <row r="649" spans="1:14">
      <c r="A649" s="1">
        <f>+Tabla15[[#This Row],[1]]</f>
        <v>647</v>
      </c>
      <c r="B649" s="6" t="s">
        <v>2405</v>
      </c>
      <c r="C649" s="1">
        <v>1</v>
      </c>
      <c r="D649" s="1">
        <f>+IF(Tabla15[[#This Row],[NOMBRE DE LA CAUSA 2018]]=0,0,1)</f>
        <v>1</v>
      </c>
      <c r="E649" s="1">
        <f>+E648+Tabla15[[#This Row],[NOMBRE DE LA CAUSA 2019]]</f>
        <v>647</v>
      </c>
      <c r="F649" s="1">
        <f>+Tabla15[[#This Row],[0]]*Tabla15[[#This Row],[NOMBRE DE LA CAUSA 2019]]</f>
        <v>647</v>
      </c>
      <c r="G649" s="6" t="s">
        <v>1043</v>
      </c>
      <c r="H649" s="6"/>
      <c r="I649" s="6"/>
      <c r="J649" s="6"/>
      <c r="K649" s="6" t="s">
        <v>1045</v>
      </c>
      <c r="L649" s="7" t="s">
        <v>2406</v>
      </c>
      <c r="M649" s="4">
        <v>2202</v>
      </c>
      <c r="N649" s="1" t="str">
        <f>+Tabla15[[#This Row],[NOMBRE DE LA CAUSA 2017]]</f>
        <v>PERDIDA O DAÑOS A BIENES EMBARGADOS O SECUESTRADOS</v>
      </c>
    </row>
    <row r="650" spans="1:14">
      <c r="A650" s="1">
        <f>+Tabla15[[#This Row],[1]]</f>
        <v>648</v>
      </c>
      <c r="B650" s="6" t="s">
        <v>2407</v>
      </c>
      <c r="C650" s="1">
        <v>1</v>
      </c>
      <c r="D650" s="1">
        <f>+IF(Tabla15[[#This Row],[NOMBRE DE LA CAUSA 2018]]=0,0,1)</f>
        <v>1</v>
      </c>
      <c r="E650" s="1">
        <f>+E649+Tabla15[[#This Row],[NOMBRE DE LA CAUSA 2019]]</f>
        <v>648</v>
      </c>
      <c r="F650" s="1">
        <f>+Tabla15[[#This Row],[0]]*Tabla15[[#This Row],[NOMBRE DE LA CAUSA 2019]]</f>
        <v>648</v>
      </c>
      <c r="G650" s="6" t="s">
        <v>1048</v>
      </c>
      <c r="H650" s="6"/>
      <c r="I650" s="6"/>
      <c r="J650" s="6" t="s">
        <v>1049</v>
      </c>
      <c r="K650" s="6" t="s">
        <v>1045</v>
      </c>
      <c r="L650" s="7" t="s">
        <v>2408</v>
      </c>
      <c r="M650" s="4">
        <v>351</v>
      </c>
      <c r="N650" s="1" t="str">
        <f>+Tabla15[[#This Row],[NOMBRE DE LA CAUSA 2017]]</f>
        <v>PERDIDA O DAÑOS A BIENES INCAUTADOS U OCUPADOS EN PROCESOS PENALES</v>
      </c>
    </row>
    <row r="651" spans="1:14">
      <c r="A651" s="1">
        <f>+Tabla15[[#This Row],[1]]</f>
        <v>649</v>
      </c>
      <c r="B651" s="6" t="s">
        <v>2409</v>
      </c>
      <c r="C651" s="1">
        <v>1</v>
      </c>
      <c r="D651" s="1">
        <f>+IF(Tabla15[[#This Row],[NOMBRE DE LA CAUSA 2018]]=0,0,1)</f>
        <v>1</v>
      </c>
      <c r="E651" s="1">
        <f>+E650+Tabla15[[#This Row],[NOMBRE DE LA CAUSA 2019]]</f>
        <v>649</v>
      </c>
      <c r="F651" s="1">
        <f>+Tabla15[[#This Row],[0]]*Tabla15[[#This Row],[NOMBRE DE LA CAUSA 2019]]</f>
        <v>649</v>
      </c>
      <c r="G651" s="6" t="s">
        <v>1048</v>
      </c>
      <c r="H651" s="6"/>
      <c r="I651" s="6"/>
      <c r="J651" s="6" t="s">
        <v>1049</v>
      </c>
      <c r="K651" s="6" t="s">
        <v>1045</v>
      </c>
      <c r="L651" s="7" t="s">
        <v>2410</v>
      </c>
      <c r="M651" s="4">
        <v>275</v>
      </c>
      <c r="N651" s="1" t="str">
        <f>+Tabla15[[#This Row],[NOMBRE DE LA CAUSA 2017]]</f>
        <v>PERDIDA O DESTRUCCION DE TITULO VALOR</v>
      </c>
    </row>
    <row r="652" spans="1:14">
      <c r="A652" s="1">
        <f>+Tabla15[[#This Row],[1]]</f>
        <v>650</v>
      </c>
      <c r="B652" s="6" t="s">
        <v>2411</v>
      </c>
      <c r="C652" s="1">
        <v>1</v>
      </c>
      <c r="D652" s="1">
        <f>+IF(Tabla15[[#This Row],[NOMBRE DE LA CAUSA 2018]]=0,0,1)</f>
        <v>1</v>
      </c>
      <c r="E652" s="1">
        <f>+E651+Tabla15[[#This Row],[NOMBRE DE LA CAUSA 2019]]</f>
        <v>650</v>
      </c>
      <c r="F652" s="1">
        <f>+Tabla15[[#This Row],[0]]*Tabla15[[#This Row],[NOMBRE DE LA CAUSA 2019]]</f>
        <v>650</v>
      </c>
      <c r="G652" s="6" t="s">
        <v>1048</v>
      </c>
      <c r="H652" s="6"/>
      <c r="I652" s="6"/>
      <c r="J652" s="6" t="s">
        <v>1049</v>
      </c>
      <c r="K652" s="6" t="s">
        <v>1045</v>
      </c>
      <c r="L652" s="10" t="s">
        <v>2412</v>
      </c>
      <c r="M652" s="4">
        <v>242</v>
      </c>
      <c r="N652" s="1" t="str">
        <f>+Tabla15[[#This Row],[NOMBRE DE LA CAUSA 2017]]</f>
        <v>PERJUICIOS OCASIONADOS POR ACTAS DE JUNTA DE SOCIOS</v>
      </c>
    </row>
    <row r="653" spans="1:14">
      <c r="A653" s="1">
        <f>+Tabla15[[#This Row],[1]]</f>
        <v>651</v>
      </c>
      <c r="B653" s="8" t="s">
        <v>2413</v>
      </c>
      <c r="C653" s="1">
        <v>1</v>
      </c>
      <c r="D653" s="1">
        <f>+IF(Tabla15[[#This Row],[NOMBRE DE LA CAUSA 2018]]=0,0,1)</f>
        <v>1</v>
      </c>
      <c r="E653" s="1">
        <f>+E652+Tabla15[[#This Row],[NOMBRE DE LA CAUSA 2019]]</f>
        <v>651</v>
      </c>
      <c r="F653" s="1">
        <f>+Tabla15[[#This Row],[0]]*Tabla15[[#This Row],[NOMBRE DE LA CAUSA 2019]]</f>
        <v>651</v>
      </c>
      <c r="G653" s="8" t="s">
        <v>1048</v>
      </c>
      <c r="H653" s="6"/>
      <c r="I653" s="6"/>
      <c r="J653" s="6" t="s">
        <v>1049</v>
      </c>
      <c r="K653" s="6" t="s">
        <v>1045</v>
      </c>
      <c r="L653" s="10" t="s">
        <v>2414</v>
      </c>
      <c r="M653" s="4">
        <v>2005</v>
      </c>
      <c r="N653" s="1" t="str">
        <f>+Tabla15[[#This Row],[NOMBRE DE LA CAUSA 2017]]</f>
        <v>PERJUICIOS OCASIONADOS POR DECLARATORIA DE ZONA DE RESERVA FORESTAL</v>
      </c>
    </row>
    <row r="654" spans="1:14">
      <c r="A654" s="1">
        <f>+Tabla15[[#This Row],[1]]</f>
        <v>652</v>
      </c>
      <c r="B654" s="6" t="s">
        <v>2415</v>
      </c>
      <c r="C654" s="1">
        <v>1</v>
      </c>
      <c r="D654" s="1">
        <f>+IF(Tabla15[[#This Row],[NOMBRE DE LA CAUSA 2018]]=0,0,1)</f>
        <v>1</v>
      </c>
      <c r="E654" s="1">
        <f>+E653+Tabla15[[#This Row],[NOMBRE DE LA CAUSA 2019]]</f>
        <v>652</v>
      </c>
      <c r="F654" s="1">
        <f>+Tabla15[[#This Row],[0]]*Tabla15[[#This Row],[NOMBRE DE LA CAUSA 2019]]</f>
        <v>652</v>
      </c>
      <c r="G654" s="6" t="s">
        <v>1048</v>
      </c>
      <c r="H654" s="6"/>
      <c r="I654" s="6"/>
      <c r="J654" s="6" t="s">
        <v>1049</v>
      </c>
      <c r="K654" s="6" t="s">
        <v>1045</v>
      </c>
      <c r="L654" s="10" t="s">
        <v>2416</v>
      </c>
      <c r="M654" s="4">
        <v>811</v>
      </c>
      <c r="N654" s="1" t="str">
        <f>+Tabla15[[#This Row],[NOMBRE DE LA CAUSA 2017]]</f>
        <v>PERJUICIOS OCASIONADOS POR INSTAURAR UN PROCESO JUDICIAL INFUNDADO</v>
      </c>
    </row>
    <row r="655" spans="1:14">
      <c r="A655" s="1">
        <f>+Tabla15[[#This Row],[1]]</f>
        <v>653</v>
      </c>
      <c r="B655" s="8" t="s">
        <v>2417</v>
      </c>
      <c r="C655" s="1">
        <v>1</v>
      </c>
      <c r="D655" s="1">
        <f>+IF(Tabla15[[#This Row],[NOMBRE DE LA CAUSA 2018]]=0,0,1)</f>
        <v>1</v>
      </c>
      <c r="E655" s="1">
        <f>+E654+Tabla15[[#This Row],[NOMBRE DE LA CAUSA 2019]]</f>
        <v>653</v>
      </c>
      <c r="F655" s="1">
        <f>+Tabla15[[#This Row],[0]]*Tabla15[[#This Row],[NOMBRE DE LA CAUSA 2019]]</f>
        <v>653</v>
      </c>
      <c r="G655" s="8" t="s">
        <v>1048</v>
      </c>
      <c r="H655" s="6"/>
      <c r="I655" s="6"/>
      <c r="J655" s="6" t="s">
        <v>1049</v>
      </c>
      <c r="K655" s="6" t="s">
        <v>1045</v>
      </c>
      <c r="L655" s="10" t="s">
        <v>2418</v>
      </c>
      <c r="M655" s="4">
        <v>833</v>
      </c>
      <c r="N655" s="1" t="str">
        <f>+Tabla15[[#This Row],[NOMBRE DE LA CAUSA 2017]]</f>
        <v>PERJUICIOS OCASIONADOS POR NO EXPEDICION DE DOCUMENTO</v>
      </c>
    </row>
    <row r="656" spans="1:14">
      <c r="A656" s="1">
        <f>+Tabla15[[#This Row],[1]]</f>
        <v>654</v>
      </c>
      <c r="B656" s="8" t="s">
        <v>2419</v>
      </c>
      <c r="C656" s="1">
        <v>1</v>
      </c>
      <c r="D656" s="1">
        <f>+IF(Tabla15[[#This Row],[NOMBRE DE LA CAUSA 2018]]=0,0,1)</f>
        <v>1</v>
      </c>
      <c r="E656" s="1">
        <f>+E655+Tabla15[[#This Row],[NOMBRE DE LA CAUSA 2019]]</f>
        <v>654</v>
      </c>
      <c r="F656" s="1">
        <f>+Tabla15[[#This Row],[0]]*Tabla15[[#This Row],[NOMBRE DE LA CAUSA 2019]]</f>
        <v>654</v>
      </c>
      <c r="G656" s="6" t="s">
        <v>1048</v>
      </c>
      <c r="H656" s="6"/>
      <c r="I656" s="6"/>
      <c r="J656" s="6" t="s">
        <v>1049</v>
      </c>
      <c r="K656" s="6" t="s">
        <v>1045</v>
      </c>
      <c r="L656" s="10" t="s">
        <v>2420</v>
      </c>
      <c r="M656" s="4">
        <v>217</v>
      </c>
      <c r="N656" s="1" t="str">
        <f>+Tabla15[[#This Row],[NOMBRE DE LA CAUSA 2017]]</f>
        <v>PERJUICIOS OCASIONADOS POR REESTRUCTURACION Y LIQUIDACION DE ENTIDADES DE DERECHO PRIVADO</v>
      </c>
    </row>
    <row r="657" spans="1:14">
      <c r="A657" s="1">
        <f>+Tabla15[[#This Row],[1]]</f>
        <v>655</v>
      </c>
      <c r="B657" s="1" t="s">
        <v>2421</v>
      </c>
      <c r="C657" s="1">
        <v>1</v>
      </c>
      <c r="D657" s="1">
        <f>+IF(Tabla15[[#This Row],[NOMBRE DE LA CAUSA 2018]]=0,0,1)</f>
        <v>1</v>
      </c>
      <c r="E657" s="1">
        <f>+E656+Tabla15[[#This Row],[NOMBRE DE LA CAUSA 2019]]</f>
        <v>655</v>
      </c>
      <c r="F657" s="1">
        <f>+Tabla15[[#This Row],[0]]*Tabla15[[#This Row],[NOMBRE DE LA CAUSA 2019]]</f>
        <v>655</v>
      </c>
      <c r="G657" s="6" t="s">
        <v>1048</v>
      </c>
      <c r="H657" s="6"/>
      <c r="I657" s="6"/>
      <c r="J657" s="6" t="s">
        <v>1049</v>
      </c>
      <c r="K657" s="6" t="s">
        <v>1045</v>
      </c>
      <c r="L657" s="7" t="s">
        <v>2422</v>
      </c>
      <c r="M657" s="4">
        <v>223</v>
      </c>
      <c r="N657" s="1" t="str">
        <f>+Tabla15[[#This Row],[NOMBRE DE LA CAUSA 2017]]</f>
        <v>PERTURBACION A LA POSESION</v>
      </c>
    </row>
    <row r="658" spans="1:14">
      <c r="A658" s="1">
        <f>+Tabla15[[#This Row],[1]]</f>
        <v>656</v>
      </c>
      <c r="B658" s="1" t="s">
        <v>2423</v>
      </c>
      <c r="C658" s="1">
        <v>1</v>
      </c>
      <c r="D658" s="1">
        <f>+IF(Tabla15[[#This Row],[NOMBRE DE LA CAUSA 2018]]=0,0,1)</f>
        <v>1</v>
      </c>
      <c r="E658" s="1">
        <f>+E657+Tabla15[[#This Row],[NOMBRE DE LA CAUSA 2019]]</f>
        <v>656</v>
      </c>
      <c r="F658" s="1">
        <f>+Tabla15[[#This Row],[0]]*Tabla15[[#This Row],[NOMBRE DE LA CAUSA 2019]]</f>
        <v>656</v>
      </c>
      <c r="G658" s="6" t="s">
        <v>1048</v>
      </c>
      <c r="H658" s="6"/>
      <c r="I658" s="6"/>
      <c r="J658" s="6" t="s">
        <v>1049</v>
      </c>
      <c r="K658" s="6" t="s">
        <v>1045</v>
      </c>
      <c r="L658" s="7" t="s">
        <v>2424</v>
      </c>
      <c r="M658" s="4">
        <v>426</v>
      </c>
      <c r="N658" s="1" t="str">
        <f>+Tabla15[[#This Row],[NOMBRE DE LA CAUSA 2017]]</f>
        <v>PRESCRIPCION ADQUISITIVA DE DOMINIO</v>
      </c>
    </row>
    <row r="659" spans="1:14">
      <c r="A659" s="1">
        <f>+Tabla15[[#This Row],[1]]</f>
        <v>657</v>
      </c>
      <c r="B659" s="1" t="s">
        <v>2425</v>
      </c>
      <c r="C659" s="1">
        <v>1</v>
      </c>
      <c r="D659" s="1">
        <f>+IF(Tabla15[[#This Row],[NOMBRE DE LA CAUSA 2018]]=0,0,1)</f>
        <v>1</v>
      </c>
      <c r="E659" s="1">
        <f>+E658+Tabla15[[#This Row],[NOMBRE DE LA CAUSA 2019]]</f>
        <v>657</v>
      </c>
      <c r="F659" s="1">
        <f>+Tabla15[[#This Row],[0]]*Tabla15[[#This Row],[NOMBRE DE LA CAUSA 2019]]</f>
        <v>657</v>
      </c>
      <c r="G659" s="6" t="s">
        <v>1048</v>
      </c>
      <c r="H659" s="6"/>
      <c r="I659" s="6"/>
      <c r="J659" s="6" t="s">
        <v>1049</v>
      </c>
      <c r="K659" s="6" t="s">
        <v>1045</v>
      </c>
      <c r="L659" s="7" t="s">
        <v>2426</v>
      </c>
      <c r="M659" s="4">
        <v>827</v>
      </c>
      <c r="N659" s="1" t="str">
        <f>+Tabla15[[#This Row],[NOMBRE DE LA CAUSA 2017]]</f>
        <v>PRESTACION INADECUADA DEL SERVICIO CATASTRAL</v>
      </c>
    </row>
    <row r="660" spans="1:14">
      <c r="A660" s="1">
        <f>+Tabla15[[#This Row],[1]]</f>
        <v>658</v>
      </c>
      <c r="B660" t="s">
        <v>2427</v>
      </c>
      <c r="C660" s="1">
        <v>1</v>
      </c>
      <c r="D660" s="1">
        <f>+IF(Tabla15[[#This Row],[NOMBRE DE LA CAUSA 2018]]=0,0,1)</f>
        <v>1</v>
      </c>
      <c r="E660" s="1">
        <f>+E659+Tabla15[[#This Row],[NOMBRE DE LA CAUSA 2019]]</f>
        <v>658</v>
      </c>
      <c r="F660" s="1">
        <f>+Tabla15[[#This Row],[0]]*Tabla15[[#This Row],[NOMBRE DE LA CAUSA 2019]]</f>
        <v>658</v>
      </c>
      <c r="G660" s="6" t="s">
        <v>1048</v>
      </c>
      <c r="H660" s="6"/>
      <c r="I660" s="6"/>
      <c r="J660" s="6" t="s">
        <v>1049</v>
      </c>
      <c r="K660" s="6" t="s">
        <v>1045</v>
      </c>
      <c r="L660" s="7" t="s">
        <v>2428</v>
      </c>
      <c r="M660" s="4">
        <v>292</v>
      </c>
      <c r="N660" s="1" t="str">
        <f>+Tabla15[[#This Row],[NOMBRE DE LA CAUSA 2017]]</f>
        <v>PRESTACION INADECUADA DEL SERVICIO NOTARIAL Y REGISTRAL</v>
      </c>
    </row>
    <row r="661" spans="1:14">
      <c r="A661" s="1">
        <f>+Tabla15[[#This Row],[1]]</f>
        <v>659</v>
      </c>
      <c r="B661" s="1" t="s">
        <v>2429</v>
      </c>
      <c r="C661" s="1">
        <v>1</v>
      </c>
      <c r="D661" s="1">
        <f>+IF(Tabla15[[#This Row],[NOMBRE DE LA CAUSA 2018]]=0,0,1)</f>
        <v>1</v>
      </c>
      <c r="E661" s="1">
        <f>+E660+Tabla15[[#This Row],[NOMBRE DE LA CAUSA 2019]]</f>
        <v>659</v>
      </c>
      <c r="F661" s="1">
        <f>+Tabla15[[#This Row],[0]]*Tabla15[[#This Row],[NOMBRE DE LA CAUSA 2019]]</f>
        <v>659</v>
      </c>
      <c r="G661" s="6" t="s">
        <v>1048</v>
      </c>
      <c r="H661" s="6"/>
      <c r="I661" s="8"/>
      <c r="J661" s="6" t="s">
        <v>1049</v>
      </c>
      <c r="K661" s="6" t="s">
        <v>1045</v>
      </c>
      <c r="L661" s="7" t="s">
        <v>2430</v>
      </c>
      <c r="M661" s="4">
        <v>311</v>
      </c>
      <c r="N661" s="1" t="str">
        <f>+Tabla15[[#This Row],[NOMBRE DE LA CAUSA 2017]]</f>
        <v>PRIVACION DE LA LIBERTAD SIN QUE MEDIE MEDIDA DE ASEGURAMIENTO</v>
      </c>
    </row>
    <row r="662" spans="1:14">
      <c r="A662" s="1">
        <f>+Tabla15[[#This Row],[1]]</f>
        <v>660</v>
      </c>
      <c r="B662" s="6" t="s">
        <v>2431</v>
      </c>
      <c r="C662" s="1">
        <v>1</v>
      </c>
      <c r="D662" s="1">
        <f>+IF(Tabla15[[#This Row],[NOMBRE DE LA CAUSA 2018]]=0,0,1)</f>
        <v>1</v>
      </c>
      <c r="E662" s="1">
        <f>+E661+Tabla15[[#This Row],[NOMBRE DE LA CAUSA 2019]]</f>
        <v>660</v>
      </c>
      <c r="F662" s="1">
        <f>+Tabla15[[#This Row],[0]]*Tabla15[[#This Row],[NOMBRE DE LA CAUSA 2019]]</f>
        <v>660</v>
      </c>
      <c r="G662" s="6" t="s">
        <v>1048</v>
      </c>
      <c r="H662" s="6"/>
      <c r="I662" s="6"/>
      <c r="J662" s="6" t="s">
        <v>1049</v>
      </c>
      <c r="K662" s="6" t="s">
        <v>1045</v>
      </c>
      <c r="L662" s="7" t="s">
        <v>2432</v>
      </c>
      <c r="M662" s="27">
        <v>191</v>
      </c>
      <c r="N662" s="1" t="str">
        <f>+Tabla15[[#This Row],[NOMBRE DE LA CAUSA 2017]]</f>
        <v>PRIVACION INJUSTA DE LA LIBERTAD</v>
      </c>
    </row>
    <row r="663" spans="1:14">
      <c r="A663" s="1">
        <f>+Tabla15[[#This Row],[1]]</f>
        <v>661</v>
      </c>
      <c r="B663" s="6" t="s">
        <v>2433</v>
      </c>
      <c r="C663" s="1">
        <v>1</v>
      </c>
      <c r="D663" s="1">
        <f>+IF(Tabla15[[#This Row],[NOMBRE DE LA CAUSA 2018]]=0,0,1)</f>
        <v>1</v>
      </c>
      <c r="E663" s="1">
        <f>+E662+Tabla15[[#This Row],[NOMBRE DE LA CAUSA 2019]]</f>
        <v>661</v>
      </c>
      <c r="F663" s="1">
        <f>+Tabla15[[#This Row],[0]]*Tabla15[[#This Row],[NOMBRE DE LA CAUSA 2019]]</f>
        <v>661</v>
      </c>
      <c r="G663" s="6" t="s">
        <v>1043</v>
      </c>
      <c r="H663" s="6"/>
      <c r="I663" s="6"/>
      <c r="J663" s="6" t="s">
        <v>1049</v>
      </c>
      <c r="K663" s="6" t="s">
        <v>1045</v>
      </c>
      <c r="L663" s="7" t="s">
        <v>2434</v>
      </c>
      <c r="M663" s="27">
        <v>2025</v>
      </c>
      <c r="N663" s="1" t="str">
        <f>+Tabla15[[#This Row],[NOMBRE DE LA CAUSA 2017]]</f>
        <v>RECLAMACIONES SOBRE ASPECTOS SIN SALVEDADES EN EL ACTA DE LIQUIDACION</v>
      </c>
    </row>
    <row r="664" spans="1:14">
      <c r="A664" s="1">
        <f>+Tabla15[[#This Row],[1]]</f>
        <v>662</v>
      </c>
      <c r="B664" s="6" t="s">
        <v>2435</v>
      </c>
      <c r="C664" s="1">
        <v>1</v>
      </c>
      <c r="D664" s="1">
        <f>+IF(Tabla15[[#This Row],[NOMBRE DE LA CAUSA 2018]]=0,0,1)</f>
        <v>1</v>
      </c>
      <c r="E664" s="1">
        <f>+E663+Tabla15[[#This Row],[NOMBRE DE LA CAUSA 2019]]</f>
        <v>662</v>
      </c>
      <c r="F664" s="1">
        <f>+Tabla15[[#This Row],[0]]*Tabla15[[#This Row],[NOMBRE DE LA CAUSA 2019]]</f>
        <v>662</v>
      </c>
      <c r="G664" s="6" t="s">
        <v>1043</v>
      </c>
      <c r="H664" s="6"/>
      <c r="I664" s="6"/>
      <c r="J664" s="6"/>
      <c r="K664" s="6" t="s">
        <v>1045</v>
      </c>
      <c r="L664" s="7" t="s">
        <v>2436</v>
      </c>
      <c r="M664" s="27">
        <v>2033</v>
      </c>
      <c r="N664" s="1" t="str">
        <f>+Tabla15[[#This Row],[NOMBRE DE LA CAUSA 2017]]</f>
        <v>REDUCCION DE LA CLAUSULA PENAL POR INCUMPLIMIENTO PARCIAL</v>
      </c>
    </row>
    <row r="665" spans="1:14">
      <c r="A665" s="1">
        <f>+Tabla15[[#This Row],[1]]</f>
        <v>663</v>
      </c>
      <c r="B665" s="6" t="s">
        <v>2437</v>
      </c>
      <c r="C665" s="1">
        <v>1</v>
      </c>
      <c r="D665" s="1">
        <f>+IF(Tabla15[[#This Row],[NOMBRE DE LA CAUSA 2018]]=0,0,1)</f>
        <v>1</v>
      </c>
      <c r="E665" s="1">
        <f>+E664+Tabla15[[#This Row],[NOMBRE DE LA CAUSA 2019]]</f>
        <v>663</v>
      </c>
      <c r="F665" s="1">
        <f>+Tabla15[[#This Row],[0]]*Tabla15[[#This Row],[NOMBRE DE LA CAUSA 2019]]</f>
        <v>663</v>
      </c>
      <c r="G665" s="8" t="s">
        <v>1048</v>
      </c>
      <c r="H665" s="6"/>
      <c r="I665" s="6"/>
      <c r="J665" s="6" t="s">
        <v>1049</v>
      </c>
      <c r="K665" s="6" t="s">
        <v>1045</v>
      </c>
      <c r="L665" s="10" t="s">
        <v>2438</v>
      </c>
      <c r="M665" s="27">
        <v>857</v>
      </c>
      <c r="N665" s="1" t="str">
        <f>+Tabla15[[#This Row],[NOMBRE DE LA CAUSA 2017]]</f>
        <v>RETENCION DE CUOTAS SINDICALES</v>
      </c>
    </row>
    <row r="666" spans="1:14">
      <c r="A666" s="1">
        <f>+Tabla15[[#This Row],[1]]</f>
        <v>664</v>
      </c>
      <c r="B666" s="6" t="s">
        <v>2439</v>
      </c>
      <c r="C666" s="1">
        <v>1</v>
      </c>
      <c r="D666" s="1">
        <f>+IF(Tabla15[[#This Row],[NOMBRE DE LA CAUSA 2018]]=0,0,1)</f>
        <v>1</v>
      </c>
      <c r="E666" s="1">
        <f>+E665+Tabla15[[#This Row],[NOMBRE DE LA CAUSA 2019]]</f>
        <v>664</v>
      </c>
      <c r="F666" s="1">
        <f>+Tabla15[[#This Row],[0]]*Tabla15[[#This Row],[NOMBRE DE LA CAUSA 2019]]</f>
        <v>664</v>
      </c>
      <c r="G666" s="6" t="s">
        <v>1048</v>
      </c>
      <c r="H666" s="6"/>
      <c r="I666" s="6"/>
      <c r="J666" s="6" t="s">
        <v>1049</v>
      </c>
      <c r="K666" s="6" t="s">
        <v>1045</v>
      </c>
      <c r="L666" s="7" t="s">
        <v>2440</v>
      </c>
      <c r="M666" s="27">
        <v>456</v>
      </c>
      <c r="N666" s="1" t="str">
        <f>+Tabla15[[#This Row],[NOMBRE DE LA CAUSA 2017]]</f>
        <v>RETENCION ILEGAL DE BIENES</v>
      </c>
    </row>
    <row r="667" spans="1:14">
      <c r="A667" s="1">
        <f>+Tabla15[[#This Row],[1]]</f>
        <v>665</v>
      </c>
      <c r="B667" s="6" t="s">
        <v>2441</v>
      </c>
      <c r="C667" s="1">
        <v>1</v>
      </c>
      <c r="D667" s="1">
        <f>+IF(Tabla15[[#This Row],[NOMBRE DE LA CAUSA 2018]]=0,0,1)</f>
        <v>1</v>
      </c>
      <c r="E667" s="1">
        <f>+E666+Tabla15[[#This Row],[NOMBRE DE LA CAUSA 2019]]</f>
        <v>665</v>
      </c>
      <c r="F667" s="1">
        <f>+Tabla15[[#This Row],[0]]*Tabla15[[#This Row],[NOMBRE DE LA CAUSA 2019]]</f>
        <v>665</v>
      </c>
      <c r="G667" s="6" t="s">
        <v>1048</v>
      </c>
      <c r="H667" s="6"/>
      <c r="I667" s="6"/>
      <c r="J667" s="6" t="s">
        <v>1049</v>
      </c>
      <c r="K667" s="6" t="s">
        <v>1045</v>
      </c>
      <c r="L667" s="7" t="s">
        <v>2442</v>
      </c>
      <c r="M667" s="27">
        <v>366</v>
      </c>
      <c r="N667" s="1" t="str">
        <f>+Tabla15[[#This Row],[NOMBRE DE LA CAUSA 2017]]</f>
        <v>RETIRO ILEGAL DE ALUMNO DE ESCUELA DE FORMACION MILITAR</v>
      </c>
    </row>
    <row r="668" spans="1:14">
      <c r="A668" s="1">
        <f>+Tabla15[[#This Row],[1]]</f>
        <v>666</v>
      </c>
      <c r="B668" s="8" t="s">
        <v>2443</v>
      </c>
      <c r="C668" s="1">
        <v>1</v>
      </c>
      <c r="D668" s="1">
        <f>+IF(Tabla15[[#This Row],[NOMBRE DE LA CAUSA 2018]]=0,0,1)</f>
        <v>1</v>
      </c>
      <c r="E668" s="1">
        <f>+E667+Tabla15[[#This Row],[NOMBRE DE LA CAUSA 2019]]</f>
        <v>666</v>
      </c>
      <c r="F668" s="1">
        <f>+Tabla15[[#This Row],[0]]*Tabla15[[#This Row],[NOMBRE DE LA CAUSA 2019]]</f>
        <v>666</v>
      </c>
      <c r="G668" s="8" t="s">
        <v>1048</v>
      </c>
      <c r="H668" s="6"/>
      <c r="I668" s="6"/>
      <c r="J668" s="6" t="s">
        <v>1049</v>
      </c>
      <c r="K668" s="6" t="s">
        <v>1045</v>
      </c>
      <c r="L668" s="10" t="s">
        <v>2444</v>
      </c>
      <c r="M668" s="27">
        <v>858</v>
      </c>
      <c r="N668" s="1" t="str">
        <f>+Tabla15[[#This Row],[NOMBRE DE LA CAUSA 2017]]</f>
        <v>REVOCATORIA DE LICENCIA DE FUNCIONAMIENTO</v>
      </c>
    </row>
    <row r="669" spans="1:14">
      <c r="A669" s="1">
        <f>+Tabla15[[#This Row],[1]]</f>
        <v>667</v>
      </c>
      <c r="B669" s="8" t="s">
        <v>2445</v>
      </c>
      <c r="C669" s="1">
        <v>1</v>
      </c>
      <c r="D669" s="1">
        <f>+IF(Tabla15[[#This Row],[NOMBRE DE LA CAUSA 2018]]=0,0,1)</f>
        <v>1</v>
      </c>
      <c r="E669" s="1">
        <f>+E668+Tabla15[[#This Row],[NOMBRE DE LA CAUSA 2019]]</f>
        <v>667</v>
      </c>
      <c r="F669" s="1">
        <f>+Tabla15[[#This Row],[0]]*Tabla15[[#This Row],[NOMBRE DE LA CAUSA 2019]]</f>
        <v>667</v>
      </c>
      <c r="G669" s="6" t="s">
        <v>1086</v>
      </c>
      <c r="H669" s="6" t="s">
        <v>2264</v>
      </c>
      <c r="I669" s="6"/>
      <c r="J669" s="6"/>
      <c r="K669" s="8" t="s">
        <v>1045</v>
      </c>
      <c r="L669" s="10" t="s">
        <v>2446</v>
      </c>
      <c r="M669" s="27">
        <v>2288</v>
      </c>
      <c r="N669" s="1" t="str">
        <f>+Tabla15[[#This Row],[NOMBRE DE LA CAUSA 2017]]</f>
        <v>REVOCATORIA DE LICENCIAS AMBIENTALES</v>
      </c>
    </row>
    <row r="670" spans="1:14">
      <c r="A670" s="1">
        <f>+Tabla15[[#This Row],[1]]</f>
        <v>668</v>
      </c>
      <c r="B670" s="6" t="s">
        <v>2447</v>
      </c>
      <c r="C670" s="1">
        <v>1</v>
      </c>
      <c r="D670" s="1">
        <f>+IF(Tabla15[[#This Row],[NOMBRE DE LA CAUSA 2018]]=0,0,1)</f>
        <v>1</v>
      </c>
      <c r="E670" s="1">
        <f>+E669+Tabla15[[#This Row],[NOMBRE DE LA CAUSA 2019]]</f>
        <v>668</v>
      </c>
      <c r="F670" s="1">
        <f>+Tabla15[[#This Row],[0]]*Tabla15[[#This Row],[NOMBRE DE LA CAUSA 2019]]</f>
        <v>668</v>
      </c>
      <c r="G670" s="6" t="s">
        <v>1086</v>
      </c>
      <c r="H670" s="1" t="s">
        <v>2448</v>
      </c>
      <c r="I670" s="6"/>
      <c r="K670" s="6" t="s">
        <v>1045</v>
      </c>
      <c r="L670" s="7" t="s">
        <v>2449</v>
      </c>
      <c r="M670" s="27">
        <v>2085</v>
      </c>
      <c r="N670" s="1" t="str">
        <f>+Tabla15[[#This Row],[NOMBRE DE LA CAUSA 2017]]</f>
        <v>SECUESTRO DE CIVIL</v>
      </c>
    </row>
    <row r="671" spans="1:14">
      <c r="A671" s="1">
        <f>+Tabla15[[#This Row],[1]]</f>
        <v>669</v>
      </c>
      <c r="B671" s="6" t="s">
        <v>2450</v>
      </c>
      <c r="C671" s="1">
        <v>1</v>
      </c>
      <c r="D671" s="1">
        <f>+IF(Tabla15[[#This Row],[NOMBRE DE LA CAUSA 2018]]=0,0,1)</f>
        <v>1</v>
      </c>
      <c r="E671" s="1">
        <f>+E670+Tabla15[[#This Row],[NOMBRE DE LA CAUSA 2019]]</f>
        <v>669</v>
      </c>
      <c r="F671" s="1">
        <f>+Tabla15[[#This Row],[0]]*Tabla15[[#This Row],[NOMBRE DE LA CAUSA 2019]]</f>
        <v>669</v>
      </c>
      <c r="G671" s="6" t="s">
        <v>1086</v>
      </c>
      <c r="H671" s="1" t="s">
        <v>2448</v>
      </c>
      <c r="I671" s="6"/>
      <c r="K671" s="6" t="s">
        <v>1045</v>
      </c>
      <c r="L671" s="7" t="s">
        <v>2451</v>
      </c>
      <c r="M671" s="27">
        <v>2071</v>
      </c>
      <c r="N671" s="1" t="str">
        <f>+Tabla15[[#This Row],[NOMBRE DE LA CAUSA 2017]]</f>
        <v>SECUESTRO DE CONSCRIPTO</v>
      </c>
    </row>
    <row r="672" spans="1:14">
      <c r="A672" s="1">
        <f>+Tabla15[[#This Row],[1]]</f>
        <v>670</v>
      </c>
      <c r="B672" s="6" t="s">
        <v>2452</v>
      </c>
      <c r="C672" s="1">
        <v>1</v>
      </c>
      <c r="D672" s="1">
        <f>+IF(Tabla15[[#This Row],[NOMBRE DE LA CAUSA 2018]]=0,0,1)</f>
        <v>1</v>
      </c>
      <c r="E672" s="1">
        <f>+E671+Tabla15[[#This Row],[NOMBRE DE LA CAUSA 2019]]</f>
        <v>670</v>
      </c>
      <c r="F672" s="1">
        <f>+Tabla15[[#This Row],[0]]*Tabla15[[#This Row],[NOMBRE DE LA CAUSA 2019]]</f>
        <v>670</v>
      </c>
      <c r="G672" s="6" t="s">
        <v>1086</v>
      </c>
      <c r="H672" s="1" t="s">
        <v>2448</v>
      </c>
      <c r="I672" s="6"/>
      <c r="K672" s="6" t="s">
        <v>1045</v>
      </c>
      <c r="L672" s="7" t="s">
        <v>2453</v>
      </c>
      <c r="M672" s="27">
        <v>2083</v>
      </c>
      <c r="N672" s="1" t="str">
        <f>+Tabla15[[#This Row],[NOMBRE DE LA CAUSA 2017]]</f>
        <v>SECUESTRO DE MIEMBRO VOLUNTARIO DE LA FUERZA PUBLICA</v>
      </c>
    </row>
    <row r="673" spans="1:14">
      <c r="A673" s="1">
        <f>+Tabla15[[#This Row],[1]]</f>
        <v>671</v>
      </c>
      <c r="B673" s="6" t="s">
        <v>2454</v>
      </c>
      <c r="C673" s="1">
        <v>1</v>
      </c>
      <c r="D673" s="1">
        <f>+IF(Tabla15[[#This Row],[NOMBRE DE LA CAUSA 2018]]=0,0,1)</f>
        <v>1</v>
      </c>
      <c r="E673" s="1">
        <f>+E672+Tabla15[[#This Row],[NOMBRE DE LA CAUSA 2019]]</f>
        <v>671</v>
      </c>
      <c r="F673" s="1">
        <f>+Tabla15[[#This Row],[0]]*Tabla15[[#This Row],[NOMBRE DE LA CAUSA 2019]]</f>
        <v>671</v>
      </c>
      <c r="G673" s="6" t="s">
        <v>1048</v>
      </c>
      <c r="I673" s="6"/>
      <c r="J673" s="1" t="s">
        <v>1049</v>
      </c>
      <c r="K673" s="6" t="s">
        <v>1045</v>
      </c>
      <c r="L673" s="7" t="s">
        <v>2455</v>
      </c>
      <c r="M673" s="27">
        <v>219</v>
      </c>
      <c r="N673" s="1" t="str">
        <f>+Tabla15[[#This Row],[NOMBRE DE LA CAUSA 2017]]</f>
        <v>SIMULACION</v>
      </c>
    </row>
    <row r="674" spans="1:14">
      <c r="A674" s="1">
        <f>+Tabla15[[#This Row],[1]]</f>
        <v>672</v>
      </c>
      <c r="B674" s="6" t="s">
        <v>2456</v>
      </c>
      <c r="C674" s="1">
        <v>1</v>
      </c>
      <c r="D674" s="1">
        <f>+IF(Tabla15[[#This Row],[NOMBRE DE LA CAUSA 2018]]=0,0,1)</f>
        <v>1</v>
      </c>
      <c r="E674" s="1">
        <f>+E673+Tabla15[[#This Row],[NOMBRE DE LA CAUSA 2019]]</f>
        <v>672</v>
      </c>
      <c r="F674" s="1">
        <f>+Tabla15[[#This Row],[0]]*Tabla15[[#This Row],[NOMBRE DE LA CAUSA 2019]]</f>
        <v>672</v>
      </c>
      <c r="G674" s="6" t="s">
        <v>1048</v>
      </c>
      <c r="I674" s="6"/>
      <c r="J674" s="1" t="s">
        <v>1049</v>
      </c>
      <c r="K674" s="6" t="s">
        <v>1045</v>
      </c>
      <c r="L674" s="7" t="s">
        <v>2457</v>
      </c>
      <c r="M674" s="27">
        <v>420</v>
      </c>
      <c r="N674" s="1" t="str">
        <f>+Tabla15[[#This Row],[NOMBRE DE LA CAUSA 2017]]</f>
        <v>SOLICITUD DE LA DIVISION MATERIAL DE BIEN INMUEBLE</v>
      </c>
    </row>
    <row r="675" spans="1:14">
      <c r="A675" s="1">
        <f>+Tabla15[[#This Row],[1]]</f>
        <v>673</v>
      </c>
      <c r="B675" s="8" t="s">
        <v>2458</v>
      </c>
      <c r="C675" s="1">
        <v>1</v>
      </c>
      <c r="D675" s="1">
        <f>+IF(Tabla15[[#This Row],[NOMBRE DE LA CAUSA 2018]]=0,0,1)</f>
        <v>1</v>
      </c>
      <c r="E675" s="1">
        <f>+E674+Tabla15[[#This Row],[NOMBRE DE LA CAUSA 2019]]</f>
        <v>673</v>
      </c>
      <c r="F675" s="1">
        <f>+Tabla15[[#This Row],[0]]*Tabla15[[#This Row],[NOMBRE DE LA CAUSA 2019]]</f>
        <v>673</v>
      </c>
      <c r="G675" s="8" t="s">
        <v>1048</v>
      </c>
      <c r="I675" s="6"/>
      <c r="J675" s="1" t="s">
        <v>1049</v>
      </c>
      <c r="K675" s="6" t="s">
        <v>1045</v>
      </c>
      <c r="L675" s="10" t="s">
        <v>2459</v>
      </c>
      <c r="M675" s="27">
        <v>2020</v>
      </c>
      <c r="N675" s="1" t="str">
        <f>+Tabla15[[#This Row],[NOMBRE DE LA CAUSA 2017]]</f>
        <v>SUBROGACION DE LOS DERECHOS DEL ASEGURADO POR RESPONSABILIDAD EN SINIESTRO</v>
      </c>
    </row>
    <row r="676" spans="1:14">
      <c r="A676" s="1">
        <f>+Tabla15[[#This Row],[1]]</f>
        <v>674</v>
      </c>
      <c r="B676" s="8" t="s">
        <v>2460</v>
      </c>
      <c r="C676" s="1">
        <v>1</v>
      </c>
      <c r="D676" s="1">
        <f>+IF(Tabla15[[#This Row],[NOMBRE DE LA CAUSA 2018]]=0,0,1)</f>
        <v>1</v>
      </c>
      <c r="E676" s="1">
        <f>+E675+Tabla15[[#This Row],[NOMBRE DE LA CAUSA 2019]]</f>
        <v>674</v>
      </c>
      <c r="F676" s="1">
        <f>+Tabla15[[#This Row],[0]]*Tabla15[[#This Row],[NOMBRE DE LA CAUSA 2019]]</f>
        <v>674</v>
      </c>
      <c r="G676" s="6" t="s">
        <v>1043</v>
      </c>
      <c r="I676" s="6"/>
      <c r="K676" s="8" t="s">
        <v>1045</v>
      </c>
      <c r="L676" s="10" t="s">
        <v>2461</v>
      </c>
      <c r="M676" s="27">
        <v>2290</v>
      </c>
      <c r="N676" s="1" t="str">
        <f>+Tabla15[[#This Row],[NOMBRE DE LA CAUSA 2017]]</f>
        <v>SUSPENSION DE LICENCIA DE FUNCIONAMIENTO</v>
      </c>
    </row>
    <row r="677" spans="1:14">
      <c r="A677" s="1">
        <f>+Tabla15[[#This Row],[1]]</f>
        <v>675</v>
      </c>
      <c r="B677" s="8" t="s">
        <v>2462</v>
      </c>
      <c r="C677" s="1">
        <v>1</v>
      </c>
      <c r="D677" s="1">
        <f>+IF(Tabla15[[#This Row],[NOMBRE DE LA CAUSA 2018]]=0,0,1)</f>
        <v>1</v>
      </c>
      <c r="E677" s="1">
        <f>+E676+Tabla15[[#This Row],[NOMBRE DE LA CAUSA 2019]]</f>
        <v>675</v>
      </c>
      <c r="F677" s="1">
        <f>+Tabla15[[#This Row],[0]]*Tabla15[[#This Row],[NOMBRE DE LA CAUSA 2019]]</f>
        <v>675</v>
      </c>
      <c r="G677" s="6" t="s">
        <v>1086</v>
      </c>
      <c r="H677" s="1" t="s">
        <v>2264</v>
      </c>
      <c r="I677" s="6"/>
      <c r="K677" s="8" t="s">
        <v>1045</v>
      </c>
      <c r="L677" s="10" t="s">
        <v>2463</v>
      </c>
      <c r="M677" s="27">
        <v>2289</v>
      </c>
      <c r="N677" s="1" t="str">
        <f>+Tabla15[[#This Row],[NOMBRE DE LA CAUSA 2017]]</f>
        <v>SUSPENSION DE LICENCIAS AMBIENTALES</v>
      </c>
    </row>
    <row r="678" spans="1:14">
      <c r="A678" s="1">
        <f>+Tabla15[[#This Row],[1]]</f>
        <v>676</v>
      </c>
      <c r="B678" s="6" t="s">
        <v>2464</v>
      </c>
      <c r="C678" s="1">
        <v>1</v>
      </c>
      <c r="D678" s="1">
        <f>+IF(Tabla15[[#This Row],[NOMBRE DE LA CAUSA 2018]]=0,0,1)</f>
        <v>1</v>
      </c>
      <c r="E678" s="1">
        <f>+E677+Tabla15[[#This Row],[NOMBRE DE LA CAUSA 2019]]</f>
        <v>676</v>
      </c>
      <c r="F678" s="1">
        <f>+Tabla15[[#This Row],[0]]*Tabla15[[#This Row],[NOMBRE DE LA CAUSA 2019]]</f>
        <v>676</v>
      </c>
      <c r="G678" s="8" t="s">
        <v>1048</v>
      </c>
      <c r="I678" s="6"/>
      <c r="J678" s="1" t="s">
        <v>1049</v>
      </c>
      <c r="K678" s="6" t="s">
        <v>1045</v>
      </c>
      <c r="L678" s="10" t="s">
        <v>2465</v>
      </c>
      <c r="M678" s="27">
        <v>504</v>
      </c>
      <c r="N678" s="1" t="str">
        <f>+Tabla15[[#This Row],[NOMBRE DE LA CAUSA 2017]]</f>
        <v>SUSTITUCION PATRONAL</v>
      </c>
    </row>
    <row r="679" spans="1:14">
      <c r="A679" s="1">
        <f>+Tabla15[[#This Row],[1]]</f>
        <v>677</v>
      </c>
      <c r="B679" s="8" t="s">
        <v>2466</v>
      </c>
      <c r="C679" s="1">
        <v>1</v>
      </c>
      <c r="D679" s="1">
        <f>+IF(Tabla15[[#This Row],[NOMBRE DE LA CAUSA 2018]]=0,0,1)</f>
        <v>1</v>
      </c>
      <c r="E679" s="1">
        <f>+E678+Tabla15[[#This Row],[NOMBRE DE LA CAUSA 2019]]</f>
        <v>677</v>
      </c>
      <c r="F679" s="1">
        <f>+Tabla15[[#This Row],[0]]*Tabla15[[#This Row],[NOMBRE DE LA CAUSA 2019]]</f>
        <v>677</v>
      </c>
      <c r="G679" s="6" t="s">
        <v>1043</v>
      </c>
      <c r="I679" s="8" t="s">
        <v>1423</v>
      </c>
      <c r="K679" s="8" t="s">
        <v>1045</v>
      </c>
      <c r="L679" s="10" t="s">
        <v>2467</v>
      </c>
      <c r="M679" s="16">
        <v>2339</v>
      </c>
      <c r="N679" s="1" t="str">
        <f>+Tabla15[[#This Row],[NOMBRE DE LA CAUSA 2017]]</f>
        <v>TRANSMISION FORZOSA DEL DERECHO REAL DE DOMINIO PRIVADO SOBRE UN BIEN A FAVOR DEL ESTADO - EXPROPIACION JUDICIAL</v>
      </c>
    </row>
    <row r="680" spans="1:14">
      <c r="A680" s="1">
        <f>+Tabla15[[#This Row],[1]]</f>
        <v>678</v>
      </c>
      <c r="B680" s="8" t="s">
        <v>2468</v>
      </c>
      <c r="C680" s="1">
        <v>1</v>
      </c>
      <c r="D680" s="1">
        <f>+IF(Tabla15[[#This Row],[NOMBRE DE LA CAUSA 2018]]=0,0,1)</f>
        <v>1</v>
      </c>
      <c r="E680" s="1">
        <f>+E679+Tabla15[[#This Row],[NOMBRE DE LA CAUSA 2019]]</f>
        <v>678</v>
      </c>
      <c r="F680" s="1">
        <f>+Tabla15[[#This Row],[0]]*Tabla15[[#This Row],[NOMBRE DE LA CAUSA 2019]]</f>
        <v>678</v>
      </c>
      <c r="G680" s="8" t="s">
        <v>1048</v>
      </c>
      <c r="I680" s="6"/>
      <c r="J680" s="1" t="s">
        <v>1049</v>
      </c>
      <c r="K680" s="6" t="s">
        <v>1045</v>
      </c>
      <c r="L680" s="10" t="s">
        <v>2469</v>
      </c>
      <c r="M680" s="27">
        <v>2000</v>
      </c>
      <c r="N680" s="1" t="str">
        <f>+Tabla15[[#This Row],[NOMBRE DE LA CAUSA 2017]]</f>
        <v>VIA DE HECHO DE LA ADMINISTRACION</v>
      </c>
    </row>
    <row r="681" spans="1:14">
      <c r="A681" s="1">
        <f>+Tabla15[[#This Row],[1]]</f>
        <v>679</v>
      </c>
      <c r="B681" s="6" t="s">
        <v>2470</v>
      </c>
      <c r="C681" s="1">
        <v>1</v>
      </c>
      <c r="D681" s="1">
        <f>+IF(Tabla15[[#This Row],[NOMBRE DE LA CAUSA 2018]]=0,0,1)</f>
        <v>1</v>
      </c>
      <c r="E681" s="1">
        <f>+E680+Tabla15[[#This Row],[NOMBRE DE LA CAUSA 2019]]</f>
        <v>679</v>
      </c>
      <c r="F681" s="1">
        <f>+Tabla15[[#This Row],[0]]*Tabla15[[#This Row],[NOMBRE DE LA CAUSA 2019]]</f>
        <v>679</v>
      </c>
      <c r="G681" s="6" t="s">
        <v>1048</v>
      </c>
      <c r="I681" s="6"/>
      <c r="J681" s="1" t="s">
        <v>1049</v>
      </c>
      <c r="K681" s="6" t="s">
        <v>1045</v>
      </c>
      <c r="L681" s="7" t="s">
        <v>2471</v>
      </c>
      <c r="M681" s="27">
        <v>296</v>
      </c>
      <c r="N681" s="1" t="str">
        <f>+Tabla15[[#This Row],[NOMBRE DE LA CAUSA 2017]]</f>
        <v>VIOLACION A LA PROTECCION DE DATOS PERSONALES</v>
      </c>
    </row>
    <row r="682" spans="1:14">
      <c r="A682" s="1">
        <f>+Tabla15[[#This Row],[1]]</f>
        <v>680</v>
      </c>
      <c r="B682" s="6" t="s">
        <v>2472</v>
      </c>
      <c r="C682" s="1">
        <v>1</v>
      </c>
      <c r="D682" s="1">
        <f>+IF(Tabla15[[#This Row],[NOMBRE DE LA CAUSA 2018]]=0,0,1)</f>
        <v>1</v>
      </c>
      <c r="E682" s="1">
        <f>+E681+Tabla15[[#This Row],[NOMBRE DE LA CAUSA 2019]]</f>
        <v>680</v>
      </c>
      <c r="F682" s="1">
        <f>+Tabla15[[#This Row],[0]]*Tabla15[[#This Row],[NOMBRE DE LA CAUSA 2019]]</f>
        <v>680</v>
      </c>
      <c r="G682" s="6" t="s">
        <v>1048</v>
      </c>
      <c r="I682" s="6"/>
      <c r="J682" s="1" t="s">
        <v>1049</v>
      </c>
      <c r="K682" s="6" t="s">
        <v>1045</v>
      </c>
      <c r="L682" s="7" t="s">
        <v>2473</v>
      </c>
      <c r="M682" s="27">
        <v>56</v>
      </c>
      <c r="N682" s="1" t="str">
        <f>+Tabla15[[#This Row],[NOMBRE DE LA CAUSA 2017]]</f>
        <v>VIOLACION AL DEBIDO PROCESO ADMINISTRATIVO</v>
      </c>
    </row>
    <row r="683" spans="1:14">
      <c r="A683" s="1">
        <f>+Tabla15[[#This Row],[1]]</f>
        <v>681</v>
      </c>
      <c r="B683" s="6" t="s">
        <v>2474</v>
      </c>
      <c r="C683" s="1">
        <v>1</v>
      </c>
      <c r="D683" s="1">
        <f>+IF(Tabla15[[#This Row],[NOMBRE DE LA CAUSA 2018]]=0,0,1)</f>
        <v>1</v>
      </c>
      <c r="E683" s="1">
        <f>+E682+Tabla15[[#This Row],[NOMBRE DE LA CAUSA 2019]]</f>
        <v>681</v>
      </c>
      <c r="F683" s="1">
        <f>+Tabla15[[#This Row],[0]]*Tabla15[[#This Row],[NOMBRE DE LA CAUSA 2019]]</f>
        <v>681</v>
      </c>
      <c r="G683" s="6" t="s">
        <v>1048</v>
      </c>
      <c r="I683" s="6"/>
      <c r="J683" s="1" t="s">
        <v>1049</v>
      </c>
      <c r="K683" s="6" t="s">
        <v>1045</v>
      </c>
      <c r="L683" s="7" t="s">
        <v>2475</v>
      </c>
      <c r="M683" s="27">
        <v>290</v>
      </c>
      <c r="N683" s="1" t="str">
        <f>+Tabla15[[#This Row],[NOMBRE DE LA CAUSA 2017]]</f>
        <v>VIOLACION AL DERECHO DE POSTULACION A UN CARGO DE ELECCION POPULAR</v>
      </c>
    </row>
    <row r="684" spans="1:14">
      <c r="A684" s="1">
        <f>+Tabla15[[#This Row],[1]]</f>
        <v>682</v>
      </c>
      <c r="B684" s="6" t="s">
        <v>2476</v>
      </c>
      <c r="C684" s="1">
        <v>1</v>
      </c>
      <c r="D684" s="1">
        <f>+IF(Tabla15[[#This Row],[NOMBRE DE LA CAUSA 2018]]=0,0,1)</f>
        <v>1</v>
      </c>
      <c r="E684" s="1">
        <f>+E683+Tabla15[[#This Row],[NOMBRE DE LA CAUSA 2019]]</f>
        <v>682</v>
      </c>
      <c r="F684" s="1">
        <f>+Tabla15[[#This Row],[0]]*Tabla15[[#This Row],[NOMBRE DE LA CAUSA 2019]]</f>
        <v>682</v>
      </c>
      <c r="G684" s="6" t="s">
        <v>1048</v>
      </c>
      <c r="I684" s="6"/>
      <c r="J684" s="1" t="s">
        <v>1049</v>
      </c>
      <c r="K684" s="6" t="s">
        <v>1045</v>
      </c>
      <c r="L684" s="7" t="s">
        <v>2477</v>
      </c>
      <c r="M684" s="27">
        <v>231</v>
      </c>
      <c r="N684" s="1" t="str">
        <f>+Tabla15[[#This Row],[NOMBRE DE LA CAUSA 2017]]</f>
        <v>VIOLACION AL REGIMEN JURIDICO DE DERECHOS DE AUTOR</v>
      </c>
    </row>
    <row r="685" spans="1:14">
      <c r="A685" s="1">
        <f>+Tabla15[[#This Row],[1]]</f>
        <v>683</v>
      </c>
      <c r="B685" s="6" t="s">
        <v>2478</v>
      </c>
      <c r="C685" s="1">
        <v>1</v>
      </c>
      <c r="D685" s="1">
        <f>+IF(Tabla15[[#This Row],[NOMBRE DE LA CAUSA 2018]]=0,0,1)</f>
        <v>1</v>
      </c>
      <c r="E685" s="1">
        <f>+E684+Tabla15[[#This Row],[NOMBRE DE LA CAUSA 2019]]</f>
        <v>683</v>
      </c>
      <c r="F685" s="1">
        <f>+Tabla15[[#This Row],[0]]*Tabla15[[#This Row],[NOMBRE DE LA CAUSA 2019]]</f>
        <v>683</v>
      </c>
      <c r="G685" s="6" t="s">
        <v>1048</v>
      </c>
      <c r="I685" s="6"/>
      <c r="J685" s="1" t="s">
        <v>1049</v>
      </c>
      <c r="K685" s="6" t="s">
        <v>1045</v>
      </c>
      <c r="L685" s="7" t="s">
        <v>2479</v>
      </c>
      <c r="M685" s="27">
        <v>235</v>
      </c>
      <c r="N685" s="1" t="str">
        <f>+Tabla15[[#This Row],[NOMBRE DE LA CAUSA 2017]]</f>
        <v>VIOLACION AL REGIMEN JURIDICO DE PROPIEDAD INDUSTRIAL</v>
      </c>
    </row>
    <row r="686" spans="1:14">
      <c r="A686" s="1">
        <f>+Tabla15[[#This Row],[1]]</f>
        <v>684</v>
      </c>
      <c r="B686" s="8" t="s">
        <v>2480</v>
      </c>
      <c r="C686" s="1">
        <v>1</v>
      </c>
      <c r="D686" s="1">
        <f>+IF(Tabla15[[#This Row],[NOMBRE DE LA CAUSA 2018]]=0,0,1)</f>
        <v>1</v>
      </c>
      <c r="E686" s="1">
        <f>+E685+Tabla15[[#This Row],[NOMBRE DE LA CAUSA 2019]]</f>
        <v>684</v>
      </c>
      <c r="F686" s="1">
        <f>+Tabla15[[#This Row],[0]]*Tabla15[[#This Row],[NOMBRE DE LA CAUSA 2019]]</f>
        <v>684</v>
      </c>
      <c r="G686" s="8" t="s">
        <v>1048</v>
      </c>
      <c r="I686" s="6"/>
      <c r="J686" s="1" t="s">
        <v>1049</v>
      </c>
      <c r="K686" s="6" t="s">
        <v>1045</v>
      </c>
      <c r="L686" s="10" t="s">
        <v>2481</v>
      </c>
      <c r="M686" s="27">
        <v>1878</v>
      </c>
      <c r="N686" s="1" t="str">
        <f>+Tabla15[[#This Row],[NOMBRE DE LA CAUSA 2017]]</f>
        <v>VIOLACION AL REGIMEN LEGAL DE INHABILIDADES E INCOMPATIBILIDADES PARA ACCEDER A CARGO DE ELECCION POPULAR</v>
      </c>
    </row>
    <row r="687" spans="1:14">
      <c r="A687" s="1">
        <f>+Tabla15[[#This Row],[1]]</f>
        <v>685</v>
      </c>
      <c r="B687" s="6" t="s">
        <v>2482</v>
      </c>
      <c r="C687" s="1">
        <v>1</v>
      </c>
      <c r="D687" s="1">
        <f>+IF(Tabla15[[#This Row],[NOMBRE DE LA CAUSA 2018]]=0,0,1)</f>
        <v>1</v>
      </c>
      <c r="E687" s="1">
        <f>+E686+Tabla15[[#This Row],[NOMBRE DE LA CAUSA 2019]]</f>
        <v>685</v>
      </c>
      <c r="F687" s="1">
        <f>+Tabla15[[#This Row],[0]]*Tabla15[[#This Row],[NOMBRE DE LA CAUSA 2019]]</f>
        <v>685</v>
      </c>
      <c r="G687" s="6" t="s">
        <v>1048</v>
      </c>
      <c r="I687" s="6"/>
      <c r="J687" s="1" t="s">
        <v>1049</v>
      </c>
      <c r="K687" s="6" t="s">
        <v>1045</v>
      </c>
      <c r="L687" s="7" t="s">
        <v>2483</v>
      </c>
      <c r="M687" s="27">
        <v>159</v>
      </c>
      <c r="N687" s="1" t="str">
        <f>+Tabla15[[#This Row],[NOMBRE DE LA CAUSA 2017]]</f>
        <v>VIOLACION O AMENAZA A LA LIBRE COMPETENCIA ECONOMICA</v>
      </c>
    </row>
    <row r="688" spans="1:14">
      <c r="A688" s="1">
        <f>+Tabla15[[#This Row],[1]]</f>
        <v>686</v>
      </c>
      <c r="B688" s="6" t="s">
        <v>2484</v>
      </c>
      <c r="C688" s="1">
        <v>1</v>
      </c>
      <c r="D688" s="1">
        <f>+IF(Tabla15[[#This Row],[NOMBRE DE LA CAUSA 2018]]=0,0,1)</f>
        <v>1</v>
      </c>
      <c r="E688" s="1">
        <f>+E687+Tabla15[[#This Row],[NOMBRE DE LA CAUSA 2019]]</f>
        <v>686</v>
      </c>
      <c r="F688" s="1">
        <f>+Tabla15[[#This Row],[0]]*Tabla15[[#This Row],[NOMBRE DE LA CAUSA 2019]]</f>
        <v>686</v>
      </c>
      <c r="G688" s="6" t="s">
        <v>1048</v>
      </c>
      <c r="I688" s="6"/>
      <c r="J688" s="1" t="s">
        <v>1049</v>
      </c>
      <c r="K688" s="6" t="s">
        <v>1045</v>
      </c>
      <c r="L688" s="7" t="s">
        <v>2485</v>
      </c>
      <c r="M688" s="27">
        <v>161</v>
      </c>
      <c r="N688" s="1" t="str">
        <f>+Tabla15[[#This Row],[NOMBRE DE LA CAUSA 2017]]</f>
        <v>VIOLACION O AMENAZA A LA MORALIDAD ADMINISTRATIVA</v>
      </c>
    </row>
    <row r="689" spans="1:14">
      <c r="A689" s="1">
        <f>+Tabla15[[#This Row],[1]]</f>
        <v>687</v>
      </c>
      <c r="B689" s="6" t="s">
        <v>2486</v>
      </c>
      <c r="C689" s="1">
        <v>1</v>
      </c>
      <c r="D689" s="1">
        <f>+IF(Tabla15[[#This Row],[NOMBRE DE LA CAUSA 2018]]=0,0,1)</f>
        <v>1</v>
      </c>
      <c r="E689" s="1">
        <f>+E688+Tabla15[[#This Row],[NOMBRE DE LA CAUSA 2019]]</f>
        <v>687</v>
      </c>
      <c r="F689" s="1">
        <f>+Tabla15[[#This Row],[0]]*Tabla15[[#This Row],[NOMBRE DE LA CAUSA 2019]]</f>
        <v>687</v>
      </c>
      <c r="G689" s="6" t="s">
        <v>1048</v>
      </c>
      <c r="I689" s="6"/>
      <c r="J689" s="1" t="s">
        <v>1049</v>
      </c>
      <c r="K689" s="6" t="s">
        <v>1045</v>
      </c>
      <c r="L689" s="7" t="s">
        <v>2487</v>
      </c>
      <c r="M689" s="27">
        <v>179</v>
      </c>
      <c r="N689" s="1" t="str">
        <f>+Tabla15[[#This Row],[NOMBRE DE LA CAUSA 2017]]</f>
        <v>VIOLACION O AMENAZA A LA SEGURIDAD Y SALUBRIDAD PUBLICAS</v>
      </c>
    </row>
    <row r="690" spans="1:14">
      <c r="A690" s="1">
        <f>+Tabla15[[#This Row],[1]]</f>
        <v>688</v>
      </c>
      <c r="B690" s="6" t="s">
        <v>2488</v>
      </c>
      <c r="C690" s="1">
        <v>1</v>
      </c>
      <c r="D690" s="1">
        <f>+IF(Tabla15[[#This Row],[NOMBRE DE LA CAUSA 2018]]=0,0,1)</f>
        <v>1</v>
      </c>
      <c r="E690" s="1">
        <f>+E689+Tabla15[[#This Row],[NOMBRE DE LA CAUSA 2019]]</f>
        <v>688</v>
      </c>
      <c r="F690" s="1">
        <f>+Tabla15[[#This Row],[0]]*Tabla15[[#This Row],[NOMBRE DE LA CAUSA 2019]]</f>
        <v>688</v>
      </c>
      <c r="G690" s="6" t="s">
        <v>1048</v>
      </c>
      <c r="I690" s="6"/>
      <c r="J690" s="1" t="s">
        <v>1049</v>
      </c>
      <c r="K690" s="6" t="s">
        <v>1045</v>
      </c>
      <c r="L690" s="7" t="s">
        <v>2489</v>
      </c>
      <c r="M690" s="27">
        <v>260</v>
      </c>
      <c r="N690" s="1" t="str">
        <f>+Tabla15[[#This Row],[NOMBRE DE LA CAUSA 2017]]</f>
        <v>VIOLACION O AMENAZA A LOS DERECHOS DE LOS CONSUMIDORES Y USUARIOS</v>
      </c>
    </row>
    <row r="691" spans="1:14">
      <c r="A691" s="1">
        <f>+Tabla15[[#This Row],[1]]</f>
        <v>689</v>
      </c>
      <c r="B691" s="6" t="s">
        <v>2490</v>
      </c>
      <c r="C691" s="1">
        <v>1</v>
      </c>
      <c r="D691" s="1">
        <f>+IF(Tabla15[[#This Row],[NOMBRE DE LA CAUSA 2018]]=0,0,1)</f>
        <v>1</v>
      </c>
      <c r="E691" s="1">
        <f>+E690+Tabla15[[#This Row],[NOMBRE DE LA CAUSA 2019]]</f>
        <v>689</v>
      </c>
      <c r="F691" s="1">
        <f>+Tabla15[[#This Row],[0]]*Tabla15[[#This Row],[NOMBRE DE LA CAUSA 2019]]</f>
        <v>689</v>
      </c>
      <c r="G691" s="6" t="s">
        <v>1048</v>
      </c>
      <c r="I691" s="6"/>
      <c r="J691" s="1" t="s">
        <v>1049</v>
      </c>
      <c r="K691" s="6" t="s">
        <v>1045</v>
      </c>
      <c r="L691" s="7" t="s">
        <v>2491</v>
      </c>
      <c r="M691" s="27">
        <v>1978</v>
      </c>
      <c r="N691" s="1" t="str">
        <f>+Tabla15[[#This Row],[NOMBRE DE LA CAUSA 2017]]</f>
        <v>VIOLACION O AMENAZA AL GOCE DE UN AMBIENTE SANO</v>
      </c>
    </row>
    <row r="692" spans="1:14">
      <c r="A692" s="1">
        <f>+Tabla15[[#This Row],[1]]</f>
        <v>690</v>
      </c>
      <c r="B692" s="6" t="s">
        <v>2492</v>
      </c>
      <c r="C692" s="1">
        <v>1</v>
      </c>
      <c r="D692" s="1">
        <f>+IF(Tabla15[[#This Row],[NOMBRE DE LA CAUSA 2018]]=0,0,1)</f>
        <v>1</v>
      </c>
      <c r="E692" s="1">
        <f>+E691+Tabla15[[#This Row],[NOMBRE DE LA CAUSA 2019]]</f>
        <v>690</v>
      </c>
      <c r="F692" s="1">
        <f>+Tabla15[[#This Row],[0]]*Tabla15[[#This Row],[NOMBRE DE LA CAUSA 2019]]</f>
        <v>690</v>
      </c>
      <c r="G692" s="6" t="s">
        <v>1048</v>
      </c>
      <c r="I692" s="6"/>
      <c r="J692" s="1" t="s">
        <v>1049</v>
      </c>
      <c r="K692" s="6" t="s">
        <v>1045</v>
      </c>
      <c r="L692" s="7" t="s">
        <v>2493</v>
      </c>
      <c r="M692" s="27">
        <v>368</v>
      </c>
      <c r="N692" s="1" t="str">
        <f>+Tabla15[[#This Row],[NOMBRE DE LA CAUSA 2017]]</f>
        <v>VIOLACION O AMENAZA AL GOCE DEL ESPACIO PUBLICO Y A LA UTILIZACION Y DEFENSA DE BIENES DE USO PUBLICO</v>
      </c>
    </row>
    <row r="693" spans="1:14">
      <c r="A693" s="1">
        <f>+Tabla15[[#This Row],[1]]</f>
        <v>691</v>
      </c>
      <c r="B693" s="6" t="s">
        <v>2494</v>
      </c>
      <c r="C693" s="1">
        <v>1</v>
      </c>
      <c r="D693" s="1">
        <f>+IF(Tabla15[[#This Row],[NOMBRE DE LA CAUSA 2018]]=0,0,1)</f>
        <v>1</v>
      </c>
      <c r="E693" s="1">
        <f>+E692+Tabla15[[#This Row],[NOMBRE DE LA CAUSA 2019]]</f>
        <v>691</v>
      </c>
      <c r="F693" s="1">
        <f>+Tabla15[[#This Row],[0]]*Tabla15[[#This Row],[NOMBRE DE LA CAUSA 2019]]</f>
        <v>691</v>
      </c>
      <c r="G693" s="6" t="s">
        <v>1048</v>
      </c>
      <c r="I693" s="6"/>
      <c r="J693" s="1" t="s">
        <v>1049</v>
      </c>
      <c r="K693" s="6" t="s">
        <v>1045</v>
      </c>
      <c r="L693" s="7" t="s">
        <v>2495</v>
      </c>
      <c r="M693" s="27">
        <v>373</v>
      </c>
      <c r="N693" s="1" t="str">
        <f>+Tabla15[[#This Row],[NOMBRE DE LA CAUSA 2017]]</f>
        <v>VIOLACION O AMENAZA AL PATRIMONIO CULTURAL DE LA NACION</v>
      </c>
    </row>
    <row r="694" spans="1:14">
      <c r="A694" s="1">
        <f>+Tabla15[[#This Row],[1]]</f>
        <v>692</v>
      </c>
      <c r="B694" s="6" t="s">
        <v>2496</v>
      </c>
      <c r="C694" s="1">
        <v>1</v>
      </c>
      <c r="D694" s="1">
        <f>+IF(Tabla15[[#This Row],[NOMBRE DE LA CAUSA 2018]]=0,0,1)</f>
        <v>1</v>
      </c>
      <c r="E694" s="1">
        <f>+E693+Tabla15[[#This Row],[NOMBRE DE LA CAUSA 2019]]</f>
        <v>692</v>
      </c>
      <c r="F694" s="1">
        <f>+Tabla15[[#This Row],[0]]*Tabla15[[#This Row],[NOMBRE DE LA CAUSA 2019]]</f>
        <v>692</v>
      </c>
      <c r="G694" s="6" t="s">
        <v>1048</v>
      </c>
      <c r="I694" s="6"/>
      <c r="J694" s="1" t="s">
        <v>1049</v>
      </c>
      <c r="K694" s="6" t="s">
        <v>1045</v>
      </c>
      <c r="L694" s="7" t="s">
        <v>2497</v>
      </c>
      <c r="M694" s="27">
        <v>169</v>
      </c>
      <c r="N694" s="1" t="str">
        <f>+Tabla15[[#This Row],[NOMBRE DE LA CAUSA 2017]]</f>
        <v>VIOLACION O AMENAZA AL PATRIMONIO PUBLICO</v>
      </c>
    </row>
    <row r="695" spans="1:14">
      <c r="A695" s="1">
        <f>+Tabla15[[#This Row],[1]]</f>
        <v>693</v>
      </c>
      <c r="B695" s="6" t="s">
        <v>2498</v>
      </c>
      <c r="C695" s="1">
        <v>1</v>
      </c>
      <c r="D695" s="1">
        <f>+IF(Tabla15[[#This Row],[NOMBRE DE LA CAUSA 2018]]=0,0,1)</f>
        <v>1</v>
      </c>
      <c r="E695" s="1">
        <f>+E694+Tabla15[[#This Row],[NOMBRE DE LA CAUSA 2019]]</f>
        <v>693</v>
      </c>
      <c r="F695" s="1">
        <f>+Tabla15[[#This Row],[0]]*Tabla15[[#This Row],[NOMBRE DE LA CAUSA 2019]]</f>
        <v>693</v>
      </c>
      <c r="G695" s="6" t="s">
        <v>1048</v>
      </c>
      <c r="H695" s="6"/>
      <c r="I695" s="6"/>
      <c r="J695" s="6" t="s">
        <v>1049</v>
      </c>
      <c r="K695" s="6" t="s">
        <v>1045</v>
      </c>
      <c r="L695" s="7" t="s">
        <v>2499</v>
      </c>
      <c r="M695" s="27">
        <v>842</v>
      </c>
      <c r="N695" s="1" t="str">
        <f>+Tabla15[[#This Row],[NOMBRE DE LA CAUSA 2017]]</f>
        <v>VOCACION HEREDITARIA DE BIENES</v>
      </c>
    </row>
    <row r="698" spans="1:14">
      <c r="B698" s="17"/>
    </row>
  </sheetData>
  <pageMargins left="0.7" right="0.7" top="0.75" bottom="0.75" header="0.3" footer="0.3"/>
  <pageSetup paperSize="9" orientation="portrait" horizontalDpi="4294967294" verticalDpi="4294967294"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22"/>
  <sheetViews>
    <sheetView showGridLines="0" showRowColHeaders="0" workbookViewId="0"/>
  </sheetViews>
  <sheetFormatPr defaultColWidth="11.42578125" defaultRowHeight="15"/>
  <cols>
    <col min="1" max="1" width="5.7109375" customWidth="1"/>
    <col min="2" max="6" width="25.7109375" customWidth="1"/>
  </cols>
  <sheetData>
    <row r="1" spans="2:6" ht="16.5">
      <c r="B1" s="80"/>
    </row>
    <row r="3" spans="2:6" ht="19.5">
      <c r="B3" s="136" t="s">
        <v>859</v>
      </c>
      <c r="C3" s="136"/>
      <c r="D3" s="136"/>
      <c r="E3" s="136"/>
      <c r="F3" s="136"/>
    </row>
    <row r="4" spans="2:6">
      <c r="B4" s="32"/>
      <c r="C4" s="32"/>
      <c r="D4" s="32"/>
      <c r="E4" s="32"/>
      <c r="F4" s="32"/>
    </row>
    <row r="5" spans="2:6" ht="15.75">
      <c r="B5" s="137" t="s">
        <v>862</v>
      </c>
      <c r="C5" s="138"/>
      <c r="D5" s="138"/>
      <c r="E5" s="138"/>
      <c r="F5" s="138"/>
    </row>
    <row r="6" spans="2:6">
      <c r="B6" s="32"/>
      <c r="C6" s="32"/>
      <c r="D6" s="32"/>
      <c r="E6" s="32"/>
      <c r="F6" s="32"/>
    </row>
    <row r="7" spans="2:6">
      <c r="B7" s="139" t="s">
        <v>863</v>
      </c>
      <c r="C7" s="139"/>
      <c r="D7" s="139"/>
      <c r="E7" s="139"/>
      <c r="F7" s="139"/>
    </row>
    <row r="8" spans="2:6">
      <c r="B8" s="139"/>
      <c r="C8" s="139"/>
      <c r="D8" s="139"/>
      <c r="E8" s="139"/>
      <c r="F8" s="139"/>
    </row>
    <row r="9" spans="2:6">
      <c r="B9" s="139"/>
      <c r="C9" s="139"/>
      <c r="D9" s="139"/>
      <c r="E9" s="139"/>
      <c r="F9" s="139"/>
    </row>
    <row r="10" spans="2:6">
      <c r="B10" s="139"/>
      <c r="C10" s="139"/>
      <c r="D10" s="139"/>
      <c r="E10" s="139"/>
      <c r="F10" s="139"/>
    </row>
    <row r="11" spans="2:6">
      <c r="B11" s="139"/>
      <c r="C11" s="139"/>
      <c r="D11" s="139"/>
      <c r="E11" s="139"/>
      <c r="F11" s="139"/>
    </row>
    <row r="12" spans="2:6">
      <c r="B12" s="32"/>
      <c r="C12" s="32"/>
      <c r="D12" s="32"/>
      <c r="E12" s="32"/>
      <c r="F12" s="32"/>
    </row>
    <row r="13" spans="2:6" ht="15.75">
      <c r="B13" s="137" t="s">
        <v>864</v>
      </c>
      <c r="C13" s="138"/>
      <c r="D13" s="138"/>
      <c r="E13" s="138"/>
      <c r="F13" s="138"/>
    </row>
    <row r="14" spans="2:6">
      <c r="B14" s="32"/>
      <c r="C14" s="32"/>
      <c r="D14" s="32"/>
      <c r="E14" s="32"/>
      <c r="F14" s="32"/>
    </row>
    <row r="15" spans="2:6">
      <c r="B15" s="140" t="s">
        <v>865</v>
      </c>
      <c r="C15" s="140"/>
      <c r="D15" s="140"/>
      <c r="E15" s="140"/>
      <c r="F15" s="140"/>
    </row>
    <row r="16" spans="2:6">
      <c r="B16" s="140"/>
      <c r="C16" s="140"/>
      <c r="D16" s="140"/>
      <c r="E16" s="140"/>
      <c r="F16" s="140"/>
    </row>
    <row r="17" spans="2:6">
      <c r="B17" s="140"/>
      <c r="C17" s="140"/>
      <c r="D17" s="140"/>
      <c r="E17" s="140"/>
      <c r="F17" s="140"/>
    </row>
    <row r="18" spans="2:6">
      <c r="B18" s="140"/>
      <c r="C18" s="140"/>
      <c r="D18" s="140"/>
      <c r="E18" s="140"/>
      <c r="F18" s="140"/>
    </row>
    <row r="19" spans="2:6">
      <c r="B19" s="140"/>
      <c r="C19" s="140"/>
      <c r="D19" s="140"/>
      <c r="E19" s="140"/>
      <c r="F19" s="140"/>
    </row>
    <row r="20" spans="2:6">
      <c r="B20" s="32"/>
      <c r="C20" s="32"/>
      <c r="D20" s="32"/>
      <c r="E20" s="32"/>
      <c r="F20" s="32"/>
    </row>
    <row r="21" spans="2:6">
      <c r="B21" s="32"/>
      <c r="C21" s="32"/>
      <c r="D21" s="32"/>
      <c r="E21" s="32"/>
      <c r="F21" s="32"/>
    </row>
    <row r="22" spans="2:6">
      <c r="B22" s="32"/>
      <c r="C22" s="32"/>
      <c r="D22" s="32"/>
      <c r="E22" s="32"/>
      <c r="F22" s="32"/>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heetViews>
  <sheetFormatPr defaultColWidth="11.42578125" defaultRowHeight="15"/>
  <cols>
    <col min="1" max="1" width="5.7109375" customWidth="1"/>
    <col min="2" max="12" width="12.7109375" customWidth="1"/>
    <col min="13" max="13" width="5.85546875" customWidth="1"/>
  </cols>
  <sheetData>
    <row r="1" spans="2:12" ht="24">
      <c r="B1" s="143"/>
      <c r="C1" s="143"/>
    </row>
    <row r="3" spans="2:12" ht="24">
      <c r="B3" s="144" t="s">
        <v>866</v>
      </c>
      <c r="C3" s="142"/>
      <c r="D3" s="142"/>
      <c r="E3" s="142"/>
      <c r="F3" s="142"/>
      <c r="G3" s="142"/>
      <c r="H3" s="142"/>
      <c r="I3" s="142"/>
      <c r="J3" s="142"/>
      <c r="K3" s="142"/>
      <c r="L3" s="142"/>
    </row>
    <row r="4" spans="2:12" ht="19.5">
      <c r="B4" s="141" t="s">
        <v>867</v>
      </c>
      <c r="C4" s="142"/>
      <c r="D4" s="142"/>
      <c r="E4" s="142"/>
      <c r="F4" s="142"/>
      <c r="G4" s="142"/>
      <c r="H4" s="142"/>
      <c r="I4" s="142"/>
      <c r="J4" s="142"/>
      <c r="K4" s="142"/>
      <c r="L4" s="142"/>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Normal="100" workbookViewId="0">
      <selection activeCell="D39" sqref="D39"/>
    </sheetView>
  </sheetViews>
  <sheetFormatPr defaultColWidth="11.42578125" defaultRowHeight="15"/>
  <cols>
    <col min="1" max="1" width="5.7109375" customWidth="1"/>
    <col min="2" max="5" width="30.7109375" customWidth="1"/>
  </cols>
  <sheetData>
    <row r="1" spans="2:9" ht="19.5">
      <c r="B1" s="89"/>
      <c r="C1" s="68"/>
    </row>
    <row r="3" spans="2:9">
      <c r="B3" s="145" t="s">
        <v>868</v>
      </c>
      <c r="C3" s="145"/>
      <c r="D3" s="145"/>
      <c r="E3" s="145"/>
      <c r="F3" s="146"/>
      <c r="G3" s="146"/>
      <c r="H3" s="146"/>
      <c r="I3" s="146"/>
    </row>
    <row r="4" spans="2:9">
      <c r="B4" s="145"/>
      <c r="C4" s="145"/>
      <c r="D4" s="145"/>
      <c r="E4" s="145"/>
      <c r="F4" s="146"/>
      <c r="G4" s="146"/>
      <c r="H4" s="146"/>
      <c r="I4" s="146"/>
    </row>
    <row r="5" spans="2:9">
      <c r="B5" s="147" t="s">
        <v>869</v>
      </c>
      <c r="C5" s="147"/>
      <c r="D5" s="147"/>
      <c r="E5" s="147"/>
      <c r="F5" s="148"/>
      <c r="G5" s="148"/>
      <c r="H5" s="148"/>
      <c r="I5" s="148"/>
    </row>
    <row r="6" spans="2:9">
      <c r="B6" s="147"/>
      <c r="C6" s="147"/>
      <c r="D6" s="147"/>
      <c r="E6" s="147"/>
      <c r="F6" s="148"/>
      <c r="G6" s="148"/>
      <c r="H6" s="148"/>
      <c r="I6" s="148"/>
    </row>
    <row r="7" spans="2:9">
      <c r="B7" s="147"/>
      <c r="C7" s="147"/>
      <c r="D7" s="147"/>
      <c r="E7" s="147"/>
      <c r="F7" s="148"/>
      <c r="G7" s="148"/>
      <c r="H7" s="148"/>
      <c r="I7" s="148"/>
    </row>
    <row r="8" spans="2:9">
      <c r="B8" s="147"/>
      <c r="C8" s="147"/>
      <c r="D8" s="147"/>
      <c r="E8" s="147"/>
      <c r="F8" s="148"/>
      <c r="G8" s="148"/>
      <c r="H8" s="148"/>
      <c r="I8" s="148"/>
    </row>
    <row r="9" spans="2:9">
      <c r="B9" s="147"/>
      <c r="C9" s="147"/>
      <c r="D9" s="147"/>
      <c r="E9" s="147"/>
      <c r="F9" s="148"/>
      <c r="G9" s="148"/>
      <c r="H9" s="148"/>
      <c r="I9" s="148"/>
    </row>
    <row r="10" spans="2:9">
      <c r="B10" s="147"/>
      <c r="C10" s="147"/>
      <c r="D10" s="147"/>
      <c r="E10" s="147"/>
      <c r="F10" s="148"/>
      <c r="G10" s="148"/>
      <c r="H10" s="148"/>
      <c r="I10" s="148"/>
    </row>
    <row r="11" spans="2:9">
      <c r="B11" s="147"/>
      <c r="C11" s="147"/>
      <c r="D11" s="147"/>
      <c r="E11" s="147"/>
      <c r="F11" s="148"/>
      <c r="G11" s="148"/>
      <c r="H11" s="148"/>
      <c r="I11" s="148"/>
    </row>
    <row r="12" spans="2:9">
      <c r="B12" s="147"/>
      <c r="C12" s="147"/>
      <c r="D12" s="147"/>
      <c r="E12" s="147"/>
      <c r="F12" s="148"/>
      <c r="G12" s="148"/>
      <c r="H12" s="148"/>
      <c r="I12" s="148"/>
    </row>
    <row r="13" spans="2:9">
      <c r="B13" s="147"/>
      <c r="C13" s="147"/>
      <c r="D13" s="147"/>
      <c r="E13" s="147"/>
      <c r="F13" s="148"/>
      <c r="G13" s="148"/>
      <c r="H13" s="148"/>
      <c r="I13" s="148"/>
    </row>
    <row r="14" spans="2:9">
      <c r="B14" s="147"/>
      <c r="C14" s="147"/>
      <c r="D14" s="147"/>
      <c r="E14" s="147"/>
      <c r="F14" s="148"/>
      <c r="G14" s="148"/>
      <c r="H14" s="148"/>
      <c r="I14" s="148"/>
    </row>
    <row r="15" spans="2:9">
      <c r="B15" s="147"/>
      <c r="C15" s="147"/>
      <c r="D15" s="147"/>
      <c r="E15" s="147"/>
      <c r="F15" s="148"/>
      <c r="G15" s="148"/>
      <c r="H15" s="148"/>
      <c r="I15" s="148"/>
    </row>
    <row r="16" spans="2:9">
      <c r="B16" s="147"/>
      <c r="C16" s="147"/>
      <c r="D16" s="147"/>
      <c r="E16" s="147"/>
      <c r="F16" s="148"/>
      <c r="G16" s="148"/>
      <c r="H16" s="148"/>
      <c r="I16" s="148"/>
    </row>
    <row r="17" spans="2:9">
      <c r="B17" s="147"/>
      <c r="C17" s="147"/>
      <c r="D17" s="147"/>
      <c r="E17" s="147"/>
      <c r="F17" s="148"/>
      <c r="G17" s="148"/>
      <c r="H17" s="148"/>
      <c r="I17" s="148"/>
    </row>
    <row r="18" spans="2:9">
      <c r="B18" s="147"/>
      <c r="C18" s="147"/>
      <c r="D18" s="147"/>
      <c r="E18" s="147"/>
      <c r="F18" s="148"/>
      <c r="G18" s="148"/>
      <c r="H18" s="148"/>
      <c r="I18" s="148"/>
    </row>
    <row r="19" spans="2:9">
      <c r="B19" s="234"/>
      <c r="C19" s="234"/>
      <c r="D19" s="234"/>
      <c r="E19" s="234"/>
      <c r="F19" s="234"/>
      <c r="G19" s="234"/>
      <c r="H19" s="234"/>
      <c r="I19" s="234"/>
    </row>
    <row r="20" spans="2:9">
      <c r="B20" s="234"/>
      <c r="C20" s="234"/>
      <c r="D20" s="234"/>
      <c r="E20" s="234"/>
      <c r="F20" s="234"/>
      <c r="G20" s="234"/>
      <c r="H20" s="234"/>
      <c r="I20" s="234"/>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7"/>
  <sheetViews>
    <sheetView showGridLines="0" showRowColHeaders="0" topLeftCell="A4" zoomScaleNormal="100" workbookViewId="0">
      <selection activeCell="G26" sqref="G26:J26"/>
    </sheetView>
  </sheetViews>
  <sheetFormatPr defaultColWidth="11.42578125" defaultRowHeight="15"/>
  <cols>
    <col min="1" max="1" width="5.7109375" customWidth="1"/>
    <col min="2" max="10" width="17.7109375" customWidth="1"/>
  </cols>
  <sheetData>
    <row r="3" spans="2:10" ht="24">
      <c r="B3" s="149" t="s">
        <v>870</v>
      </c>
      <c r="C3" s="149"/>
      <c r="D3" s="149"/>
      <c r="E3" s="149"/>
      <c r="F3" s="149"/>
      <c r="G3" s="235"/>
      <c r="H3" s="235"/>
      <c r="I3" s="235"/>
      <c r="J3" s="235"/>
    </row>
    <row r="5" spans="2:10">
      <c r="B5" s="126" t="s">
        <v>871</v>
      </c>
      <c r="C5" s="126"/>
      <c r="D5" s="126"/>
      <c r="E5" s="126"/>
      <c r="F5" s="126"/>
      <c r="G5" s="154"/>
      <c r="H5" s="154"/>
      <c r="I5" s="154"/>
      <c r="J5" s="154"/>
    </row>
    <row r="6" spans="2:10">
      <c r="B6" s="126"/>
      <c r="C6" s="126"/>
      <c r="D6" s="126"/>
      <c r="E6" s="126"/>
      <c r="F6" s="126"/>
      <c r="G6" s="154"/>
      <c r="H6" s="154"/>
      <c r="I6" s="154"/>
      <c r="J6" s="154"/>
    </row>
    <row r="7" spans="2:10">
      <c r="B7" s="126"/>
      <c r="C7" s="126"/>
      <c r="D7" s="126"/>
      <c r="E7" s="126"/>
      <c r="F7" s="126"/>
      <c r="G7" s="154"/>
      <c r="H7" s="154"/>
      <c r="I7" s="154"/>
      <c r="J7" s="154"/>
    </row>
    <row r="8" spans="2:10">
      <c r="B8" s="126"/>
      <c r="C8" s="126"/>
      <c r="D8" s="126"/>
      <c r="E8" s="126"/>
      <c r="F8" s="126"/>
      <c r="G8" s="154"/>
      <c r="H8" s="154"/>
      <c r="I8" s="154"/>
      <c r="J8" s="154"/>
    </row>
    <row r="9" spans="2:10">
      <c r="B9" s="154"/>
      <c r="C9" s="154"/>
      <c r="D9" s="154"/>
      <c r="E9" s="154"/>
      <c r="F9" s="154"/>
      <c r="G9" s="154"/>
      <c r="H9" s="154"/>
      <c r="I9" s="154"/>
      <c r="J9" s="154"/>
    </row>
    <row r="10" spans="2:10">
      <c r="B10" s="154"/>
      <c r="C10" s="154"/>
      <c r="D10" s="154"/>
      <c r="E10" s="154"/>
      <c r="F10" s="154"/>
      <c r="G10" s="154"/>
      <c r="H10" s="154"/>
      <c r="I10" s="154"/>
      <c r="J10" s="154"/>
    </row>
    <row r="11" spans="2:10">
      <c r="B11" s="32"/>
      <c r="C11" s="32"/>
      <c r="D11" s="32"/>
      <c r="E11" s="32"/>
      <c r="F11" s="32"/>
    </row>
    <row r="20" spans="2:10">
      <c r="B20" s="32" t="s">
        <v>872</v>
      </c>
    </row>
    <row r="22" spans="2:10" ht="15.75">
      <c r="B22" s="150" t="s">
        <v>873</v>
      </c>
      <c r="C22" s="151"/>
      <c r="D22" s="236"/>
      <c r="E22" s="236"/>
      <c r="F22" s="236"/>
      <c r="G22" s="150" t="s">
        <v>874</v>
      </c>
      <c r="H22" s="151"/>
      <c r="I22" s="151"/>
      <c r="J22" s="236"/>
    </row>
    <row r="23" spans="2:10">
      <c r="B23" s="155" t="s">
        <v>875</v>
      </c>
      <c r="C23" s="156"/>
      <c r="D23" s="236"/>
      <c r="E23" s="236"/>
      <c r="F23" s="236"/>
      <c r="G23" s="152" t="s">
        <v>876</v>
      </c>
      <c r="H23" s="153"/>
      <c r="I23" s="153"/>
      <c r="J23" s="236"/>
    </row>
    <row r="24" spans="2:10">
      <c r="B24" s="157" t="s">
        <v>877</v>
      </c>
      <c r="C24" s="158"/>
      <c r="D24" s="236"/>
      <c r="E24" s="236"/>
      <c r="F24" s="236"/>
      <c r="G24" s="159" t="s">
        <v>878</v>
      </c>
      <c r="H24" s="160"/>
      <c r="I24" s="160"/>
      <c r="J24" s="236"/>
    </row>
    <row r="25" spans="2:10">
      <c r="B25" s="155" t="s">
        <v>879</v>
      </c>
      <c r="C25" s="156"/>
      <c r="D25" s="236"/>
      <c r="E25" s="236"/>
      <c r="F25" s="236"/>
      <c r="G25" s="152" t="s">
        <v>880</v>
      </c>
      <c r="H25" s="153"/>
      <c r="I25" s="153"/>
      <c r="J25" s="236"/>
    </row>
    <row r="26" spans="2:10">
      <c r="B26" s="157" t="s">
        <v>881</v>
      </c>
      <c r="C26" s="158"/>
      <c r="D26" s="236"/>
      <c r="E26" s="236"/>
      <c r="F26" s="236"/>
      <c r="G26" s="159" t="s">
        <v>882</v>
      </c>
      <c r="H26" s="160"/>
      <c r="I26" s="160"/>
      <c r="J26" s="236"/>
    </row>
    <row r="27" spans="2:10">
      <c r="B27" s="155" t="s">
        <v>883</v>
      </c>
      <c r="C27" s="156"/>
      <c r="D27" s="236"/>
      <c r="E27" s="236"/>
      <c r="F27" s="236"/>
      <c r="G27" s="152" t="s">
        <v>884</v>
      </c>
      <c r="H27" s="153"/>
      <c r="I27" s="153"/>
      <c r="J27" s="236"/>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4:P34"/>
  <sheetViews>
    <sheetView showGridLines="0" topLeftCell="E10" zoomScaleNormal="100" workbookViewId="0">
      <selection activeCell="E11" sqref="E11:E12"/>
    </sheetView>
  </sheetViews>
  <sheetFormatPr defaultColWidth="11.42578125" defaultRowHeight="15"/>
  <cols>
    <col min="1" max="1" width="5.7109375" customWidth="1"/>
    <col min="2" max="2" width="22.85546875" customWidth="1"/>
    <col min="3" max="3" width="56.85546875" customWidth="1"/>
    <col min="4" max="4" width="138.140625" customWidth="1"/>
    <col min="5" max="5" width="38.7109375" customWidth="1"/>
    <col min="7" max="7" width="22.7109375" customWidth="1"/>
    <col min="8" max="8" width="29.140625" customWidth="1"/>
    <col min="9" max="9" width="22.7109375" customWidth="1"/>
    <col min="10" max="10" width="23" customWidth="1"/>
    <col min="11" max="11" width="14" customWidth="1"/>
    <col min="12" max="12" width="23.140625" customWidth="1"/>
    <col min="13" max="13" width="31.7109375" customWidth="1"/>
    <col min="14" max="14" width="23" customWidth="1"/>
    <col min="15" max="15" width="22.85546875" customWidth="1"/>
    <col min="16" max="16" width="22.7109375" customWidth="1"/>
  </cols>
  <sheetData>
    <row r="4" spans="2:16" ht="24">
      <c r="B4" s="164" t="s">
        <v>885</v>
      </c>
      <c r="C4" s="165"/>
      <c r="D4" s="165"/>
      <c r="E4" s="107"/>
      <c r="F4" s="107"/>
      <c r="G4" s="87"/>
      <c r="H4" s="80"/>
      <c r="I4" s="32"/>
      <c r="J4" s="32"/>
      <c r="K4" s="86"/>
      <c r="L4" s="32"/>
      <c r="M4" s="32"/>
      <c r="N4" s="32"/>
      <c r="O4" s="32"/>
      <c r="P4" s="32"/>
    </row>
    <row r="5" spans="2:16" ht="24">
      <c r="B5" s="107"/>
      <c r="C5" s="107"/>
      <c r="D5" s="107"/>
      <c r="E5" s="107"/>
      <c r="F5" s="107"/>
      <c r="G5" s="87"/>
      <c r="H5" s="80"/>
      <c r="I5" s="32"/>
      <c r="J5" s="32"/>
      <c r="K5" s="86"/>
      <c r="L5" s="32"/>
      <c r="M5" s="32"/>
      <c r="N5" s="32"/>
      <c r="O5" s="32"/>
      <c r="P5" s="32"/>
    </row>
    <row r="6" spans="2:16" ht="24">
      <c r="B6" s="108" t="s">
        <v>886</v>
      </c>
      <c r="C6" s="86"/>
      <c r="D6" s="86"/>
      <c r="E6" s="86"/>
      <c r="F6" s="86"/>
      <c r="G6" s="86"/>
      <c r="H6" s="32"/>
      <c r="I6" s="32"/>
      <c r="J6" s="32"/>
      <c r="K6" s="86"/>
      <c r="L6" s="32"/>
      <c r="M6" s="32"/>
      <c r="N6" s="32"/>
      <c r="O6" s="32"/>
      <c r="P6" s="32"/>
    </row>
    <row r="7" spans="2:16">
      <c r="B7" s="166" t="s">
        <v>3</v>
      </c>
      <c r="C7" s="168" t="s">
        <v>887</v>
      </c>
      <c r="D7" s="170" t="s">
        <v>888</v>
      </c>
      <c r="E7" s="168" t="s">
        <v>889</v>
      </c>
      <c r="F7" s="170" t="s">
        <v>890</v>
      </c>
      <c r="G7" s="168" t="s">
        <v>891</v>
      </c>
      <c r="H7" s="182" t="s">
        <v>892</v>
      </c>
      <c r="I7" s="183" t="s">
        <v>893</v>
      </c>
      <c r="J7" s="167"/>
      <c r="K7" s="170" t="s">
        <v>894</v>
      </c>
      <c r="L7" s="170" t="s">
        <v>895</v>
      </c>
      <c r="M7" s="182" t="s">
        <v>896</v>
      </c>
      <c r="N7" s="170" t="s">
        <v>897</v>
      </c>
      <c r="O7" s="174" t="s">
        <v>898</v>
      </c>
      <c r="P7" s="170" t="s">
        <v>4</v>
      </c>
    </row>
    <row r="8" spans="2:16">
      <c r="B8" s="167"/>
      <c r="C8" s="169"/>
      <c r="D8" s="168"/>
      <c r="E8" s="169"/>
      <c r="F8" s="168"/>
      <c r="G8" s="169"/>
      <c r="H8" s="182"/>
      <c r="I8" s="53" t="s">
        <v>899</v>
      </c>
      <c r="J8" s="53" t="s">
        <v>900</v>
      </c>
      <c r="K8" s="168"/>
      <c r="L8" s="168"/>
      <c r="M8" s="184"/>
      <c r="N8" s="168"/>
      <c r="O8" s="174"/>
      <c r="P8" s="168"/>
    </row>
    <row r="9" spans="2:16">
      <c r="B9" s="88" t="s">
        <v>901</v>
      </c>
      <c r="C9" s="48" t="s">
        <v>901</v>
      </c>
      <c r="D9" s="48" t="s">
        <v>901</v>
      </c>
      <c r="E9" s="48" t="s">
        <v>901</v>
      </c>
      <c r="F9" s="48" t="s">
        <v>901</v>
      </c>
      <c r="G9" s="48" t="s">
        <v>901</v>
      </c>
      <c r="H9" s="48" t="s">
        <v>901</v>
      </c>
      <c r="I9" s="180" t="s">
        <v>901</v>
      </c>
      <c r="J9" s="181"/>
      <c r="K9" s="48"/>
      <c r="L9" s="48" t="s">
        <v>901</v>
      </c>
      <c r="M9" s="48" t="s">
        <v>901</v>
      </c>
      <c r="N9" s="48" t="s">
        <v>901</v>
      </c>
      <c r="O9" s="48" t="s">
        <v>901</v>
      </c>
      <c r="P9" s="48" t="s">
        <v>901</v>
      </c>
    </row>
    <row r="10" spans="2:16" ht="212.25" customHeight="1">
      <c r="B10" s="161" t="s">
        <v>9</v>
      </c>
      <c r="C10" s="171" t="s">
        <v>902</v>
      </c>
      <c r="D10" s="175" t="s">
        <v>903</v>
      </c>
      <c r="E10" s="120" t="s">
        <v>904</v>
      </c>
      <c r="F10" s="118">
        <v>1</v>
      </c>
      <c r="G10" s="115" t="s">
        <v>5</v>
      </c>
      <c r="H10" s="120"/>
      <c r="I10" s="117">
        <v>43831</v>
      </c>
      <c r="J10" s="117">
        <v>44561</v>
      </c>
      <c r="K10" s="116">
        <v>1</v>
      </c>
      <c r="L10" s="119" t="s">
        <v>34</v>
      </c>
      <c r="M10" s="120" t="s">
        <v>905</v>
      </c>
      <c r="N10" s="120" t="s">
        <v>906</v>
      </c>
      <c r="O10" s="121" t="s">
        <v>907</v>
      </c>
      <c r="P10" s="123" t="s">
        <v>8</v>
      </c>
    </row>
    <row r="11" spans="2:16" ht="189" customHeight="1">
      <c r="B11" s="162"/>
      <c r="C11" s="172"/>
      <c r="D11" s="179"/>
      <c r="E11" s="175" t="s">
        <v>908</v>
      </c>
      <c r="F11" s="177">
        <v>1</v>
      </c>
      <c r="G11" s="177" t="s">
        <v>30</v>
      </c>
      <c r="H11" s="175"/>
      <c r="I11" s="117">
        <v>43831</v>
      </c>
      <c r="J11" s="117">
        <v>44561</v>
      </c>
      <c r="K11" s="116">
        <v>1</v>
      </c>
      <c r="L11" s="119" t="s">
        <v>34</v>
      </c>
      <c r="M11" s="120" t="s">
        <v>909</v>
      </c>
      <c r="N11" s="120" t="s">
        <v>910</v>
      </c>
      <c r="O11" s="121" t="s">
        <v>907</v>
      </c>
      <c r="P11" s="123" t="s">
        <v>10</v>
      </c>
    </row>
    <row r="12" spans="2:16" ht="145.5" customHeight="1">
      <c r="B12" s="163"/>
      <c r="C12" s="173"/>
      <c r="D12" s="176"/>
      <c r="E12" s="176"/>
      <c r="F12" s="178"/>
      <c r="G12" s="178"/>
      <c r="H12" s="176"/>
      <c r="I12" s="117">
        <v>43831</v>
      </c>
      <c r="J12" s="117">
        <v>44561</v>
      </c>
      <c r="K12" s="116">
        <v>2</v>
      </c>
      <c r="L12" s="119" t="s">
        <v>34</v>
      </c>
      <c r="M12" s="120" t="s">
        <v>911</v>
      </c>
      <c r="N12" s="122" t="s">
        <v>912</v>
      </c>
      <c r="O12" s="121" t="s">
        <v>907</v>
      </c>
      <c r="P12" s="123" t="s">
        <v>10</v>
      </c>
    </row>
    <row r="13" spans="2:16">
      <c r="B13" s="94"/>
      <c r="C13" s="95"/>
      <c r="D13" s="95"/>
      <c r="E13" s="95"/>
      <c r="F13" s="96"/>
      <c r="G13" s="95"/>
      <c r="H13" s="101"/>
      <c r="I13" s="98"/>
      <c r="J13" s="98"/>
      <c r="K13" s="97"/>
      <c r="L13" s="94"/>
      <c r="M13" s="101"/>
      <c r="N13" s="101"/>
      <c r="O13" s="102"/>
      <c r="P13" s="101"/>
    </row>
    <row r="14" spans="2:16">
      <c r="B14" s="94"/>
      <c r="C14" s="95"/>
      <c r="D14" s="95"/>
      <c r="E14" s="95"/>
      <c r="F14" s="96"/>
      <c r="G14" s="95"/>
      <c r="H14" s="101"/>
      <c r="I14" s="98"/>
      <c r="J14" s="98"/>
      <c r="K14" s="97"/>
      <c r="L14" s="94"/>
      <c r="M14" s="101"/>
      <c r="N14" s="101"/>
      <c r="O14" s="102"/>
      <c r="P14" s="101"/>
    </row>
    <row r="15" spans="2:16">
      <c r="B15" s="94"/>
      <c r="C15" s="95"/>
      <c r="D15" s="95"/>
      <c r="E15" s="95"/>
      <c r="F15" s="96"/>
      <c r="G15" s="95"/>
      <c r="H15" s="101"/>
      <c r="I15" s="98"/>
      <c r="J15" s="98"/>
      <c r="K15" s="97"/>
      <c r="L15" s="94"/>
      <c r="M15" s="101"/>
      <c r="N15" s="101"/>
      <c r="O15" s="102"/>
      <c r="P15" s="101"/>
    </row>
    <row r="16" spans="2:16">
      <c r="B16" s="94"/>
      <c r="C16" s="95"/>
      <c r="D16" s="95"/>
      <c r="E16" s="95"/>
      <c r="F16" s="96"/>
      <c r="G16" s="95"/>
      <c r="H16" s="101"/>
      <c r="I16" s="98"/>
      <c r="J16" s="98"/>
      <c r="K16" s="97"/>
      <c r="L16" s="94"/>
      <c r="M16" s="101"/>
      <c r="N16" s="101"/>
      <c r="O16" s="102"/>
      <c r="P16" s="101"/>
    </row>
    <row r="17" spans="2:16">
      <c r="B17" s="94"/>
      <c r="C17" s="95"/>
      <c r="D17" s="95"/>
      <c r="E17" s="95"/>
      <c r="F17" s="96"/>
      <c r="G17" s="95"/>
      <c r="H17" s="101"/>
      <c r="I17" s="98"/>
      <c r="J17" s="98"/>
      <c r="K17" s="97"/>
      <c r="L17" s="94"/>
      <c r="M17" s="101"/>
      <c r="N17" s="101"/>
      <c r="O17" s="102"/>
      <c r="P17" s="101"/>
    </row>
    <row r="18" spans="2:16">
      <c r="B18" s="94"/>
      <c r="C18" s="95"/>
      <c r="D18" s="95"/>
      <c r="E18" s="95"/>
      <c r="F18" s="96"/>
      <c r="G18" s="95"/>
      <c r="H18" s="101"/>
      <c r="I18" s="98"/>
      <c r="J18" s="98"/>
      <c r="K18" s="97"/>
      <c r="L18" s="94"/>
      <c r="M18" s="101"/>
      <c r="N18" s="101"/>
      <c r="O18" s="102"/>
      <c r="P18" s="101"/>
    </row>
    <row r="19" spans="2:16">
      <c r="B19" s="94"/>
      <c r="C19" s="95"/>
      <c r="D19" s="95"/>
      <c r="E19" s="95"/>
      <c r="F19" s="96"/>
      <c r="G19" s="95"/>
      <c r="H19" s="101"/>
      <c r="I19" s="98"/>
      <c r="J19" s="98"/>
      <c r="K19" s="97"/>
      <c r="L19" s="94"/>
      <c r="M19" s="101"/>
      <c r="N19" s="101"/>
      <c r="O19" s="102"/>
      <c r="P19" s="101"/>
    </row>
    <row r="20" spans="2:16">
      <c r="B20" s="94"/>
      <c r="C20" s="95"/>
      <c r="D20" s="95"/>
      <c r="E20" s="95"/>
      <c r="F20" s="96"/>
      <c r="G20" s="95"/>
      <c r="H20" s="101"/>
      <c r="I20" s="98"/>
      <c r="J20" s="98"/>
      <c r="K20" s="97"/>
      <c r="L20" s="94"/>
      <c r="M20" s="101"/>
      <c r="N20" s="101"/>
      <c r="O20" s="102"/>
      <c r="P20" s="101"/>
    </row>
    <row r="21" spans="2:16">
      <c r="B21" s="99"/>
      <c r="C21" s="99"/>
      <c r="D21" s="99"/>
      <c r="E21" s="99"/>
      <c r="F21" s="99"/>
      <c r="G21" s="99"/>
      <c r="H21" s="99"/>
      <c r="I21" s="99"/>
      <c r="J21" s="99"/>
      <c r="K21" s="99"/>
      <c r="L21" s="99"/>
      <c r="M21" s="99"/>
      <c r="N21" s="99"/>
      <c r="O21" s="99"/>
      <c r="P21" s="99"/>
    </row>
    <row r="22" spans="2:16">
      <c r="B22" s="99"/>
      <c r="C22" s="99"/>
      <c r="D22" s="99"/>
      <c r="E22" s="99"/>
      <c r="F22" s="99"/>
      <c r="G22" s="99"/>
      <c r="H22" s="99"/>
      <c r="I22" s="99"/>
      <c r="J22" s="99"/>
      <c r="K22" s="99"/>
      <c r="L22" s="99"/>
      <c r="M22" s="99"/>
      <c r="N22" s="99"/>
      <c r="O22" s="99"/>
      <c r="P22" s="99"/>
    </row>
    <row r="23" spans="2:16">
      <c r="B23" s="100"/>
      <c r="C23" s="100"/>
      <c r="D23" s="100"/>
      <c r="E23" s="100"/>
      <c r="F23" s="100"/>
      <c r="G23" s="100"/>
      <c r="H23" s="100"/>
      <c r="I23" s="100"/>
      <c r="J23" s="100"/>
      <c r="K23" s="100"/>
      <c r="L23" s="100"/>
      <c r="M23" s="100"/>
      <c r="N23" s="100"/>
      <c r="O23" s="100"/>
      <c r="P23" s="100"/>
    </row>
    <row r="24" spans="2:16">
      <c r="B24" s="100"/>
      <c r="C24" s="100"/>
      <c r="D24" s="100"/>
      <c r="E24" s="100"/>
      <c r="F24" s="100"/>
      <c r="G24" s="100"/>
      <c r="H24" s="100"/>
      <c r="I24" s="100"/>
      <c r="J24" s="100"/>
      <c r="K24" s="100"/>
      <c r="L24" s="100"/>
      <c r="M24" s="100"/>
      <c r="N24" s="100"/>
      <c r="O24" s="100"/>
      <c r="P24" s="100"/>
    </row>
    <row r="25" spans="2:16">
      <c r="B25" s="100"/>
      <c r="C25" s="100"/>
      <c r="D25" s="100"/>
      <c r="E25" s="100"/>
      <c r="F25" s="100"/>
      <c r="G25" s="100"/>
      <c r="H25" s="100"/>
      <c r="I25" s="100"/>
      <c r="J25" s="100"/>
      <c r="K25" s="100"/>
      <c r="L25" s="100"/>
      <c r="M25" s="100"/>
      <c r="N25" s="100"/>
      <c r="O25" s="100"/>
      <c r="P25" s="100"/>
    </row>
    <row r="26" spans="2:16">
      <c r="B26" s="100"/>
      <c r="C26" s="100"/>
      <c r="D26" s="100"/>
      <c r="E26" s="100"/>
      <c r="F26" s="100"/>
      <c r="G26" s="100"/>
      <c r="H26" s="100"/>
      <c r="I26" s="100"/>
      <c r="J26" s="100"/>
      <c r="K26" s="100"/>
      <c r="L26" s="100"/>
      <c r="M26" s="100"/>
      <c r="N26" s="100"/>
      <c r="O26" s="100"/>
      <c r="P26" s="100"/>
    </row>
    <row r="27" spans="2:16">
      <c r="B27" s="100"/>
      <c r="C27" s="100"/>
      <c r="D27" s="100"/>
      <c r="E27" s="100"/>
      <c r="F27" s="100"/>
      <c r="G27" s="100"/>
      <c r="H27" s="100"/>
      <c r="I27" s="100"/>
      <c r="J27" s="100"/>
      <c r="K27" s="100"/>
      <c r="L27" s="100"/>
      <c r="M27" s="100"/>
      <c r="N27" s="100"/>
      <c r="O27" s="100"/>
      <c r="P27" s="100"/>
    </row>
    <row r="28" spans="2:16">
      <c r="B28" s="100"/>
      <c r="C28" s="100"/>
      <c r="D28" s="100"/>
      <c r="E28" s="100"/>
      <c r="F28" s="100"/>
      <c r="G28" s="100"/>
      <c r="H28" s="100"/>
      <c r="I28" s="100"/>
      <c r="J28" s="100"/>
      <c r="K28" s="100"/>
      <c r="L28" s="100"/>
      <c r="M28" s="100"/>
      <c r="N28" s="100"/>
      <c r="O28" s="100"/>
      <c r="P28" s="100"/>
    </row>
    <row r="29" spans="2:16">
      <c r="B29" s="100"/>
      <c r="C29" s="100"/>
      <c r="D29" s="100"/>
      <c r="E29" s="100"/>
      <c r="F29" s="100"/>
      <c r="G29" s="100"/>
      <c r="H29" s="100"/>
      <c r="I29" s="100"/>
      <c r="J29" s="100"/>
      <c r="K29" s="100"/>
      <c r="L29" s="100"/>
      <c r="M29" s="100"/>
      <c r="N29" s="100"/>
      <c r="O29" s="100"/>
      <c r="P29" s="100"/>
    </row>
    <row r="30" spans="2:16">
      <c r="B30" s="100"/>
      <c r="C30" s="100"/>
      <c r="D30" s="100"/>
      <c r="E30" s="100"/>
      <c r="F30" s="100"/>
      <c r="G30" s="100"/>
      <c r="H30" s="100"/>
      <c r="I30" s="100"/>
      <c r="J30" s="100"/>
      <c r="K30" s="100"/>
      <c r="L30" s="100"/>
      <c r="M30" s="100"/>
      <c r="N30" s="100"/>
      <c r="O30" s="100"/>
      <c r="P30" s="100"/>
    </row>
    <row r="31" spans="2:16">
      <c r="B31" s="100"/>
      <c r="C31" s="100"/>
      <c r="D31" s="100"/>
      <c r="E31" s="100"/>
      <c r="F31" s="100"/>
      <c r="G31" s="100"/>
      <c r="H31" s="100"/>
      <c r="I31" s="100"/>
      <c r="J31" s="100"/>
      <c r="K31" s="100"/>
      <c r="L31" s="100"/>
      <c r="M31" s="100"/>
      <c r="N31" s="100"/>
      <c r="O31" s="100"/>
      <c r="P31" s="100"/>
    </row>
    <row r="32" spans="2:16">
      <c r="B32" s="100"/>
      <c r="C32" s="100"/>
      <c r="D32" s="100"/>
      <c r="E32" s="100"/>
      <c r="F32" s="100"/>
      <c r="G32" s="100"/>
      <c r="H32" s="100"/>
      <c r="I32" s="100"/>
      <c r="J32" s="100"/>
      <c r="K32" s="100"/>
      <c r="L32" s="100"/>
      <c r="M32" s="100"/>
      <c r="N32" s="100"/>
      <c r="O32" s="100"/>
      <c r="P32" s="100"/>
    </row>
    <row r="33" spans="2:16">
      <c r="B33" s="100"/>
      <c r="C33" s="100"/>
      <c r="D33" s="100"/>
      <c r="E33" s="100"/>
      <c r="F33" s="100"/>
      <c r="G33" s="100"/>
      <c r="H33" s="100"/>
      <c r="I33" s="100"/>
      <c r="J33" s="100"/>
      <c r="K33" s="100"/>
      <c r="L33" s="100"/>
      <c r="M33" s="100"/>
      <c r="N33" s="100"/>
      <c r="O33" s="100"/>
      <c r="P33" s="100"/>
    </row>
    <row r="34" spans="2:16">
      <c r="B34" s="100"/>
      <c r="C34" s="100"/>
      <c r="D34" s="100"/>
      <c r="E34" s="100"/>
      <c r="F34" s="100"/>
      <c r="G34" s="100"/>
      <c r="H34" s="100"/>
      <c r="I34" s="100"/>
      <c r="J34" s="100"/>
      <c r="K34" s="100"/>
      <c r="L34" s="100"/>
      <c r="M34" s="100"/>
      <c r="N34" s="100"/>
      <c r="O34" s="100"/>
      <c r="P34" s="100"/>
    </row>
  </sheetData>
  <mergeCells count="23">
    <mergeCell ref="P7:P8"/>
    <mergeCell ref="I9:J9"/>
    <mergeCell ref="G7:G8"/>
    <mergeCell ref="H7:H8"/>
    <mergeCell ref="I7:J7"/>
    <mergeCell ref="K7:K8"/>
    <mergeCell ref="L7:L8"/>
    <mergeCell ref="M7:M8"/>
    <mergeCell ref="E7:E8"/>
    <mergeCell ref="C10:C12"/>
    <mergeCell ref="F7:F8"/>
    <mergeCell ref="N7:N8"/>
    <mergeCell ref="O7:O8"/>
    <mergeCell ref="H11:H12"/>
    <mergeCell ref="G11:G12"/>
    <mergeCell ref="F11:F12"/>
    <mergeCell ref="E11:E12"/>
    <mergeCell ref="D10:D12"/>
    <mergeCell ref="B10:B12"/>
    <mergeCell ref="B4:D4"/>
    <mergeCell ref="B7:B8"/>
    <mergeCell ref="C7:C8"/>
    <mergeCell ref="D7:D8"/>
  </mergeCells>
  <dataValidations xWindow="318" yWindow="442" count="15">
    <dataValidation type="custom" allowBlank="1" showInputMessage="1" showErrorMessage="1" prompt="Si marco otra medida, escríbala" sqref="H10:H11 H13:H20" xr:uid="{33A42540-F5F4-4DCF-A0AD-B1D44DA7A16F}">
      <formula1>G10="Otra (escríbala en la siguiente columna)"</formula1>
    </dataValidation>
    <dataValidation allowBlank="1" showInputMessage="1" showErrorMessage="1" prompt="Si seleccionó &quot;otro&quot; en el mecanismo, descríbalo en el campo." sqref="M7:M8" xr:uid="{E3592CB8-773C-490A-ACA9-9290E1E805FC}"/>
    <dataValidation allowBlank="1" showInputMessage="1" showErrorMessage="1" prompt="Enumere los mecanismos para cada medida._x000a_Si requiere varios mecanismos para una misma medida, diligencie varias filas. " sqref="K7:K8" xr:uid="{F1D3BD85-1B94-46E2-86D2-ACFA8B9EA112}"/>
    <dataValidation allowBlank="1" showInputMessage="1" showErrorMessage="1" prompt="Si seleccionó &quot;otra&quot; en la medida, descríbala en el campo." sqref="H7:H8" xr:uid="{FC55F563-6440-42FB-B0E7-C67C280FB3A0}"/>
    <dataValidation allowBlank="1" showInputMessage="1" showErrorMessage="1" prompt="Enumere la medida a tomar para cada subcausa._x000a_Si la medida se repite para la misma subcausa, por tener varios mecanismos, el número de la medida debe ser el mismo." sqref="F7:F8" xr:uid="{1B6CE6E8-12DD-4D80-BD83-73105370CCDA}"/>
    <dataValidation allowBlank="1" showInputMessage="1" showErrorMessage="1" prompt="Describa brevemente el sustento del insumo y causa seleccionados." sqref="D7:D8" xr:uid="{623B944A-5D03-4D6F-A286-378D29B0D18B}"/>
    <dataValidation allowBlank="1" showInputMessage="1" showErrorMessage="1" prompt="Seleccione la causa eKOGUI del listado desplegable" sqref="C7:C8" xr:uid="{328FF797-FEAA-41C6-A7D1-90AA2C33F9FA}"/>
    <dataValidation type="custom" allowBlank="1" showInputMessage="1" showErrorMessage="1" prompt="Si marco otro mecanismo, escríbalo" sqref="M10:M20" xr:uid="{6510ACB5-EBA7-407D-8A35-1103B997548F}">
      <formula1>L10="Otro (escríbala en la siguiente columna)"</formula1>
    </dataValidation>
    <dataValidation allowBlank="1" showInputMessage="1" showErrorMessage="1" error="Debe seleccionar una causa del listado de e-kogi" prompt="Describa brevemente el sustento del insumo y causa seleccionados." sqref="D10 D13:D20" xr:uid="{54B30EDB-799F-4A75-9BEB-2EAA45D7CBCC}"/>
    <dataValidation allowBlank="1" showInputMessage="1" showErrorMessage="1" prompt="Explicación de la forma como se cumplirá el mecanismo " sqref="N7:N8" xr:uid="{1BB3DA0B-2C84-47A3-96A1-645F189B5B3D}"/>
    <dataValidation allowBlank="1" showInputMessage="1" showErrorMessage="1" prompt="¿Cómo cumplo la medida definida?_x000a_Seleccione el mecanismo de la lista desplegable." sqref="L7:L8" xr:uid="{912D5DB9-E2ED-4150-9119-A7716727B4F6}"/>
    <dataValidation allowBlank="1" showInputMessage="1" showErrorMessage="1" prompt="¿Qué debe hacerse para prevenir la subcausa? _x000a_Seleccione la medida del listado desplegable._x000a_Si requiere más de una medida por subcausa, diligencie varias filas." sqref="G7:G8" xr:uid="{D34F32DC-3D65-475E-AED2-919A2E13C16B}"/>
    <dataValidation allowBlank="1" showInputMessage="1" showErrorMessage="1" prompt="Texto libre" sqref="E10:E11 E13:E20" xr:uid="{7B96858B-4200-4FFF-97BA-19F1B3DFFDE4}"/>
    <dataValidation allowBlank="1" showInputMessage="1" showErrorMessage="1" prompt="         Identifique la falencia o falla" sqref="E7:E8" xr:uid="{8443793F-1477-4C79-BEE2-13D74E3894E3}"/>
    <dataValidation allowBlank="1" showInputMessage="1" showErrorMessage="1" prompt="Seleccione el insumo del listado desplegable en cada celda" sqref="B7:B8" xr:uid="{CDF36B4E-CBC5-4B21-8E4B-D2E0F45907EA}"/>
  </dataValidations>
  <hyperlinks>
    <hyperlink ref="B9" location="INSUMOS!A1" display="Ayuda" xr:uid="{ADF7B4B6-BDAB-468D-AD31-69441D34A56B}"/>
    <hyperlink ref="C9" location="'CAUSA e-KOGUI'!A1" display="Ayuda" xr:uid="{055B603C-B090-42A8-AD88-83E6FFE1C65C}"/>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L9" location="MECANISMO!A1" display="Ayuda" xr:uid="{4E215EFE-2B99-43C0-82B1-6FA500AF53C7}"/>
    <hyperlink ref="M9" location="'OTRO MECANISMO'!A1" display="Ayuda" xr:uid="{8FA4FA9F-26E4-4997-B108-76BFE497DF23}"/>
    <hyperlink ref="N9" location="'EJECUCIÓN DEL MECANISMO'!A1" display="Ayuda" xr:uid="{86EFBBA0-5A48-4B95-B1BA-66B48B31B044}"/>
    <hyperlink ref="I9" location="'PERIODO DE IMPLEMENTACIÓN'!A1" display="Ayuda" xr:uid="{9516BE24-8A18-453A-9CC9-960D202E6B49}"/>
    <hyperlink ref="O9" location="'ÁREA RESPONSABLE'!A1" display="Ayuda" xr:uid="{1F066CE2-EF08-4183-819D-98E4891C1266}"/>
    <hyperlink ref="P9" location="DIVULGACIÓN!A1" display="Ayuda" xr:uid="{7BC16034-D9CE-46DD-AA7B-002EAF76BFC9}"/>
    <hyperlink ref="I9:J9" location="'PERÍODO IMPLEMENTACIÓN'!A1" display="Ayuda" xr:uid="{649DE25C-CD17-40A0-AF63-FD895D7460B2}"/>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10">
        <x14:dataValidation type="list" allowBlank="1" showInputMessage="1" showErrorMessage="1" xr:uid="{FB688C56-A76F-474E-89EA-A9FE018F9B17}">
          <x14:formula1>
            <xm:f>LISTAS!$J$2:$J$9</xm:f>
          </x14:formula1>
          <xm:sqref>B10 B13:B20</xm:sqref>
        </x14:dataValidation>
        <x14:dataValidation type="list" allowBlank="1" showInputMessage="1" showErrorMessage="1" prompt="¿Como realizará la divulagacion de la PPDA la interior de la entidad? " xr:uid="{2E1CD3AC-15A0-4AB5-A0BD-018BDF803928}">
          <x14:formula1>
            <xm:f>LISTAS!$K$2:$K$7</xm:f>
          </x14:formula1>
          <xm:sqref>P10</xm:sqref>
        </x14:dataValidation>
        <x14:dataValidation type="list" allowBlank="1" showInputMessage="1" showErrorMessage="1" prompt="Seleccione el mecanismo" xr:uid="{9B44EBEE-7272-402B-B2F2-6744B0B3CD1B}">
          <x14:formula1>
            <xm:f>LISTAS!$F$2:$F$8</xm:f>
          </x14:formula1>
          <xm:sqref>L10:L20</xm:sqref>
        </x14:dataValidation>
        <x14:dataValidation type="list" allowBlank="1" showInputMessage="1" showErrorMessage="1" prompt="¿Como realizará la divulagacion de la PPDA la interior de la entidad? " xr:uid="{628A4F90-AF51-4F4B-AB36-F7346F379683}">
          <x14:formula1>
            <xm:f>LISTAS!$K$2:$K$3</xm:f>
          </x14:formula1>
          <xm:sqref>P11:P20</xm:sqref>
        </x14:dataValidation>
        <x14:dataValidation type="list" showInputMessage="1" showErrorMessage="1" prompt="Seleccione la medida" xr:uid="{933912EE-1F6C-4346-BF91-28DFF2A9BB1F}">
          <x14:formula1>
            <xm:f>LISTAS!$E$2:$E$8</xm:f>
          </x14:formula1>
          <xm:sqref>G10:G11 G13:G20</xm:sqref>
        </x14:dataValidation>
        <x14:dataValidation type="list" allowBlank="1" showInputMessage="1" showErrorMessage="1" error="Seleccione un número" prompt="Enumere la medida a tomar para cada subcausa." xr:uid="{57D218E5-CD18-4F24-806B-9D01FEA3A702}">
          <x14:formula1>
            <xm:f>LISTAS!$D$2:$D$11</xm:f>
          </x14:formula1>
          <xm:sqref>F10:F11 F13:F20</xm:sqref>
        </x14:dataValidation>
        <x14:dataValidation type="list" allowBlank="1" showInputMessage="1" showErrorMessage="1" error="Debe seleccionar una causa del listado de e-kogi" prompt="Seleccione la causa " xr:uid="{F05C49E7-F3C6-4019-873C-80A5F0E178E3}">
          <x14:formula1>
            <xm:f>CAUSAS!$B$3:$B$695</xm:f>
          </x14:formula1>
          <xm:sqref>C10 C13:C20</xm:sqref>
        </x14:dataValidation>
        <x14:dataValidation type="list" allowBlank="1" showInputMessage="1" showErrorMessage="1" error="Seleccione un número" prompt="Enumere los mecanismos a tomar " xr:uid="{727667D8-C1E1-4FCE-A496-A1EF95B02C2F}">
          <x14:formula1>
            <xm:f>LISTAS!$D$2:$D$11</xm:f>
          </x14:formula1>
          <xm:sqref>K10:K20</xm:sqref>
        </x14:dataValidation>
        <x14:dataValidation type="date" allowBlank="1" showInputMessage="1" showErrorMessage="1" error="El formato para definir la fecha es Día - Mes- Año" prompt="Día / Mes / Año" xr:uid="{D7C793BC-6FA7-4AFB-8669-98013D672A7E}">
          <x14:formula1>
            <xm:f>LISTAS!F1048575</xm:f>
          </x14:formula1>
          <x14:formula2>
            <xm:f>LISTAS!F1048576</xm:f>
          </x14:formula2>
          <xm:sqref>I10:I20 J13:J20</xm:sqref>
        </x14:dataValidation>
        <x14:dataValidation type="date" allowBlank="1" showInputMessage="1" showErrorMessage="1" error="El formato para definir la fecha es Día - Mes- Año" prompt="Día / Mes / Año" xr:uid="{62224741-2A13-4CE5-9BF4-5F242467CEFD}">
          <x14:formula1>
            <xm:f>'https://unproteccion-my.sharepoint.com/personal/yulie_guacheta_unp_gov_co/Documents/Evidencias Procesal - Comité de Conciliación UNP/2. Evidencias/[5. Aplicativo PPDA - Versión Aprobada Comité de Conciliación UNP.xlsx]LISTAS'!#REF!</xm:f>
          </x14:formula1>
          <x14:formula2>
            <xm:f>'https://unproteccion-my.sharepoint.com/personal/yulie_guacheta_unp_gov_co/Documents/Evidencias Procesal - Comité de Conciliación UNP/2. Evidencias/[5. Aplicativo PPDA - Versión Aprobada Comité de Conciliación UNP.xlsx]LISTAS'!#REF!</xm:f>
          </x14:formula2>
          <xm:sqref>J10:J12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defaultColWidth="11.42578125" defaultRowHeight="15"/>
  <cols>
    <col min="1" max="1" width="5.7109375" customWidth="1"/>
  </cols>
  <sheetData>
    <row r="3" spans="2:10" ht="24">
      <c r="B3" s="149" t="s">
        <v>913</v>
      </c>
      <c r="C3" s="149"/>
      <c r="D3" s="149"/>
      <c r="E3" s="149"/>
      <c r="F3" s="149"/>
      <c r="G3" s="235"/>
      <c r="H3" s="235"/>
      <c r="I3" s="235"/>
      <c r="J3" s="235"/>
    </row>
    <row r="5" spans="2:10" ht="24.75" customHeight="1">
      <c r="B5" s="32" t="s">
        <v>914</v>
      </c>
    </row>
    <row r="6" spans="2:10">
      <c r="B6" s="32"/>
    </row>
    <row r="7" spans="2:10">
      <c r="B7" s="185" t="s">
        <v>915</v>
      </c>
      <c r="C7" s="186"/>
      <c r="D7" s="186"/>
      <c r="E7" s="186"/>
      <c r="F7" s="186"/>
      <c r="G7" s="186"/>
      <c r="H7" s="186"/>
      <c r="I7" s="186"/>
      <c r="J7" s="186"/>
    </row>
    <row r="8" spans="2:10">
      <c r="B8" s="186"/>
      <c r="C8" s="186"/>
      <c r="D8" s="186"/>
      <c r="E8" s="186"/>
      <c r="F8" s="186"/>
      <c r="G8" s="186"/>
      <c r="H8" s="186"/>
      <c r="I8" s="186"/>
      <c r="J8" s="186"/>
    </row>
    <row r="20" spans="2:3">
      <c r="B20" s="68"/>
      <c r="C20" s="68"/>
    </row>
  </sheetData>
  <sheetProtection algorithmName="SHA-512" hashValue="4NLGop79U1udKvxHnTQBBsXwky4nZxNgBD2zIDWedoOnZqjOKtu2VqRmzLgBMB/TR5dAt2NQEthqtoHb6X+mjA==" saltValue="w3fBj6QlhUnwRmGOT6pNSw==" spinCount="100000" sheet="1" objects="1" scenarios="1"/>
  <mergeCells count="2">
    <mergeCell ref="B3:J3"/>
    <mergeCell ref="B7:J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1579AA-C5AC-410A-8F58-75026D727875}"/>
</file>

<file path=customXml/itemProps2.xml><?xml version="1.0" encoding="utf-8"?>
<ds:datastoreItem xmlns:ds="http://schemas.openxmlformats.org/officeDocument/2006/customXml" ds:itemID="{6662654E-F4E9-4589-ABFB-E1F58AE50628}"/>
</file>

<file path=customXml/itemProps3.xml><?xml version="1.0" encoding="utf-8"?>
<ds:datastoreItem xmlns:ds="http://schemas.openxmlformats.org/officeDocument/2006/customXml" ds:itemID="{EAEA923C-A541-47EC-ACA0-8A9AE567C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Luz Mery Dimate Aranzazu</cp:lastModifiedBy>
  <cp:revision/>
  <dcterms:created xsi:type="dcterms:W3CDTF">2019-04-08T20:16:01Z</dcterms:created>
  <dcterms:modified xsi:type="dcterms:W3CDTF">2022-03-09T18:28:01Z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c896e5-fe32-4984-9bf3-650686060f97_Enabled">
    <vt:lpwstr>true</vt:lpwstr>
  </property>
  <property fmtid="{D5CDD505-2E9C-101B-9397-08002B2CF9AE}" pid="3" name="MSIP_Label_b0c896e5-fe32-4984-9bf3-650686060f97_SetDate">
    <vt:lpwstr>2021-01-29T15:14:11Z</vt:lpwstr>
  </property>
  <property fmtid="{D5CDD505-2E9C-101B-9397-08002B2CF9AE}" pid="4" name="MSIP_Label_b0c896e5-fe32-4984-9bf3-650686060f97_Method">
    <vt:lpwstr>Privileged</vt:lpwstr>
  </property>
  <property fmtid="{D5CDD505-2E9C-101B-9397-08002B2CF9AE}" pid="5" name="MSIP_Label_b0c896e5-fe32-4984-9bf3-650686060f97_Name">
    <vt:lpwstr>General</vt:lpwstr>
  </property>
  <property fmtid="{D5CDD505-2E9C-101B-9397-08002B2CF9AE}" pid="6" name="MSIP_Label_b0c896e5-fe32-4984-9bf3-650686060f97_SiteId">
    <vt:lpwstr>58ec5e61-0ed7-4021-a4f8-c2e2b3b9f5ff</vt:lpwstr>
  </property>
  <property fmtid="{D5CDD505-2E9C-101B-9397-08002B2CF9AE}" pid="7" name="MSIP_Label_b0c896e5-fe32-4984-9bf3-650686060f97_ActionId">
    <vt:lpwstr>0588d9a3-374f-40aa-a1d3-00002a927842</vt:lpwstr>
  </property>
  <property fmtid="{D5CDD505-2E9C-101B-9397-08002B2CF9AE}" pid="8" name="MSIP_Label_b0c896e5-fe32-4984-9bf3-650686060f97_ContentBits">
    <vt:lpwstr>0</vt:lpwstr>
  </property>
  <property fmtid="{D5CDD505-2E9C-101B-9397-08002B2CF9AE}" pid="9" name="ContentTypeId">
    <vt:lpwstr>0x010100EE4E4FDD66F6564794CF0AA1CB4405C3</vt:lpwstr>
  </property>
</Properties>
</file>