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parra\OneDrive - Unidad Nacional de Protección\TRANSPARENCIA\doc para ingresar a la pagina\"/>
    </mc:Choice>
  </mc:AlternateContent>
  <xr:revisionPtr revIDLastSave="1" documentId="8_{7249C2D4-3C56-476B-AC2B-2B719E258704}" xr6:coauthVersionLast="36" xr6:coauthVersionMax="36" xr10:uidLastSave="{97C5D075-B807-4C6D-9F07-367C61E2AA8C}"/>
  <bookViews>
    <workbookView xWindow="0" yWindow="0" windowWidth="16410" windowHeight="7860" xr2:uid="{1F8F5A45-62EC-45C2-B8A3-F16A17BE7BE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4" i="1" l="1"/>
  <c r="O24" i="1"/>
  <c r="N24" i="1"/>
  <c r="M24" i="1"/>
  <c r="L24" i="1"/>
  <c r="L22" i="1" s="1"/>
  <c r="P23" i="1"/>
  <c r="O23" i="1"/>
  <c r="N23" i="1"/>
  <c r="M23" i="1"/>
  <c r="M22" i="1" s="1"/>
  <c r="L23" i="1"/>
  <c r="K22" i="1"/>
  <c r="P22" i="1" s="1"/>
  <c r="J22" i="1"/>
  <c r="O22" i="1" s="1"/>
  <c r="I22" i="1"/>
  <c r="H22" i="1"/>
  <c r="G22" i="1"/>
  <c r="F22" i="1"/>
  <c r="N22" i="1" s="1"/>
  <c r="O21" i="1"/>
  <c r="K21" i="1"/>
  <c r="P21" i="1" s="1"/>
  <c r="J21" i="1"/>
  <c r="I21" i="1"/>
  <c r="N21" i="1" s="1"/>
  <c r="H21" i="1"/>
  <c r="G21" i="1"/>
  <c r="F21" i="1"/>
  <c r="P20" i="1"/>
  <c r="O20" i="1"/>
  <c r="N20" i="1"/>
  <c r="M20" i="1"/>
  <c r="M21" i="1" s="1"/>
  <c r="L20" i="1"/>
  <c r="L21" i="1" s="1"/>
  <c r="K19" i="1"/>
  <c r="P19" i="1" s="1"/>
  <c r="J19" i="1"/>
  <c r="O19" i="1" s="1"/>
  <c r="I19" i="1"/>
  <c r="N19" i="1" s="1"/>
  <c r="H19" i="1"/>
  <c r="G19" i="1"/>
  <c r="F19" i="1"/>
  <c r="P18" i="1"/>
  <c r="O18" i="1"/>
  <c r="N18" i="1"/>
  <c r="M18" i="1"/>
  <c r="L18" i="1"/>
  <c r="P17" i="1"/>
  <c r="O17" i="1"/>
  <c r="N17" i="1"/>
  <c r="M17" i="1"/>
  <c r="L17" i="1"/>
  <c r="P16" i="1"/>
  <c r="O16" i="1"/>
  <c r="N16" i="1"/>
  <c r="M16" i="1"/>
  <c r="M19" i="1" s="1"/>
  <c r="L16" i="1"/>
  <c r="L19" i="1" s="1"/>
  <c r="K15" i="1"/>
  <c r="P15" i="1" s="1"/>
  <c r="J15" i="1"/>
  <c r="O15" i="1" s="1"/>
  <c r="I15" i="1"/>
  <c r="N15" i="1" s="1"/>
  <c r="H15" i="1"/>
  <c r="G15" i="1"/>
  <c r="F15" i="1"/>
  <c r="M14" i="1"/>
  <c r="L14" i="1"/>
  <c r="M13" i="1"/>
  <c r="L13" i="1"/>
  <c r="P12" i="1"/>
  <c r="O12" i="1"/>
  <c r="N12" i="1"/>
  <c r="M12" i="1"/>
  <c r="M15" i="1" s="1"/>
  <c r="L12" i="1"/>
  <c r="L15" i="1" s="1"/>
  <c r="O11" i="1"/>
  <c r="K11" i="1"/>
  <c r="P11" i="1" s="1"/>
  <c r="J11" i="1"/>
  <c r="I11" i="1"/>
  <c r="N11" i="1" s="1"/>
  <c r="H11" i="1"/>
  <c r="G11" i="1"/>
  <c r="F11" i="1"/>
  <c r="P10" i="1"/>
  <c r="O10" i="1"/>
  <c r="N10" i="1"/>
  <c r="M10" i="1"/>
  <c r="M11" i="1" s="1"/>
  <c r="L10" i="1"/>
  <c r="L11" i="1" s="1"/>
  <c r="G9" i="1"/>
  <c r="G25" i="1" s="1"/>
  <c r="K8" i="1"/>
  <c r="P8" i="1" s="1"/>
  <c r="J8" i="1"/>
  <c r="O8" i="1" s="1"/>
  <c r="I8" i="1"/>
  <c r="N8" i="1" s="1"/>
  <c r="H8" i="1"/>
  <c r="G8" i="1"/>
  <c r="F8" i="1"/>
  <c r="M7" i="1"/>
  <c r="K7" i="1"/>
  <c r="P7" i="1" s="1"/>
  <c r="J7" i="1"/>
  <c r="O7" i="1" s="1"/>
  <c r="I7" i="1"/>
  <c r="L7" i="1" s="1"/>
  <c r="H7" i="1"/>
  <c r="G7" i="1"/>
  <c r="F7" i="1"/>
  <c r="P6" i="1"/>
  <c r="K6" i="1"/>
  <c r="M6" i="1" s="1"/>
  <c r="J6" i="1"/>
  <c r="O6" i="1" s="1"/>
  <c r="I6" i="1"/>
  <c r="N6" i="1" s="1"/>
  <c r="H6" i="1"/>
  <c r="G6" i="1"/>
  <c r="F6" i="1"/>
  <c r="K5" i="1"/>
  <c r="P5" i="1" s="1"/>
  <c r="J5" i="1"/>
  <c r="O5" i="1" s="1"/>
  <c r="I5" i="1"/>
  <c r="N5" i="1" s="1"/>
  <c r="H5" i="1"/>
  <c r="H9" i="1" s="1"/>
  <c r="H25" i="1" s="1"/>
  <c r="G5" i="1"/>
  <c r="F5" i="1"/>
  <c r="F9" i="1" s="1"/>
  <c r="F25" i="1" s="1"/>
  <c r="L5" i="1" l="1"/>
  <c r="L9" i="1" s="1"/>
  <c r="L25" i="1" s="1"/>
  <c r="N7" i="1"/>
  <c r="M5" i="1"/>
  <c r="L8" i="1"/>
  <c r="I9" i="1"/>
  <c r="M8" i="1"/>
  <c r="J9" i="1"/>
  <c r="L6" i="1"/>
  <c r="K9" i="1"/>
  <c r="K25" i="1" l="1"/>
  <c r="P25" i="1" s="1"/>
  <c r="P9" i="1"/>
  <c r="O9" i="1"/>
  <c r="J25" i="1"/>
  <c r="O25" i="1" s="1"/>
  <c r="N9" i="1"/>
  <c r="I25" i="1"/>
  <c r="N25" i="1" s="1"/>
  <c r="M9" i="1"/>
  <c r="M25" i="1" s="1"/>
</calcChain>
</file>

<file path=xl/sharedStrings.xml><?xml version="1.0" encoding="utf-8"?>
<sst xmlns="http://schemas.openxmlformats.org/spreadsheetml/2006/main" count="99" uniqueCount="49">
  <si>
    <t>UNIDAD NACIONAL DE PROTECCION - UNP EJECUCION ACUMULADA A NOVIEMBRE DE 2018</t>
  </si>
  <si>
    <t>UNIDAD EJECUTORA: 37-08-00  MES: NOVIEMBRE DE 2018</t>
  </si>
  <si>
    <t>DESCRIPCION</t>
  </si>
  <si>
    <t>EJECUCION VIGENCIA</t>
  </si>
  <si>
    <t>REZAGO POTENCIAL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</si>
  <si>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</si>
  <si>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</si>
  <si>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</si>
  <si>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</si>
  <si>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</si>
  <si>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</si>
  <si>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</si>
  <si>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</si>
  <si>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</si>
  <si>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</si>
  <si>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</si>
  <si>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</si>
  <si>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RESERVA PRESUPUESTAL</t>
  </si>
  <si>
    <t>CUENTAS POR PAGAR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</si>
  <si>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</si>
  <si>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</si>
  <si>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</si>
  <si>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</si>
  <si>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</si>
  <si>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</si>
  <si>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</si>
  <si>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</si>
  <si>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</si>
  <si>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</si>
  <si>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</si>
  <si>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</si>
  <si>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</si>
  <si>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</si>
  <si>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</si>
  <si>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</si>
  <si>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</si>
  <si>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GASTOS GENERALES</t>
  </si>
  <si>
    <t>TOTAL GASTOS GENERALES</t>
  </si>
  <si>
    <t>TRANSFERENCIAS CORRIENTES</t>
  </si>
  <si>
    <t>CUOTA DE AUDITAJE CONTRANAL</t>
  </si>
  <si>
    <t>TOTAL TRANSFERENCIAS</t>
  </si>
  <si>
    <t>COMPRA DE BIENES Y SERVICIOS</t>
  </si>
  <si>
    <t>TOTAL COMPRA DE BIENES Y SERVICIOS</t>
  </si>
  <si>
    <t>INVERSION</t>
  </si>
  <si>
    <t>IMPLEMENTACIÓN PROGRAMA DE GESTIÓN DOCUMENTAL NACIONAL</t>
  </si>
  <si>
    <t>IMPLEMENTACIÓN DE LA RUTA DE PROTECCIÓN COLECTIVA DE LA UNP A NIVEL NACIONAL</t>
  </si>
  <si>
    <t>RECURSOS DEL CREDITO EXTERNO PREVIA AUTORIZACION</t>
  </si>
  <si>
    <t xml:space="preserve">TOTAL </t>
  </si>
  <si>
    <t>ELABORO: VANESSA ANDREA PINZON - CONTRATISTA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</si>
</sst>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Fill="1" applyBorder="1"/>
    <xf numFmtId="4" fontId="6" fillId="7" borderId="2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 readingOrder="1"/>
    </xf>
    <xf numFmtId="4" fontId="8" fillId="7" borderId="5" xfId="1" applyNumberFormat="1" applyFont="1" applyFill="1" applyBorder="1" applyAlignment="1">
      <alignment horizontal="center" vertical="center" wrapText="1" readingOrder="1"/>
    </xf>
    <xf numFmtId="4" fontId="8" fillId="7" borderId="2" xfId="1" applyNumberFormat="1" applyFont="1" applyFill="1" applyBorder="1" applyAlignment="1">
      <alignment horizontal="center" vertical="center" wrapText="1" readingOrder="1"/>
    </xf>
    <xf numFmtId="4" fontId="6" fillId="8" borderId="5" xfId="1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vertical="center" wrapText="1" readingOrder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164" fontId="9" fillId="2" borderId="5" xfId="2" applyFont="1" applyFill="1" applyBorder="1" applyAlignment="1">
      <alignment horizontal="right" vertical="center" wrapText="1" readingOrder="1"/>
    </xf>
    <xf numFmtId="10" fontId="10" fillId="0" borderId="5" xfId="3" applyNumberFormat="1" applyFont="1" applyFill="1" applyBorder="1" applyAlignment="1">
      <alignment horizontal="center" vertical="center" wrapText="1"/>
    </xf>
    <xf numFmtId="4" fontId="11" fillId="9" borderId="5" xfId="1" applyNumberFormat="1" applyFont="1" applyFill="1" applyBorder="1" applyAlignment="1">
      <alignment vertical="center" wrapText="1" readingOrder="1"/>
    </xf>
    <xf numFmtId="4" fontId="11" fillId="9" borderId="5" xfId="1" applyNumberFormat="1" applyFont="1" applyFill="1" applyBorder="1" applyAlignment="1">
      <alignment horizontal="center" vertical="center" wrapText="1" readingOrder="1"/>
    </xf>
    <xf numFmtId="10" fontId="10" fillId="9" borderId="5" xfId="3" applyNumberFormat="1" applyFont="1" applyFill="1" applyBorder="1" applyAlignment="1">
      <alignment horizontal="center" vertical="center" wrapText="1"/>
    </xf>
    <xf numFmtId="164" fontId="9" fillId="2" borderId="5" xfId="2" applyFont="1" applyFill="1" applyBorder="1" applyAlignment="1">
      <alignment vertical="center" wrapText="1" readingOrder="1"/>
    </xf>
    <xf numFmtId="164" fontId="9" fillId="2" borderId="5" xfId="2" applyFont="1" applyFill="1" applyBorder="1" applyAlignment="1">
      <alignment vertical="center" readingOrder="1"/>
    </xf>
    <xf numFmtId="4" fontId="9" fillId="9" borderId="5" xfId="1" applyNumberFormat="1" applyFont="1" applyFill="1" applyBorder="1" applyAlignment="1">
      <alignment vertical="center" wrapText="1" readingOrder="1"/>
    </xf>
    <xf numFmtId="4" fontId="9" fillId="9" borderId="5" xfId="1" applyNumberFormat="1" applyFont="1" applyFill="1" applyBorder="1" applyAlignment="1">
      <alignment horizontal="center" vertical="center" wrapText="1" readingOrder="1"/>
    </xf>
    <xf numFmtId="4" fontId="12" fillId="2" borderId="5" xfId="1" applyNumberFormat="1" applyFont="1" applyFill="1" applyBorder="1" applyAlignment="1">
      <alignment vertical="center" wrapText="1" readingOrder="1"/>
    </xf>
    <xf numFmtId="3" fontId="9" fillId="0" borderId="5" xfId="1" applyNumberFormat="1" applyFont="1" applyFill="1" applyBorder="1" applyAlignment="1">
      <alignment horizontal="center" vertical="center" wrapText="1" readingOrder="1"/>
    </xf>
    <xf numFmtId="164" fontId="9" fillId="9" borderId="5" xfId="2" applyFont="1" applyFill="1" applyBorder="1" applyAlignment="1">
      <alignment vertical="center" wrapText="1" readingOrder="1"/>
    </xf>
    <xf numFmtId="4" fontId="11" fillId="0" borderId="5" xfId="1" applyNumberFormat="1" applyFont="1" applyFill="1" applyBorder="1" applyAlignment="1">
      <alignment vertical="center" wrapText="1" readingOrder="1"/>
    </xf>
    <xf numFmtId="4" fontId="11" fillId="0" borderId="5" xfId="1" applyNumberFormat="1" applyFont="1" applyFill="1" applyBorder="1" applyAlignment="1">
      <alignment horizontal="center" vertical="center" wrapText="1" readingOrder="1"/>
    </xf>
    <xf numFmtId="164" fontId="11" fillId="2" borderId="5" xfId="2" applyFont="1" applyFill="1" applyBorder="1" applyAlignment="1">
      <alignment vertical="center" wrapText="1" readingOrder="1"/>
    </xf>
    <xf numFmtId="164" fontId="11" fillId="9" borderId="5" xfId="2" applyFont="1" applyFill="1" applyBorder="1" applyAlignment="1">
      <alignment vertical="top" wrapText="1" readingOrder="1"/>
    </xf>
    <xf numFmtId="164" fontId="4" fillId="0" borderId="0" xfId="0" applyNumberFormat="1" applyFont="1" applyFill="1" applyBorder="1"/>
    <xf numFmtId="4" fontId="13" fillId="0" borderId="0" xfId="1" applyNumberFormat="1" applyFont="1" applyFill="1" applyBorder="1"/>
    <xf numFmtId="4" fontId="14" fillId="0" borderId="0" xfId="1" applyNumberFormat="1" applyFont="1" applyFill="1" applyBorder="1" applyAlignment="1">
      <alignment horizontal="center"/>
    </xf>
    <xf numFmtId="4" fontId="14" fillId="0" borderId="0" xfId="1" applyNumberFormat="1" applyFont="1" applyFill="1" applyBorder="1"/>
    <xf numFmtId="4" fontId="15" fillId="0" borderId="0" xfId="1" applyNumberFormat="1" applyFont="1" applyFill="1" applyBorder="1"/>
    <xf numFmtId="4" fontId="11" fillId="9" borderId="2" xfId="1" applyNumberFormat="1" applyFont="1" applyFill="1" applyBorder="1" applyAlignment="1">
      <alignment horizontal="center" vertical="top" wrapText="1" readingOrder="1"/>
    </xf>
    <xf numFmtId="4" fontId="11" fillId="9" borderId="3" xfId="1" applyNumberFormat="1" applyFont="1" applyFill="1" applyBorder="1" applyAlignment="1">
      <alignment horizontal="center" vertical="top" wrapText="1" readingOrder="1"/>
    </xf>
    <xf numFmtId="4" fontId="11" fillId="9" borderId="4" xfId="1" applyNumberFormat="1" applyFont="1" applyFill="1" applyBorder="1" applyAlignment="1">
      <alignment horizontal="center" vertical="top" wrapText="1" readingOrder="1"/>
    </xf>
    <xf numFmtId="4" fontId="3" fillId="2" borderId="0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7" fillId="5" borderId="2" xfId="1" applyNumberFormat="1" applyFont="1" applyFill="1" applyBorder="1" applyAlignment="1">
      <alignment horizontal="center" vertical="center" wrapText="1" readingOrder="1"/>
    </xf>
    <xf numFmtId="4" fontId="7" fillId="5" borderId="4" xfId="1" applyNumberFormat="1" applyFont="1" applyFill="1" applyBorder="1" applyAlignment="1">
      <alignment horizontal="center" vertical="center" wrapText="1" readingOrder="1"/>
    </xf>
    <xf numFmtId="4" fontId="6" fillId="6" borderId="2" xfId="1" applyNumberFormat="1" applyFont="1" applyFill="1" applyBorder="1" applyAlignment="1">
      <alignment horizontal="center" vertical="center" wrapText="1"/>
    </xf>
    <xf numFmtId="4" fontId="6" fillId="6" borderId="3" xfId="1" applyNumberFormat="1" applyFont="1" applyFill="1" applyBorder="1" applyAlignment="1">
      <alignment horizontal="center" vertical="center" wrapText="1"/>
    </xf>
    <xf numFmtId="4" fontId="6" fillId="6" borderId="4" xfId="1" applyNumberFormat="1" applyFont="1" applyFill="1" applyBorder="1" applyAlignment="1">
      <alignment horizontal="center" vertical="center" wrapText="1"/>
    </xf>
  </cellXfs>
  <cellStyles count="4">
    <cellStyle name="Millares 4 7 2 5" xfId="2" xr:uid="{62444D6C-0E1D-4774-BEE0-94484AD21106}"/>
    <cellStyle name="Normal" xfId="0" builtinId="0"/>
    <cellStyle name="Normal 2 4" xfId="1" xr:uid="{8758D912-EEAC-4A93-9D08-0C47E55D5E28}"/>
    <cellStyle name="Porcentaje 2" xfId="3" xr:uid="{D4A7276B-887F-49F1-A8D2-4AADC964D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9635-A119-4DF1-BD07-E2C42F4DD54C}">
  <dimension ref="A1:P27"/>
  <sheetViews>
    <sheetView tabSelected="1" view="pageBreakPreview" zoomScaleNormal="100" zoomScaleSheetLayoutView="100" workbookViewId="0">
      <selection sqref="A1:XFD1048576"/>
    </sheetView>
  </sheetViews>
  <sheetFormatPr baseColWidth="10" defaultRowHeight="15" x14ac:dyDescent="0.25"/>
  <cols>
    <col min="1" max="1" width="25.42578125" style="1" customWidth="1"/>
    <col min="2" max="2" width="7.85546875" style="1" customWidth="1"/>
    <col min="3" max="3" width="3.85546875" style="1" customWidth="1"/>
    <col min="4" max="4" width="4.5703125" style="1" customWidth="1"/>
    <col min="5" max="5" width="20.42578125" style="1" bestFit="1" customWidth="1"/>
    <col min="6" max="6" width="15.28515625" style="1" bestFit="1" customWidth="1"/>
    <col min="7" max="7" width="15.28515625" style="1" customWidth="1"/>
    <col min="8" max="12" width="15.28515625" style="1" bestFit="1" customWidth="1"/>
    <col min="13" max="13" width="14.42578125" style="1" bestFit="1" customWidth="1"/>
    <col min="14" max="15" width="10.5703125" style="1" bestFit="1" customWidth="1"/>
    <col min="16" max="16" width="10.7109375" style="1" bestFit="1" customWidth="1"/>
    <col min="17" max="16384" width="11.42578125" style="1"/>
  </cols>
  <sheetData>
    <row r="1" spans="1:16" ht="33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26.2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.75" x14ac:dyDescent="0.25">
      <c r="A3" s="35" t="s">
        <v>2</v>
      </c>
      <c r="B3" s="36"/>
      <c r="C3" s="36"/>
      <c r="D3" s="36"/>
      <c r="E3" s="37"/>
      <c r="F3" s="38" t="s">
        <v>3</v>
      </c>
      <c r="G3" s="39"/>
      <c r="H3" s="39"/>
      <c r="I3" s="39"/>
      <c r="J3" s="39"/>
      <c r="K3" s="40"/>
      <c r="L3" s="41" t="s">
        <v>4</v>
      </c>
      <c r="M3" s="42"/>
      <c r="N3" s="43" t="s">
        <v>5</v>
      </c>
      <c r="O3" s="44"/>
      <c r="P3" s="45"/>
    </row>
    <row r="4" spans="1:16" ht="56.25" x14ac:dyDescent="0.25">
      <c r="A4" s="2" t="s">
        <v>6</v>
      </c>
      <c r="B4" s="2" t="s">
        <v>7</v>
      </c>
      <c r="C4" s="2" t="s">
        <v>8</v>
      </c>
      <c r="D4" s="3" t="s">
        <v>9</v>
      </c>
      <c r="E4" s="2" t="s">
        <v>10</v>
      </c>
      <c r="F4" s="3" t="s">
        <v>11</v>
      </c>
      <c r="G4" s="3" t="s">
        <v>12</v>
      </c>
      <c r="H4" s="3" t="s">
        <v>13</v>
      </c>
      <c r="I4" s="2" t="s">
        <v>14</v>
      </c>
      <c r="J4" s="2" t="s">
        <v>15</v>
      </c>
      <c r="K4" s="3" t="s">
        <v>16</v>
      </c>
      <c r="L4" s="4" t="s">
        <v>17</v>
      </c>
      <c r="M4" s="5" t="s">
        <v>18</v>
      </c>
      <c r="N4" s="6" t="s">
        <v>19</v>
      </c>
      <c r="O4" s="6" t="s">
        <v>20</v>
      </c>
      <c r="P4" s="6" t="s">
        <v>21</v>
      </c>
    </row>
    <row r="5" spans="1:16" x14ac:dyDescent="0.25">
      <c r="A5" s="7" t="s">
        <v>22</v>
      </c>
      <c r="B5" s="8" t="s">
        <v>23</v>
      </c>
      <c r="C5" s="8" t="s">
        <v>24</v>
      </c>
      <c r="D5" s="8" t="s">
        <v>25</v>
      </c>
      <c r="E5" s="7" t="s">
        <v>26</v>
      </c>
      <c r="F5" s="9">
        <f t="shared" ref="F5:K5" si="0">F10+F12+F16</f>
        <v>726870956464</v>
      </c>
      <c r="G5" s="9">
        <f t="shared" si="0"/>
        <v>706383173231.83008</v>
      </c>
      <c r="H5" s="9">
        <f t="shared" si="0"/>
        <v>12321783232.17</v>
      </c>
      <c r="I5" s="9">
        <f t="shared" si="0"/>
        <v>692016006573.61011</v>
      </c>
      <c r="J5" s="9">
        <f t="shared" si="0"/>
        <v>600455285299.76001</v>
      </c>
      <c r="K5" s="9">
        <f t="shared" si="0"/>
        <v>590330085407.76001</v>
      </c>
      <c r="L5" s="9">
        <f>+I5-J5</f>
        <v>91560721273.850098</v>
      </c>
      <c r="M5" s="9">
        <f>+J5-K5</f>
        <v>10125199892</v>
      </c>
      <c r="N5" s="10">
        <f>I5/F5</f>
        <v>0.95204795351853333</v>
      </c>
      <c r="O5" s="10">
        <f>J5/F5</f>
        <v>0.82608237398944551</v>
      </c>
      <c r="P5" s="10">
        <f>K5/F5</f>
        <v>0.81215252880584377</v>
      </c>
    </row>
    <row r="6" spans="1:16" x14ac:dyDescent="0.25">
      <c r="A6" s="7" t="s">
        <v>22</v>
      </c>
      <c r="B6" s="8" t="s">
        <v>23</v>
      </c>
      <c r="C6" s="8" t="s">
        <v>27</v>
      </c>
      <c r="D6" s="8" t="s">
        <v>25</v>
      </c>
      <c r="E6" s="7" t="s">
        <v>26</v>
      </c>
      <c r="F6" s="9">
        <f>F17</f>
        <v>338043536</v>
      </c>
      <c r="G6" s="9">
        <f t="shared" ref="G6:K6" si="1">G17</f>
        <v>0</v>
      </c>
      <c r="H6" s="9">
        <f t="shared" si="1"/>
        <v>338043536</v>
      </c>
      <c r="I6" s="9">
        <f t="shared" si="1"/>
        <v>0</v>
      </c>
      <c r="J6" s="9">
        <f t="shared" si="1"/>
        <v>0</v>
      </c>
      <c r="K6" s="9">
        <f t="shared" si="1"/>
        <v>0</v>
      </c>
      <c r="L6" s="9">
        <f>+I6-J6</f>
        <v>0</v>
      </c>
      <c r="M6" s="9">
        <f>+J6-K6</f>
        <v>0</v>
      </c>
      <c r="N6" s="10">
        <f>I6/F6</f>
        <v>0</v>
      </c>
      <c r="O6" s="10">
        <f>J6/F6</f>
        <v>0</v>
      </c>
      <c r="P6" s="10">
        <f>K6/F6</f>
        <v>0</v>
      </c>
    </row>
    <row r="7" spans="1:16" x14ac:dyDescent="0.25">
      <c r="A7" s="7" t="s">
        <v>22</v>
      </c>
      <c r="B7" s="8" t="s">
        <v>23</v>
      </c>
      <c r="C7" s="8" t="s">
        <v>27</v>
      </c>
      <c r="D7" s="8" t="s">
        <v>28</v>
      </c>
      <c r="E7" s="7" t="s">
        <v>29</v>
      </c>
      <c r="F7" s="9">
        <f t="shared" ref="F7:K7" si="2">F13+F18</f>
        <v>607000000</v>
      </c>
      <c r="G7" s="9">
        <f t="shared" si="2"/>
        <v>607000000</v>
      </c>
      <c r="H7" s="9">
        <f t="shared" si="2"/>
        <v>0</v>
      </c>
      <c r="I7" s="9">
        <f t="shared" si="2"/>
        <v>607000000</v>
      </c>
      <c r="J7" s="9">
        <f t="shared" si="2"/>
        <v>607000000</v>
      </c>
      <c r="K7" s="9">
        <f t="shared" si="2"/>
        <v>607000000</v>
      </c>
      <c r="L7" s="9">
        <f t="shared" ref="L7:M8" si="3">+I7-J7</f>
        <v>0</v>
      </c>
      <c r="M7" s="9">
        <f t="shared" si="3"/>
        <v>0</v>
      </c>
      <c r="N7" s="10">
        <f t="shared" ref="N7:N25" si="4">I7/F7</f>
        <v>1</v>
      </c>
      <c r="O7" s="10">
        <f t="shared" ref="O7:O25" si="5">J7/F7</f>
        <v>1</v>
      </c>
      <c r="P7" s="10">
        <f t="shared" ref="P7:P25" si="6">K7/F7</f>
        <v>1</v>
      </c>
    </row>
    <row r="8" spans="1:16" x14ac:dyDescent="0.25">
      <c r="A8" s="7" t="s">
        <v>22</v>
      </c>
      <c r="B8" s="8" t="s">
        <v>30</v>
      </c>
      <c r="C8" s="8" t="s">
        <v>24</v>
      </c>
      <c r="D8" s="8" t="s">
        <v>31</v>
      </c>
      <c r="E8" s="7" t="s">
        <v>32</v>
      </c>
      <c r="F8" s="9">
        <f t="shared" ref="F8:J8" si="7">F14+F20</f>
        <v>68303000000</v>
      </c>
      <c r="G8" s="9">
        <f t="shared" si="7"/>
        <v>68302999991</v>
      </c>
      <c r="H8" s="9">
        <f t="shared" si="7"/>
        <v>9</v>
      </c>
      <c r="I8" s="9">
        <f t="shared" si="7"/>
        <v>68268845411</v>
      </c>
      <c r="J8" s="9">
        <f t="shared" si="7"/>
        <v>62929597880.010002</v>
      </c>
      <c r="K8" s="9">
        <f>K14+K20</f>
        <v>62196460525.410004</v>
      </c>
      <c r="L8" s="9">
        <f t="shared" si="3"/>
        <v>5339247530.9899979</v>
      </c>
      <c r="M8" s="9">
        <f t="shared" si="3"/>
        <v>733137354.59999847</v>
      </c>
      <c r="N8" s="10">
        <f t="shared" si="4"/>
        <v>0.9994999547750465</v>
      </c>
      <c r="O8" s="10">
        <f t="shared" si="5"/>
        <v>0.92132992518644863</v>
      </c>
      <c r="P8" s="10">
        <f t="shared" si="6"/>
        <v>0.91059632117783995</v>
      </c>
    </row>
    <row r="9" spans="1:16" x14ac:dyDescent="0.25">
      <c r="A9" s="11" t="s">
        <v>33</v>
      </c>
      <c r="B9" s="12"/>
      <c r="C9" s="12"/>
      <c r="D9" s="12"/>
      <c r="E9" s="11"/>
      <c r="F9" s="11">
        <f t="shared" ref="F9:M9" si="8">SUM(F5:F8)</f>
        <v>796119000000</v>
      </c>
      <c r="G9" s="11">
        <f t="shared" si="8"/>
        <v>775293173222.83008</v>
      </c>
      <c r="H9" s="11">
        <f t="shared" si="8"/>
        <v>12659826777.17</v>
      </c>
      <c r="I9" s="11">
        <f t="shared" si="8"/>
        <v>760891851984.61011</v>
      </c>
      <c r="J9" s="11">
        <f t="shared" si="8"/>
        <v>663991883179.77002</v>
      </c>
      <c r="K9" s="11">
        <f t="shared" si="8"/>
        <v>653133545933.17004</v>
      </c>
      <c r="L9" s="11">
        <f t="shared" si="8"/>
        <v>96899968804.840088</v>
      </c>
      <c r="M9" s="11">
        <f t="shared" si="8"/>
        <v>10858337246.599998</v>
      </c>
      <c r="N9" s="13">
        <f t="shared" si="4"/>
        <v>0.95575140397931735</v>
      </c>
      <c r="O9" s="13">
        <f t="shared" si="5"/>
        <v>0.83403597097892401</v>
      </c>
      <c r="P9" s="13">
        <f t="shared" si="6"/>
        <v>0.82039688279411749</v>
      </c>
    </row>
    <row r="10" spans="1:16" x14ac:dyDescent="0.25">
      <c r="A10" s="7" t="s">
        <v>34</v>
      </c>
      <c r="B10" s="8" t="s">
        <v>23</v>
      </c>
      <c r="C10" s="8" t="s">
        <v>24</v>
      </c>
      <c r="D10" s="8" t="s">
        <v>25</v>
      </c>
      <c r="E10" s="7" t="s">
        <v>26</v>
      </c>
      <c r="F10" s="14">
        <v>93453787534</v>
      </c>
      <c r="G10" s="14">
        <v>81453787533.399994</v>
      </c>
      <c r="H10" s="14">
        <v>12000000000.6</v>
      </c>
      <c r="I10" s="14">
        <v>71081150091.399994</v>
      </c>
      <c r="J10" s="14">
        <v>71070962436.800003</v>
      </c>
      <c r="K10" s="14">
        <v>68186658056.800003</v>
      </c>
      <c r="L10" s="15">
        <f>+I10-J10</f>
        <v>10187654.599990845</v>
      </c>
      <c r="M10" s="15">
        <f>+J10-K10</f>
        <v>2884304380</v>
      </c>
      <c r="N10" s="10">
        <f t="shared" si="4"/>
        <v>0.76060213253036446</v>
      </c>
      <c r="O10" s="10">
        <f t="shared" si="5"/>
        <v>0.7604931197779784</v>
      </c>
      <c r="P10" s="10">
        <f t="shared" si="6"/>
        <v>0.72962969031076019</v>
      </c>
    </row>
    <row r="11" spans="1:16" x14ac:dyDescent="0.25">
      <c r="A11" s="16" t="s">
        <v>35</v>
      </c>
      <c r="B11" s="17"/>
      <c r="C11" s="17"/>
      <c r="D11" s="17"/>
      <c r="E11" s="16"/>
      <c r="F11" s="16">
        <f t="shared" ref="F11:M11" si="9">SUM(F10)</f>
        <v>93453787534</v>
      </c>
      <c r="G11" s="16">
        <f t="shared" si="9"/>
        <v>81453787533.399994</v>
      </c>
      <c r="H11" s="16">
        <f t="shared" si="9"/>
        <v>12000000000.6</v>
      </c>
      <c r="I11" s="16">
        <f t="shared" si="9"/>
        <v>71081150091.399994</v>
      </c>
      <c r="J11" s="16">
        <f t="shared" si="9"/>
        <v>71070962436.800003</v>
      </c>
      <c r="K11" s="16">
        <f t="shared" si="9"/>
        <v>68186658056.800003</v>
      </c>
      <c r="L11" s="16">
        <f t="shared" si="9"/>
        <v>10187654.599990845</v>
      </c>
      <c r="M11" s="16">
        <f t="shared" si="9"/>
        <v>2884304380</v>
      </c>
      <c r="N11" s="13">
        <f t="shared" si="4"/>
        <v>0.76060213253036446</v>
      </c>
      <c r="O11" s="13">
        <f t="shared" si="5"/>
        <v>0.7604931197779784</v>
      </c>
      <c r="P11" s="13">
        <f t="shared" si="6"/>
        <v>0.72962969031076019</v>
      </c>
    </row>
    <row r="12" spans="1:16" x14ac:dyDescent="0.25">
      <c r="A12" s="7" t="s">
        <v>36</v>
      </c>
      <c r="B12" s="8" t="s">
        <v>23</v>
      </c>
      <c r="C12" s="8" t="s">
        <v>24</v>
      </c>
      <c r="D12" s="8" t="s">
        <v>25</v>
      </c>
      <c r="E12" s="7" t="s">
        <v>26</v>
      </c>
      <c r="F12" s="14">
        <v>623089168930</v>
      </c>
      <c r="G12" s="14">
        <v>614601385698.43005</v>
      </c>
      <c r="H12" s="14">
        <v>321783231.56999999</v>
      </c>
      <c r="I12" s="14">
        <v>610607091813.21008</v>
      </c>
      <c r="J12" s="14">
        <v>519056558193.96002</v>
      </c>
      <c r="K12" s="14">
        <v>511815662681.96002</v>
      </c>
      <c r="L12" s="18">
        <f t="shared" ref="L12:M14" si="10">+I12-J12</f>
        <v>91550533619.250061</v>
      </c>
      <c r="M12" s="18">
        <f t="shared" si="10"/>
        <v>7240895512</v>
      </c>
      <c r="N12" s="10">
        <f t="shared" si="4"/>
        <v>0.97996743044302193</v>
      </c>
      <c r="O12" s="10">
        <f t="shared" si="5"/>
        <v>0.83303736299141584</v>
      </c>
      <c r="P12" s="10">
        <f t="shared" si="6"/>
        <v>0.8214164010600209</v>
      </c>
    </row>
    <row r="13" spans="1:16" hidden="1" x14ac:dyDescent="0.25">
      <c r="A13" s="7" t="s">
        <v>36</v>
      </c>
      <c r="B13" s="8" t="s">
        <v>23</v>
      </c>
      <c r="C13" s="8" t="s">
        <v>27</v>
      </c>
      <c r="D13" s="19">
        <v>11</v>
      </c>
      <c r="E13" s="7" t="s">
        <v>29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f t="shared" si="10"/>
        <v>0</v>
      </c>
      <c r="M13" s="15">
        <f t="shared" si="10"/>
        <v>0</v>
      </c>
      <c r="N13" s="10">
        <v>0</v>
      </c>
      <c r="O13" s="10">
        <v>0</v>
      </c>
      <c r="P13" s="10">
        <v>0</v>
      </c>
    </row>
    <row r="14" spans="1:16" hidden="1" x14ac:dyDescent="0.25">
      <c r="A14" s="7" t="s">
        <v>36</v>
      </c>
      <c r="B14" s="8" t="s">
        <v>30</v>
      </c>
      <c r="C14" s="8" t="s">
        <v>24</v>
      </c>
      <c r="D14" s="8" t="s">
        <v>31</v>
      </c>
      <c r="E14" s="7" t="s">
        <v>32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f t="shared" si="10"/>
        <v>0</v>
      </c>
      <c r="M14" s="15">
        <f t="shared" si="10"/>
        <v>0</v>
      </c>
      <c r="N14" s="10">
        <v>0</v>
      </c>
      <c r="O14" s="10">
        <v>0</v>
      </c>
      <c r="P14" s="10">
        <v>0</v>
      </c>
    </row>
    <row r="15" spans="1:16" x14ac:dyDescent="0.25">
      <c r="A15" s="16" t="s">
        <v>37</v>
      </c>
      <c r="B15" s="17"/>
      <c r="C15" s="17"/>
      <c r="D15" s="17"/>
      <c r="E15" s="16"/>
      <c r="F15" s="16">
        <f t="shared" ref="F15:M15" si="11">SUM(F12:F14)</f>
        <v>623089168930</v>
      </c>
      <c r="G15" s="16">
        <f t="shared" si="11"/>
        <v>614601385698.43005</v>
      </c>
      <c r="H15" s="16">
        <f t="shared" si="11"/>
        <v>321783231.56999999</v>
      </c>
      <c r="I15" s="16">
        <f t="shared" si="11"/>
        <v>610607091813.21008</v>
      </c>
      <c r="J15" s="16">
        <f t="shared" si="11"/>
        <v>519056558193.96002</v>
      </c>
      <c r="K15" s="16">
        <f t="shared" si="11"/>
        <v>511815662681.96002</v>
      </c>
      <c r="L15" s="16">
        <f t="shared" si="11"/>
        <v>91550533619.250061</v>
      </c>
      <c r="M15" s="16">
        <f t="shared" si="11"/>
        <v>7240895512</v>
      </c>
      <c r="N15" s="13">
        <f>I15/F15</f>
        <v>0.97996743044302193</v>
      </c>
      <c r="O15" s="13">
        <f>J15/F15</f>
        <v>0.83303736299141584</v>
      </c>
      <c r="P15" s="13">
        <f t="shared" si="6"/>
        <v>0.8214164010600209</v>
      </c>
    </row>
    <row r="16" spans="1:16" x14ac:dyDescent="0.25">
      <c r="A16" s="7" t="s">
        <v>38</v>
      </c>
      <c r="B16" s="8" t="s">
        <v>23</v>
      </c>
      <c r="C16" s="8" t="s">
        <v>24</v>
      </c>
      <c r="D16" s="19">
        <v>10</v>
      </c>
      <c r="E16" s="7" t="s">
        <v>26</v>
      </c>
      <c r="F16" s="14">
        <v>10328000000</v>
      </c>
      <c r="G16" s="14">
        <v>10328000000</v>
      </c>
      <c r="H16" s="14">
        <v>0</v>
      </c>
      <c r="I16" s="14">
        <v>10327764669</v>
      </c>
      <c r="J16" s="14">
        <v>10327764669</v>
      </c>
      <c r="K16" s="14">
        <v>10327764669</v>
      </c>
      <c r="L16" s="15">
        <f t="shared" ref="L16:M18" si="12">+I16-J16</f>
        <v>0</v>
      </c>
      <c r="M16" s="15">
        <f t="shared" si="12"/>
        <v>0</v>
      </c>
      <c r="N16" s="10">
        <f t="shared" si="4"/>
        <v>0.99997721427188224</v>
      </c>
      <c r="O16" s="10">
        <f t="shared" si="5"/>
        <v>0.99997721427188224</v>
      </c>
      <c r="P16" s="10">
        <f t="shared" si="6"/>
        <v>0.99997721427188224</v>
      </c>
    </row>
    <row r="17" spans="1:16" ht="22.5" x14ac:dyDescent="0.25">
      <c r="A17" s="7" t="s">
        <v>38</v>
      </c>
      <c r="B17" s="8" t="s">
        <v>23</v>
      </c>
      <c r="C17" s="8" t="s">
        <v>27</v>
      </c>
      <c r="D17" s="19">
        <v>10</v>
      </c>
      <c r="E17" s="7" t="s">
        <v>39</v>
      </c>
      <c r="F17" s="14">
        <v>338043536</v>
      </c>
      <c r="G17" s="14">
        <v>0</v>
      </c>
      <c r="H17" s="14">
        <v>338043536</v>
      </c>
      <c r="I17" s="14">
        <v>0</v>
      </c>
      <c r="J17" s="14">
        <v>0</v>
      </c>
      <c r="K17" s="14">
        <v>0</v>
      </c>
      <c r="L17" s="15">
        <f t="shared" si="12"/>
        <v>0</v>
      </c>
      <c r="M17" s="15">
        <f t="shared" si="12"/>
        <v>0</v>
      </c>
      <c r="N17" s="10">
        <f t="shared" si="4"/>
        <v>0</v>
      </c>
      <c r="O17" s="10">
        <f t="shared" si="5"/>
        <v>0</v>
      </c>
      <c r="P17" s="10">
        <f t="shared" si="6"/>
        <v>0</v>
      </c>
    </row>
    <row r="18" spans="1:16" x14ac:dyDescent="0.25">
      <c r="A18" s="7" t="s">
        <v>38</v>
      </c>
      <c r="B18" s="8" t="s">
        <v>23</v>
      </c>
      <c r="C18" s="8" t="s">
        <v>27</v>
      </c>
      <c r="D18" s="19">
        <v>11</v>
      </c>
      <c r="E18" s="7" t="s">
        <v>29</v>
      </c>
      <c r="F18" s="14">
        <v>607000000</v>
      </c>
      <c r="G18" s="14">
        <v>607000000</v>
      </c>
      <c r="H18" s="14">
        <v>0</v>
      </c>
      <c r="I18" s="14">
        <v>607000000</v>
      </c>
      <c r="J18" s="14">
        <v>607000000</v>
      </c>
      <c r="K18" s="14">
        <v>607000000</v>
      </c>
      <c r="L18" s="15">
        <f t="shared" si="12"/>
        <v>0</v>
      </c>
      <c r="M18" s="15">
        <f t="shared" si="12"/>
        <v>0</v>
      </c>
      <c r="N18" s="10">
        <f t="shared" si="4"/>
        <v>1</v>
      </c>
      <c r="O18" s="10">
        <f t="shared" si="5"/>
        <v>1</v>
      </c>
      <c r="P18" s="10">
        <f t="shared" si="6"/>
        <v>1</v>
      </c>
    </row>
    <row r="19" spans="1:16" x14ac:dyDescent="0.25">
      <c r="A19" s="16" t="s">
        <v>40</v>
      </c>
      <c r="B19" s="17"/>
      <c r="C19" s="17"/>
      <c r="D19" s="17"/>
      <c r="E19" s="16"/>
      <c r="F19" s="20">
        <f t="shared" ref="F19:K19" si="13">SUM(F16:F18)</f>
        <v>11273043536</v>
      </c>
      <c r="G19" s="20">
        <f t="shared" si="13"/>
        <v>10935000000</v>
      </c>
      <c r="H19" s="20">
        <f t="shared" si="13"/>
        <v>338043536</v>
      </c>
      <c r="I19" s="20">
        <f t="shared" si="13"/>
        <v>10934764669</v>
      </c>
      <c r="J19" s="20">
        <f t="shared" si="13"/>
        <v>10934764669</v>
      </c>
      <c r="K19" s="20">
        <f t="shared" si="13"/>
        <v>10934764669</v>
      </c>
      <c r="L19" s="20">
        <f>SUM(L16:L18)</f>
        <v>0</v>
      </c>
      <c r="M19" s="20">
        <f>SUM(M16:M18)</f>
        <v>0</v>
      </c>
      <c r="N19" s="13">
        <f t="shared" si="4"/>
        <v>0.96999223271694812</v>
      </c>
      <c r="O19" s="13">
        <f t="shared" si="5"/>
        <v>0.96999223271694812</v>
      </c>
      <c r="P19" s="13">
        <f t="shared" si="6"/>
        <v>0.96999223271694812</v>
      </c>
    </row>
    <row r="20" spans="1:16" x14ac:dyDescent="0.25">
      <c r="A20" s="7" t="s">
        <v>41</v>
      </c>
      <c r="B20" s="8" t="s">
        <v>30</v>
      </c>
      <c r="C20" s="8" t="s">
        <v>24</v>
      </c>
      <c r="D20" s="8" t="s">
        <v>31</v>
      </c>
      <c r="E20" s="7" t="s">
        <v>32</v>
      </c>
      <c r="F20" s="15">
        <v>68303000000</v>
      </c>
      <c r="G20" s="15">
        <v>68302999991</v>
      </c>
      <c r="H20" s="15">
        <v>9</v>
      </c>
      <c r="I20" s="15">
        <v>68268845411</v>
      </c>
      <c r="J20" s="15">
        <v>62929597880.010002</v>
      </c>
      <c r="K20" s="15">
        <v>62196460525.410004</v>
      </c>
      <c r="L20" s="18">
        <f t="shared" ref="L20:M20" si="14">+I20-J20</f>
        <v>5339247530.9899979</v>
      </c>
      <c r="M20" s="15">
        <f t="shared" si="14"/>
        <v>733137354.59999847</v>
      </c>
      <c r="N20" s="10">
        <f t="shared" si="4"/>
        <v>0.9994999547750465</v>
      </c>
      <c r="O20" s="10">
        <f t="shared" si="5"/>
        <v>0.92132992518644863</v>
      </c>
      <c r="P20" s="10">
        <f t="shared" si="6"/>
        <v>0.91059632117783995</v>
      </c>
    </row>
    <row r="21" spans="1:16" ht="22.5" x14ac:dyDescent="0.25">
      <c r="A21" s="16" t="s">
        <v>42</v>
      </c>
      <c r="B21" s="17"/>
      <c r="C21" s="17"/>
      <c r="D21" s="17"/>
      <c r="E21" s="16"/>
      <c r="F21" s="20">
        <f t="shared" ref="F21:M21" si="15">SUM(F20)</f>
        <v>68303000000</v>
      </c>
      <c r="G21" s="20">
        <f t="shared" si="15"/>
        <v>68302999991</v>
      </c>
      <c r="H21" s="20">
        <f t="shared" si="15"/>
        <v>9</v>
      </c>
      <c r="I21" s="20">
        <f t="shared" si="15"/>
        <v>68268845411</v>
      </c>
      <c r="J21" s="20">
        <f t="shared" si="15"/>
        <v>62929597880.010002</v>
      </c>
      <c r="K21" s="20">
        <f t="shared" si="15"/>
        <v>62196460525.410004</v>
      </c>
      <c r="L21" s="20">
        <f t="shared" si="15"/>
        <v>5339247530.9899979</v>
      </c>
      <c r="M21" s="20">
        <f t="shared" si="15"/>
        <v>733137354.59999847</v>
      </c>
      <c r="N21" s="13">
        <f t="shared" si="4"/>
        <v>0.9994999547750465</v>
      </c>
      <c r="O21" s="13">
        <f t="shared" si="5"/>
        <v>0.92132992518644863</v>
      </c>
      <c r="P21" s="13">
        <f t="shared" si="6"/>
        <v>0.91059632117783995</v>
      </c>
    </row>
    <row r="22" spans="1:16" x14ac:dyDescent="0.25">
      <c r="A22" s="21" t="s">
        <v>43</v>
      </c>
      <c r="B22" s="22" t="s">
        <v>23</v>
      </c>
      <c r="C22" s="22" t="s">
        <v>24</v>
      </c>
      <c r="D22" s="22" t="s">
        <v>28</v>
      </c>
      <c r="E22" s="21" t="s">
        <v>29</v>
      </c>
      <c r="F22" s="23">
        <f t="shared" ref="F22:M22" si="16">SUM(F23:F24)</f>
        <v>2000000000</v>
      </c>
      <c r="G22" s="23">
        <f t="shared" si="16"/>
        <v>1148000000</v>
      </c>
      <c r="H22" s="23">
        <f t="shared" si="16"/>
        <v>0</v>
      </c>
      <c r="I22" s="23">
        <f t="shared" si="16"/>
        <v>1148000000</v>
      </c>
      <c r="J22" s="23">
        <f t="shared" si="16"/>
        <v>426153000</v>
      </c>
      <c r="K22" s="23">
        <f t="shared" si="16"/>
        <v>426153000</v>
      </c>
      <c r="L22" s="23">
        <f>SUM(L23:L24)</f>
        <v>721847000</v>
      </c>
      <c r="M22" s="23">
        <f t="shared" si="16"/>
        <v>0</v>
      </c>
      <c r="N22" s="10">
        <f t="shared" si="4"/>
        <v>0.57399999999999995</v>
      </c>
      <c r="O22" s="10">
        <f t="shared" si="5"/>
        <v>0.2130765</v>
      </c>
      <c r="P22" s="10">
        <f t="shared" si="6"/>
        <v>0.2130765</v>
      </c>
    </row>
    <row r="23" spans="1:16" ht="22.5" x14ac:dyDescent="0.25">
      <c r="A23" s="7" t="s">
        <v>44</v>
      </c>
      <c r="B23" s="8" t="s">
        <v>23</v>
      </c>
      <c r="C23" s="8" t="s">
        <v>24</v>
      </c>
      <c r="D23" s="8" t="s">
        <v>28</v>
      </c>
      <c r="E23" s="7" t="s">
        <v>29</v>
      </c>
      <c r="F23" s="14">
        <v>968000000</v>
      </c>
      <c r="G23" s="14">
        <v>968000000</v>
      </c>
      <c r="H23" s="14">
        <v>0</v>
      </c>
      <c r="I23" s="14">
        <v>968000000</v>
      </c>
      <c r="J23" s="14">
        <v>246153000</v>
      </c>
      <c r="K23" s="14">
        <v>246153000</v>
      </c>
      <c r="L23" s="14">
        <f>+I23-J23</f>
        <v>721847000</v>
      </c>
      <c r="M23" s="14">
        <f t="shared" ref="M23:M24" si="17">+J23-K23</f>
        <v>0</v>
      </c>
      <c r="N23" s="10">
        <f t="shared" si="4"/>
        <v>1</v>
      </c>
      <c r="O23" s="10">
        <f t="shared" si="5"/>
        <v>0.25429028925619834</v>
      </c>
      <c r="P23" s="10">
        <f t="shared" si="6"/>
        <v>0.25429028925619834</v>
      </c>
    </row>
    <row r="24" spans="1:16" ht="33.75" x14ac:dyDescent="0.25">
      <c r="A24" s="7" t="s">
        <v>45</v>
      </c>
      <c r="B24" s="8" t="s">
        <v>23</v>
      </c>
      <c r="C24" s="8" t="s">
        <v>24</v>
      </c>
      <c r="D24" s="19">
        <v>13</v>
      </c>
      <c r="E24" s="7" t="s">
        <v>46</v>
      </c>
      <c r="F24" s="14">
        <v>1032000000</v>
      </c>
      <c r="G24" s="14">
        <v>180000000</v>
      </c>
      <c r="H24" s="14">
        <v>0</v>
      </c>
      <c r="I24" s="14">
        <v>180000000</v>
      </c>
      <c r="J24" s="14">
        <v>180000000</v>
      </c>
      <c r="K24" s="14">
        <v>180000000</v>
      </c>
      <c r="L24" s="14">
        <f>+I24-J24</f>
        <v>0</v>
      </c>
      <c r="M24" s="14">
        <f t="shared" si="17"/>
        <v>0</v>
      </c>
      <c r="N24" s="10">
        <f t="shared" si="4"/>
        <v>0.1744186046511628</v>
      </c>
      <c r="O24" s="10">
        <f t="shared" si="5"/>
        <v>0.1744186046511628</v>
      </c>
      <c r="P24" s="10">
        <f t="shared" si="6"/>
        <v>0.1744186046511628</v>
      </c>
    </row>
    <row r="25" spans="1:16" x14ac:dyDescent="0.25">
      <c r="A25" s="30" t="s">
        <v>47</v>
      </c>
      <c r="B25" s="31"/>
      <c r="C25" s="31"/>
      <c r="D25" s="31"/>
      <c r="E25" s="32"/>
      <c r="F25" s="24">
        <f t="shared" ref="F25:M25" si="18">F9+F22</f>
        <v>798119000000</v>
      </c>
      <c r="G25" s="24">
        <f t="shared" si="18"/>
        <v>776441173222.83008</v>
      </c>
      <c r="H25" s="24">
        <f t="shared" si="18"/>
        <v>12659826777.17</v>
      </c>
      <c r="I25" s="24">
        <f t="shared" si="18"/>
        <v>762039851984.61011</v>
      </c>
      <c r="J25" s="24">
        <f t="shared" si="18"/>
        <v>664418036179.77002</v>
      </c>
      <c r="K25" s="24">
        <f t="shared" si="18"/>
        <v>653559698933.17004</v>
      </c>
      <c r="L25" s="24">
        <f>L9+L22</f>
        <v>97621815804.840088</v>
      </c>
      <c r="M25" s="24">
        <f t="shared" si="18"/>
        <v>10858337246.599998</v>
      </c>
      <c r="N25" s="13">
        <f t="shared" si="4"/>
        <v>0.95479477619829889</v>
      </c>
      <c r="O25" s="13">
        <f t="shared" si="5"/>
        <v>0.83247991362161533</v>
      </c>
      <c r="P25" s="13">
        <f t="shared" si="6"/>
        <v>0.81887500351848541</v>
      </c>
    </row>
    <row r="26" spans="1:16" x14ac:dyDescent="0.25">
      <c r="L26" s="25"/>
      <c r="M26" s="25"/>
    </row>
    <row r="27" spans="1:16" s="28" customFormat="1" ht="12.75" x14ac:dyDescent="0.2">
      <c r="A27" s="26" t="s">
        <v>48</v>
      </c>
      <c r="B27" s="27"/>
      <c r="C27" s="27"/>
      <c r="E27" s="29"/>
    </row>
  </sheetData>
  <mergeCells count="7">
    <mergeCell ref="A25:E25"/>
    <mergeCell ref="A1:P1"/>
    <mergeCell ref="A2:P2"/>
    <mergeCell ref="A3:E3"/>
    <mergeCell ref="F3:K3"/>
    <mergeCell ref="L3:M3"/>
    <mergeCell ref="N3:P3"/>
  </mergeCells>
  <pageMargins left="0.7" right="0.7" top="0.75" bottom="0.75" header="0.3" footer="0.3"/>
  <pageSetup paperSize="41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Berenice Parra Parraga</dc:creator>
  <cp:lastModifiedBy>Maria Berenice Parra Parraga</cp:lastModifiedBy>
  <dcterms:created xsi:type="dcterms:W3CDTF">2019-02-28T22:53:11Z</dcterms:created>
  <dcterms:modified xsi:type="dcterms:W3CDTF">2019-03-04T18:36:09Z</dcterms:modified>
</cp:coreProperties>
</file>