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arra\OneDrive - Unidad Nacional de Protección\TRANSPARENCIA\doc para ingresar a la pagina\"/>
    </mc:Choice>
  </mc:AlternateContent>
  <xr:revisionPtr revIDLastSave="1" documentId="8_{455D37C5-F17D-43E2-A87F-E63C0FCBDE3F}" xr6:coauthVersionLast="36" xr6:coauthVersionMax="36" xr10:uidLastSave="{D53632B0-2B67-40C6-B2B8-400DF2109620}"/>
  <bookViews>
    <workbookView xWindow="0" yWindow="0" windowWidth="16410" windowHeight="7860" xr2:uid="{E4E853B1-6CB9-4692-9627-3FA924C0E64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21" i="1"/>
  <c r="O21" i="1"/>
  <c r="N21" i="1"/>
  <c r="M21" i="1"/>
  <c r="L21" i="1"/>
  <c r="L20" i="1" s="1"/>
  <c r="M20" i="1"/>
  <c r="K20" i="1"/>
  <c r="P20" i="1" s="1"/>
  <c r="J20" i="1"/>
  <c r="O20" i="1" s="1"/>
  <c r="I20" i="1"/>
  <c r="N20" i="1" s="1"/>
  <c r="H20" i="1"/>
  <c r="G20" i="1"/>
  <c r="F20" i="1"/>
  <c r="K19" i="1"/>
  <c r="P19" i="1" s="1"/>
  <c r="J19" i="1"/>
  <c r="O19" i="1" s="1"/>
  <c r="I19" i="1"/>
  <c r="N19" i="1" s="1"/>
  <c r="H19" i="1"/>
  <c r="G19" i="1"/>
  <c r="F19" i="1"/>
  <c r="P18" i="1"/>
  <c r="O18" i="1"/>
  <c r="N18" i="1"/>
  <c r="M18" i="1"/>
  <c r="M19" i="1" s="1"/>
  <c r="L18" i="1"/>
  <c r="L19" i="1" s="1"/>
  <c r="K17" i="1"/>
  <c r="P17" i="1" s="1"/>
  <c r="J17" i="1"/>
  <c r="O17" i="1" s="1"/>
  <c r="I17" i="1"/>
  <c r="N17" i="1" s="1"/>
  <c r="H17" i="1"/>
  <c r="G17" i="1"/>
  <c r="F17" i="1"/>
  <c r="P16" i="1"/>
  <c r="O16" i="1"/>
  <c r="N16" i="1"/>
  <c r="M16" i="1"/>
  <c r="L16" i="1"/>
  <c r="P15" i="1"/>
  <c r="O15" i="1"/>
  <c r="N15" i="1"/>
  <c r="M15" i="1"/>
  <c r="M17" i="1" s="1"/>
  <c r="L15" i="1"/>
  <c r="L17" i="1" s="1"/>
  <c r="K14" i="1"/>
  <c r="P14" i="1" s="1"/>
  <c r="J14" i="1"/>
  <c r="O14" i="1" s="1"/>
  <c r="I14" i="1"/>
  <c r="H14" i="1"/>
  <c r="G14" i="1"/>
  <c r="F14" i="1"/>
  <c r="N14" i="1" s="1"/>
  <c r="M13" i="1"/>
  <c r="L13" i="1"/>
  <c r="M12" i="1"/>
  <c r="L12" i="1"/>
  <c r="P11" i="1"/>
  <c r="O11" i="1"/>
  <c r="N11" i="1"/>
  <c r="M11" i="1"/>
  <c r="M14" i="1" s="1"/>
  <c r="L11" i="1"/>
  <c r="L14" i="1" s="1"/>
  <c r="K10" i="1"/>
  <c r="P10" i="1" s="1"/>
  <c r="J10" i="1"/>
  <c r="O10" i="1" s="1"/>
  <c r="I10" i="1"/>
  <c r="N10" i="1" s="1"/>
  <c r="H10" i="1"/>
  <c r="G10" i="1"/>
  <c r="F10" i="1"/>
  <c r="P9" i="1"/>
  <c r="O9" i="1"/>
  <c r="N9" i="1"/>
  <c r="M9" i="1"/>
  <c r="M10" i="1" s="1"/>
  <c r="L9" i="1"/>
  <c r="L10" i="1" s="1"/>
  <c r="J8" i="1"/>
  <c r="O8" i="1" s="1"/>
  <c r="P7" i="1"/>
  <c r="M7" i="1"/>
  <c r="K7" i="1"/>
  <c r="J7" i="1"/>
  <c r="O7" i="1" s="1"/>
  <c r="I7" i="1"/>
  <c r="L7" i="1" s="1"/>
  <c r="H7" i="1"/>
  <c r="G7" i="1"/>
  <c r="F7" i="1"/>
  <c r="P6" i="1"/>
  <c r="K6" i="1"/>
  <c r="J6" i="1"/>
  <c r="O6" i="1" s="1"/>
  <c r="I6" i="1"/>
  <c r="N6" i="1" s="1"/>
  <c r="H6" i="1"/>
  <c r="G6" i="1"/>
  <c r="F6" i="1"/>
  <c r="K5" i="1"/>
  <c r="P5" i="1" s="1"/>
  <c r="J5" i="1"/>
  <c r="O5" i="1" s="1"/>
  <c r="I5" i="1"/>
  <c r="I8" i="1" s="1"/>
  <c r="H5" i="1"/>
  <c r="H8" i="1" s="1"/>
  <c r="H23" i="1" s="1"/>
  <c r="G5" i="1"/>
  <c r="G8" i="1" s="1"/>
  <c r="G23" i="1" s="1"/>
  <c r="F5" i="1"/>
  <c r="F8" i="1" s="1"/>
  <c r="F23" i="1" s="1"/>
  <c r="N8" i="1" l="1"/>
  <c r="I23" i="1"/>
  <c r="N23" i="1" s="1"/>
  <c r="L5" i="1"/>
  <c r="N7" i="1"/>
  <c r="K8" i="1"/>
  <c r="J23" i="1"/>
  <c r="O23" i="1" s="1"/>
  <c r="M5" i="1"/>
  <c r="M8" i="1" s="1"/>
  <c r="M23" i="1" s="1"/>
  <c r="N5" i="1"/>
  <c r="L6" i="1"/>
  <c r="M6" i="1"/>
  <c r="P8" i="1" l="1"/>
  <c r="K23" i="1"/>
  <c r="P23" i="1" s="1"/>
  <c r="L8" i="1"/>
  <c r="L23" i="1" s="1"/>
</calcChain>
</file>

<file path=xl/sharedStrings.xml><?xml version="1.0" encoding="utf-8"?>
<sst xmlns="http://schemas.openxmlformats.org/spreadsheetml/2006/main" count="90" uniqueCount="48">
  <si>
    <t>UNIDAD NACIONAL DE PROTECCION - UNP EJECUCION ACUMULADA A SEPTIEMBRE DE 2018</t>
  </si>
  <si>
    <t>UNIDAD EJECUTORA: 37-08-00  MES: SEPTIEMBRE DE 2018</t>
  </si>
  <si>
    <t>DESCRIPCION</t>
  </si>
  <si>
    <t>EJECUCION VIGENCIA</t>
  </si>
  <si>
    <t>REZAGO POTENCIAL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</si>
  <si>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</si>
  <si>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</si>
  <si>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</si>
  <si>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</si>
  <si>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</si>
  <si>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</si>
  <si>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</si>
  <si>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</si>
  <si>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</si>
  <si>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</si>
  <si>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</si>
  <si>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</si>
  <si>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</si>
  <si>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</si>
  <si>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</si>
  <si>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</si>
  <si>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</si>
  <si>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</si>
  <si>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</si>
  <si>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</si>
  <si>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</si>
  <si>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</si>
  <si>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</si>
  <si>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</si>
  <si>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</si>
  <si>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</si>
  <si>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</si>
  <si>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</si>
  <si>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</si>
  <si>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</si>
  <si>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</si>
  <si>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GASTOS GENERALES</t>
  </si>
  <si>
    <t>TOTAL GASTOS GENERALES</t>
  </si>
  <si>
    <t>TRANSFERENCIAS CORRIENTES</t>
  </si>
  <si>
    <t>TOTAL TRANSFERENCIAS</t>
  </si>
  <si>
    <t>COMPRA DE BIENES Y SERVICIOS</t>
  </si>
  <si>
    <t>TOTAL COMPRA DE BIENES Y SERVICIOS</t>
  </si>
  <si>
    <t>INVERSION</t>
  </si>
  <si>
    <t>IMPLEMENTACIÓN PROGRAMA DE GESTIÓN DOCUMENTAL NACIONAL</t>
  </si>
  <si>
    <t>IMPLEMENTACIÓN DE LA RUTA DE PROTECCIÓN COLECTIVA DE LA UNP A NIVEL NACIONAL</t>
  </si>
  <si>
    <t>RECURSOS DEL CREDITO EXTERNO PREVIA AUTORIZACION</t>
  </si>
  <si>
    <t xml:space="preserve">TOTAL </t>
  </si>
  <si>
    <t>ELABORO: VANESSA ANDREA PINZON - CONTRATISTA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</si>
</sst>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4" fontId="6" fillId="7" borderId="2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 readingOrder="1"/>
    </xf>
    <xf numFmtId="4" fontId="8" fillId="7" borderId="5" xfId="1" applyNumberFormat="1" applyFont="1" applyFill="1" applyBorder="1" applyAlignment="1">
      <alignment horizontal="center" vertical="center" wrapText="1" readingOrder="1"/>
    </xf>
    <xf numFmtId="4" fontId="8" fillId="7" borderId="2" xfId="1" applyNumberFormat="1" applyFont="1" applyFill="1" applyBorder="1" applyAlignment="1">
      <alignment horizontal="center" vertical="center" wrapText="1" readingOrder="1"/>
    </xf>
    <xf numFmtId="4" fontId="6" fillId="8" borderId="5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vertical="center" wrapText="1" readingOrder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164" fontId="9" fillId="2" borderId="5" xfId="2" applyFont="1" applyFill="1" applyBorder="1" applyAlignment="1">
      <alignment horizontal="right" vertical="center" wrapText="1" readingOrder="1"/>
    </xf>
    <xf numFmtId="4" fontId="10" fillId="2" borderId="5" xfId="1" applyNumberFormat="1" applyFont="1" applyFill="1" applyBorder="1" applyAlignment="1">
      <alignment vertical="center" wrapText="1" readingOrder="1"/>
    </xf>
    <xf numFmtId="10" fontId="11" fillId="0" borderId="5" xfId="3" applyNumberFormat="1" applyFont="1" applyFill="1" applyBorder="1" applyAlignment="1">
      <alignment horizontal="center" vertical="center" wrapText="1"/>
    </xf>
    <xf numFmtId="4" fontId="12" fillId="9" borderId="5" xfId="1" applyNumberFormat="1" applyFont="1" applyFill="1" applyBorder="1" applyAlignment="1">
      <alignment vertical="center" wrapText="1" readingOrder="1"/>
    </xf>
    <xf numFmtId="4" fontId="12" fillId="9" borderId="5" xfId="1" applyNumberFormat="1" applyFont="1" applyFill="1" applyBorder="1" applyAlignment="1">
      <alignment horizontal="center" vertical="center" wrapText="1" readingOrder="1"/>
    </xf>
    <xf numFmtId="10" fontId="11" fillId="9" borderId="5" xfId="3" applyNumberFormat="1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vertical="center" wrapText="1" readingOrder="1"/>
    </xf>
    <xf numFmtId="164" fontId="9" fillId="2" borderId="5" xfId="2" applyFont="1" applyFill="1" applyBorder="1" applyAlignment="1">
      <alignment vertical="center" readingOrder="1"/>
    </xf>
    <xf numFmtId="4" fontId="9" fillId="9" borderId="5" xfId="1" applyNumberFormat="1" applyFont="1" applyFill="1" applyBorder="1" applyAlignment="1">
      <alignment vertical="center" wrapText="1" readingOrder="1"/>
    </xf>
    <xf numFmtId="4" fontId="9" fillId="9" borderId="5" xfId="1" applyNumberFormat="1" applyFont="1" applyFill="1" applyBorder="1" applyAlignment="1">
      <alignment horizontal="center" vertical="center" wrapText="1" readingOrder="1"/>
    </xf>
    <xf numFmtId="3" fontId="9" fillId="0" borderId="5" xfId="1" applyNumberFormat="1" applyFont="1" applyFill="1" applyBorder="1" applyAlignment="1">
      <alignment horizontal="center" vertical="center" wrapText="1" readingOrder="1"/>
    </xf>
    <xf numFmtId="164" fontId="9" fillId="9" borderId="5" xfId="2" applyFont="1" applyFill="1" applyBorder="1" applyAlignment="1">
      <alignment vertical="center" wrapText="1" readingOrder="1"/>
    </xf>
    <xf numFmtId="4" fontId="12" fillId="0" borderId="5" xfId="1" applyNumberFormat="1" applyFont="1" applyFill="1" applyBorder="1" applyAlignment="1">
      <alignment vertical="center" wrapText="1" readingOrder="1"/>
    </xf>
    <xf numFmtId="4" fontId="12" fillId="0" borderId="5" xfId="1" applyNumberFormat="1" applyFont="1" applyFill="1" applyBorder="1" applyAlignment="1">
      <alignment horizontal="center" vertical="center" wrapText="1" readingOrder="1"/>
    </xf>
    <xf numFmtId="164" fontId="12" fillId="2" borderId="5" xfId="2" applyFont="1" applyFill="1" applyBorder="1" applyAlignment="1">
      <alignment vertical="center" wrapText="1" readingOrder="1"/>
    </xf>
    <xf numFmtId="164" fontId="12" fillId="9" borderId="5" xfId="2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4" fontId="13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/>
    <xf numFmtId="4" fontId="15" fillId="0" borderId="0" xfId="1" applyNumberFormat="1" applyFont="1" applyFill="1" applyBorder="1"/>
    <xf numFmtId="4" fontId="12" fillId="9" borderId="2" xfId="1" applyNumberFormat="1" applyFont="1" applyFill="1" applyBorder="1" applyAlignment="1">
      <alignment horizontal="center" vertical="top" wrapText="1" readingOrder="1"/>
    </xf>
    <xf numFmtId="4" fontId="12" fillId="9" borderId="3" xfId="1" applyNumberFormat="1" applyFont="1" applyFill="1" applyBorder="1" applyAlignment="1">
      <alignment horizontal="center" vertical="top" wrapText="1" readingOrder="1"/>
    </xf>
    <xf numFmtId="4" fontId="12" fillId="9" borderId="4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7" fillId="5" borderId="2" xfId="1" applyNumberFormat="1" applyFont="1" applyFill="1" applyBorder="1" applyAlignment="1">
      <alignment horizontal="center" vertical="center" wrapText="1" readingOrder="1"/>
    </xf>
    <xf numFmtId="4" fontId="7" fillId="5" borderId="4" xfId="1" applyNumberFormat="1" applyFont="1" applyFill="1" applyBorder="1" applyAlignment="1">
      <alignment horizontal="center" vertical="center" wrapText="1" readingOrder="1"/>
    </xf>
    <xf numFmtId="4" fontId="6" fillId="6" borderId="2" xfId="1" applyNumberFormat="1" applyFont="1" applyFill="1" applyBorder="1" applyAlignment="1">
      <alignment horizontal="center" vertical="center" wrapText="1"/>
    </xf>
    <xf numFmtId="4" fontId="6" fillId="6" borderId="3" xfId="1" applyNumberFormat="1" applyFont="1" applyFill="1" applyBorder="1" applyAlignment="1">
      <alignment horizontal="center" vertical="center" wrapText="1"/>
    </xf>
    <xf numFmtId="4" fontId="6" fillId="6" borderId="4" xfId="1" applyNumberFormat="1" applyFont="1" applyFill="1" applyBorder="1" applyAlignment="1">
      <alignment horizontal="center" vertical="center" wrapText="1"/>
    </xf>
  </cellXfs>
  <cellStyles count="4">
    <cellStyle name="Millares 4 7 2 5" xfId="2" xr:uid="{3B74F2D6-A924-464D-9507-861867241BA1}"/>
    <cellStyle name="Normal" xfId="0" builtinId="0"/>
    <cellStyle name="Normal 2 4" xfId="1" xr:uid="{48C2F148-C9EE-446C-885F-A9205EF3243F}"/>
    <cellStyle name="Porcentaje 2" xfId="3" xr:uid="{99EFFEBD-DEB8-49FF-AF70-F33FB8D127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4B42-E5BE-4067-A1D7-7C6DC09DC486}">
  <dimension ref="A1:P25"/>
  <sheetViews>
    <sheetView tabSelected="1" view="pageBreakPreview" zoomScaleNormal="100" zoomScaleSheetLayoutView="100" workbookViewId="0">
      <selection activeCell="O21" sqref="O21"/>
    </sheetView>
  </sheetViews>
  <sheetFormatPr baseColWidth="10" defaultRowHeight="15" x14ac:dyDescent="0.25"/>
  <cols>
    <col min="1" max="1" width="25.42578125" style="1" customWidth="1"/>
    <col min="2" max="2" width="7.85546875" style="1" customWidth="1"/>
    <col min="3" max="3" width="3.85546875" style="1" customWidth="1"/>
    <col min="4" max="4" width="4.5703125" style="1" customWidth="1"/>
    <col min="5" max="5" width="20.42578125" style="1" bestFit="1" customWidth="1"/>
    <col min="6" max="6" width="15.28515625" style="1" bestFit="1" customWidth="1"/>
    <col min="7" max="7" width="15.28515625" style="1" customWidth="1"/>
    <col min="8" max="12" width="15.28515625" style="1" bestFit="1" customWidth="1"/>
    <col min="13" max="13" width="13.85546875" style="1" bestFit="1" customWidth="1"/>
    <col min="14" max="15" width="10.5703125" style="1" bestFit="1" customWidth="1"/>
    <col min="16" max="16" width="10.7109375" style="1" bestFit="1" customWidth="1"/>
    <col min="17" max="16384" width="11.42578125" style="1"/>
  </cols>
  <sheetData>
    <row r="1" spans="1:16" ht="33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6.2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 t="s">
        <v>5</v>
      </c>
      <c r="O3" s="44"/>
      <c r="P3" s="45"/>
    </row>
    <row r="4" spans="1:16" ht="56.25" x14ac:dyDescent="0.25">
      <c r="A4" s="2" t="s">
        <v>6</v>
      </c>
      <c r="B4" s="2" t="s">
        <v>7</v>
      </c>
      <c r="C4" s="2" t="s">
        <v>8</v>
      </c>
      <c r="D4" s="3" t="s">
        <v>9</v>
      </c>
      <c r="E4" s="2" t="s">
        <v>10</v>
      </c>
      <c r="F4" s="3" t="s">
        <v>11</v>
      </c>
      <c r="G4" s="3" t="s">
        <v>12</v>
      </c>
      <c r="H4" s="3" t="s">
        <v>13</v>
      </c>
      <c r="I4" s="2" t="s">
        <v>14</v>
      </c>
      <c r="J4" s="2" t="s">
        <v>15</v>
      </c>
      <c r="K4" s="3" t="s">
        <v>16</v>
      </c>
      <c r="L4" s="4" t="s">
        <v>17</v>
      </c>
      <c r="M4" s="5" t="s">
        <v>18</v>
      </c>
      <c r="N4" s="6" t="s">
        <v>19</v>
      </c>
      <c r="O4" s="6" t="s">
        <v>20</v>
      </c>
      <c r="P4" s="6" t="s">
        <v>21</v>
      </c>
    </row>
    <row r="5" spans="1:16" x14ac:dyDescent="0.25">
      <c r="A5" s="7" t="s">
        <v>22</v>
      </c>
      <c r="B5" s="8" t="s">
        <v>23</v>
      </c>
      <c r="C5" s="8" t="s">
        <v>24</v>
      </c>
      <c r="D5" s="8" t="s">
        <v>25</v>
      </c>
      <c r="E5" s="7" t="s">
        <v>26</v>
      </c>
      <c r="F5" s="9">
        <f t="shared" ref="F5:K5" si="0">F9+F11+F15</f>
        <v>631209000000</v>
      </c>
      <c r="G5" s="9">
        <f t="shared" si="0"/>
        <v>619696798691.22998</v>
      </c>
      <c r="H5" s="9">
        <f t="shared" si="0"/>
        <v>3346201308.77</v>
      </c>
      <c r="I5" s="9">
        <f t="shared" si="0"/>
        <v>574113906232.66003</v>
      </c>
      <c r="J5" s="9">
        <f t="shared" si="0"/>
        <v>465886821907.78998</v>
      </c>
      <c r="K5" s="9">
        <f t="shared" si="0"/>
        <v>463852635824.26996</v>
      </c>
      <c r="L5" s="10">
        <f>+I5-J5</f>
        <v>108227084324.87006</v>
      </c>
      <c r="M5" s="10">
        <f>+J5-K5</f>
        <v>2034186083.5200195</v>
      </c>
      <c r="N5" s="11">
        <f>I5/F5</f>
        <v>0.90954645170246307</v>
      </c>
      <c r="O5" s="11">
        <f>J5/F5</f>
        <v>0.73808646883645512</v>
      </c>
      <c r="P5" s="11">
        <f>K5/F5</f>
        <v>0.73486378651804707</v>
      </c>
    </row>
    <row r="6" spans="1:16" x14ac:dyDescent="0.25">
      <c r="A6" s="7" t="s">
        <v>22</v>
      </c>
      <c r="B6" s="8" t="s">
        <v>23</v>
      </c>
      <c r="C6" s="8" t="s">
        <v>27</v>
      </c>
      <c r="D6" s="8" t="s">
        <v>28</v>
      </c>
      <c r="E6" s="7" t="s">
        <v>29</v>
      </c>
      <c r="F6" s="9">
        <f t="shared" ref="F6:K6" si="1">F12+F16</f>
        <v>607000000</v>
      </c>
      <c r="G6" s="9">
        <f t="shared" si="1"/>
        <v>3620693.72</v>
      </c>
      <c r="H6" s="9">
        <f t="shared" si="1"/>
        <v>603379306.27999997</v>
      </c>
      <c r="I6" s="9">
        <f t="shared" si="1"/>
        <v>3620693.72</v>
      </c>
      <c r="J6" s="9">
        <f t="shared" si="1"/>
        <v>3620693.72</v>
      </c>
      <c r="K6" s="9">
        <f t="shared" si="1"/>
        <v>3620693.72</v>
      </c>
      <c r="L6" s="9">
        <f t="shared" ref="L6:M7" si="2">+I6-J6</f>
        <v>0</v>
      </c>
      <c r="M6" s="9">
        <f t="shared" si="2"/>
        <v>0</v>
      </c>
      <c r="N6" s="11">
        <f t="shared" ref="N6:N23" si="3">I6/F6</f>
        <v>5.9648990444810543E-3</v>
      </c>
      <c r="O6" s="11">
        <f t="shared" ref="O6:O23" si="4">J6/F6</f>
        <v>5.9648990444810543E-3</v>
      </c>
      <c r="P6" s="11">
        <f t="shared" ref="P6:P23" si="5">K6/F6</f>
        <v>5.9648990444810543E-3</v>
      </c>
    </row>
    <row r="7" spans="1:16" x14ac:dyDescent="0.25">
      <c r="A7" s="7" t="s">
        <v>22</v>
      </c>
      <c r="B7" s="8" t="s">
        <v>30</v>
      </c>
      <c r="C7" s="8" t="s">
        <v>24</v>
      </c>
      <c r="D7" s="8" t="s">
        <v>31</v>
      </c>
      <c r="E7" s="7" t="s">
        <v>32</v>
      </c>
      <c r="F7" s="9">
        <f t="shared" ref="F7:J7" si="6">F13+F18</f>
        <v>68303000000</v>
      </c>
      <c r="G7" s="9">
        <f t="shared" si="6"/>
        <v>68302999991</v>
      </c>
      <c r="H7" s="9">
        <f t="shared" si="6"/>
        <v>9</v>
      </c>
      <c r="I7" s="9">
        <f t="shared" si="6"/>
        <v>68268845411</v>
      </c>
      <c r="J7" s="9">
        <f t="shared" si="6"/>
        <v>50987679568.019997</v>
      </c>
      <c r="K7" s="9">
        <f>K13+K18</f>
        <v>50977479568.019997</v>
      </c>
      <c r="L7" s="10">
        <f t="shared" si="2"/>
        <v>17281165842.980003</v>
      </c>
      <c r="M7" s="9">
        <f t="shared" si="2"/>
        <v>10200000</v>
      </c>
      <c r="N7" s="11">
        <f t="shared" si="3"/>
        <v>0.9994999547750465</v>
      </c>
      <c r="O7" s="11">
        <f t="shared" si="4"/>
        <v>0.74649253426672324</v>
      </c>
      <c r="P7" s="11">
        <f t="shared" si="5"/>
        <v>0.74634319968405483</v>
      </c>
    </row>
    <row r="8" spans="1:16" x14ac:dyDescent="0.25">
      <c r="A8" s="12" t="s">
        <v>33</v>
      </c>
      <c r="B8" s="13"/>
      <c r="C8" s="13"/>
      <c r="D8" s="13"/>
      <c r="E8" s="12"/>
      <c r="F8" s="12">
        <f t="shared" ref="F8:M8" si="7">SUM(F5:F7)</f>
        <v>700119000000</v>
      </c>
      <c r="G8" s="12">
        <f t="shared" si="7"/>
        <v>688003419375.94995</v>
      </c>
      <c r="H8" s="12">
        <f t="shared" si="7"/>
        <v>3949580624.0500002</v>
      </c>
      <c r="I8" s="12">
        <f t="shared" si="7"/>
        <v>642386372337.38</v>
      </c>
      <c r="J8" s="12">
        <f t="shared" si="7"/>
        <v>516878122169.52997</v>
      </c>
      <c r="K8" s="12">
        <f t="shared" si="7"/>
        <v>514833736086.00995</v>
      </c>
      <c r="L8" s="12">
        <f t="shared" si="7"/>
        <v>125508250167.85007</v>
      </c>
      <c r="M8" s="12">
        <f t="shared" si="7"/>
        <v>2044386083.5200195</v>
      </c>
      <c r="N8" s="14">
        <f t="shared" si="3"/>
        <v>0.9175388360227047</v>
      </c>
      <c r="O8" s="14">
        <f t="shared" si="4"/>
        <v>0.73827181117714269</v>
      </c>
      <c r="P8" s="14">
        <f t="shared" si="5"/>
        <v>0.73535175603863046</v>
      </c>
    </row>
    <row r="9" spans="1:16" x14ac:dyDescent="0.25">
      <c r="A9" s="7" t="s">
        <v>34</v>
      </c>
      <c r="B9" s="8" t="s">
        <v>23</v>
      </c>
      <c r="C9" s="8" t="s">
        <v>24</v>
      </c>
      <c r="D9" s="8" t="s">
        <v>25</v>
      </c>
      <c r="E9" s="7" t="s">
        <v>26</v>
      </c>
      <c r="F9" s="15">
        <v>89808000000</v>
      </c>
      <c r="G9" s="15">
        <v>89807999999.399994</v>
      </c>
      <c r="H9" s="15">
        <v>0.60000000000000009</v>
      </c>
      <c r="I9" s="15">
        <v>53732685454.400002</v>
      </c>
      <c r="J9" s="15">
        <v>53709102127.800003</v>
      </c>
      <c r="K9" s="15">
        <v>53569368427.800003</v>
      </c>
      <c r="L9" s="16">
        <f>+I9-J9</f>
        <v>23583326.599998474</v>
      </c>
      <c r="M9" s="16">
        <f>+J9-K9</f>
        <v>139733700</v>
      </c>
      <c r="N9" s="11">
        <f t="shared" si="3"/>
        <v>0.59830622499554609</v>
      </c>
      <c r="O9" s="11">
        <f t="shared" si="4"/>
        <v>0.59804362782602893</v>
      </c>
      <c r="P9" s="11">
        <f t="shared" si="5"/>
        <v>0.59648771187199368</v>
      </c>
    </row>
    <row r="10" spans="1:16" x14ac:dyDescent="0.25">
      <c r="A10" s="17" t="s">
        <v>35</v>
      </c>
      <c r="B10" s="18"/>
      <c r="C10" s="18"/>
      <c r="D10" s="18"/>
      <c r="E10" s="17"/>
      <c r="F10" s="17">
        <f t="shared" ref="F10:M10" si="8">SUM(F9)</f>
        <v>89808000000</v>
      </c>
      <c r="G10" s="17">
        <f t="shared" si="8"/>
        <v>89807999999.399994</v>
      </c>
      <c r="H10" s="17">
        <f t="shared" si="8"/>
        <v>0.60000000000000009</v>
      </c>
      <c r="I10" s="17">
        <f t="shared" si="8"/>
        <v>53732685454.400002</v>
      </c>
      <c r="J10" s="17">
        <f t="shared" si="8"/>
        <v>53709102127.800003</v>
      </c>
      <c r="K10" s="17">
        <f t="shared" si="8"/>
        <v>53569368427.800003</v>
      </c>
      <c r="L10" s="17">
        <f t="shared" si="8"/>
        <v>23583326.599998474</v>
      </c>
      <c r="M10" s="17">
        <f t="shared" si="8"/>
        <v>139733700</v>
      </c>
      <c r="N10" s="14">
        <f t="shared" si="3"/>
        <v>0.59830622499554609</v>
      </c>
      <c r="O10" s="14">
        <f t="shared" si="4"/>
        <v>0.59804362782602893</v>
      </c>
      <c r="P10" s="14">
        <f t="shared" si="5"/>
        <v>0.59648771187199368</v>
      </c>
    </row>
    <row r="11" spans="1:16" x14ac:dyDescent="0.25">
      <c r="A11" s="7" t="s">
        <v>36</v>
      </c>
      <c r="B11" s="8" t="s">
        <v>23</v>
      </c>
      <c r="C11" s="8" t="s">
        <v>24</v>
      </c>
      <c r="D11" s="8" t="s">
        <v>25</v>
      </c>
      <c r="E11" s="7" t="s">
        <v>26</v>
      </c>
      <c r="F11" s="15">
        <v>531073000000</v>
      </c>
      <c r="G11" s="15">
        <v>519560798691.83002</v>
      </c>
      <c r="H11" s="15">
        <v>3346201308.1700001</v>
      </c>
      <c r="I11" s="15">
        <v>510053456109.26001</v>
      </c>
      <c r="J11" s="15">
        <v>401849955110.98999</v>
      </c>
      <c r="K11" s="15">
        <v>399955502727.46997</v>
      </c>
      <c r="L11" s="10">
        <f t="shared" ref="L11:M13" si="9">+I11-J11</f>
        <v>108203500998.27002</v>
      </c>
      <c r="M11" s="10">
        <f t="shared" si="9"/>
        <v>1894452383.5200195</v>
      </c>
      <c r="N11" s="11">
        <f t="shared" si="3"/>
        <v>0.96042061281454716</v>
      </c>
      <c r="O11" s="11">
        <f t="shared" si="4"/>
        <v>0.75667555140440201</v>
      </c>
      <c r="P11" s="11">
        <f t="shared" si="5"/>
        <v>0.75310833487575146</v>
      </c>
    </row>
    <row r="12" spans="1:16" hidden="1" x14ac:dyDescent="0.25">
      <c r="A12" s="7" t="s">
        <v>36</v>
      </c>
      <c r="B12" s="8" t="s">
        <v>23</v>
      </c>
      <c r="C12" s="8" t="s">
        <v>27</v>
      </c>
      <c r="D12" s="19">
        <v>11</v>
      </c>
      <c r="E12" s="7" t="s">
        <v>29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6">
        <f t="shared" si="9"/>
        <v>0</v>
      </c>
      <c r="M12" s="16">
        <f t="shared" si="9"/>
        <v>0</v>
      </c>
      <c r="N12" s="11">
        <v>0</v>
      </c>
      <c r="O12" s="11">
        <v>0</v>
      </c>
      <c r="P12" s="11">
        <v>0</v>
      </c>
    </row>
    <row r="13" spans="1:16" hidden="1" x14ac:dyDescent="0.25">
      <c r="A13" s="7" t="s">
        <v>36</v>
      </c>
      <c r="B13" s="8" t="s">
        <v>30</v>
      </c>
      <c r="C13" s="8" t="s">
        <v>24</v>
      </c>
      <c r="D13" s="8" t="s">
        <v>31</v>
      </c>
      <c r="E13" s="7" t="s">
        <v>32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9"/>
        <v>0</v>
      </c>
      <c r="M13" s="16">
        <f t="shared" si="9"/>
        <v>0</v>
      </c>
      <c r="N13" s="11">
        <v>0</v>
      </c>
      <c r="O13" s="11">
        <v>0</v>
      </c>
      <c r="P13" s="11">
        <v>0</v>
      </c>
    </row>
    <row r="14" spans="1:16" x14ac:dyDescent="0.25">
      <c r="A14" s="17" t="s">
        <v>37</v>
      </c>
      <c r="B14" s="18"/>
      <c r="C14" s="18"/>
      <c r="D14" s="18"/>
      <c r="E14" s="17"/>
      <c r="F14" s="17">
        <f t="shared" ref="F14:M14" si="10">SUM(F11:F13)</f>
        <v>531073000000</v>
      </c>
      <c r="G14" s="17">
        <f t="shared" si="10"/>
        <v>519560798691.83002</v>
      </c>
      <c r="H14" s="17">
        <f t="shared" si="10"/>
        <v>3346201308.1700001</v>
      </c>
      <c r="I14" s="17">
        <f t="shared" si="10"/>
        <v>510053456109.26001</v>
      </c>
      <c r="J14" s="17">
        <f t="shared" si="10"/>
        <v>401849955110.98999</v>
      </c>
      <c r="K14" s="17">
        <f t="shared" si="10"/>
        <v>399955502727.46997</v>
      </c>
      <c r="L14" s="17">
        <f t="shared" si="10"/>
        <v>108203500998.27002</v>
      </c>
      <c r="M14" s="17">
        <f t="shared" si="10"/>
        <v>1894452383.5200195</v>
      </c>
      <c r="N14" s="14">
        <f>I14/F14</f>
        <v>0.96042061281454716</v>
      </c>
      <c r="O14" s="14">
        <f>J14/F14</f>
        <v>0.75667555140440201</v>
      </c>
      <c r="P14" s="14">
        <f t="shared" si="5"/>
        <v>0.75310833487575146</v>
      </c>
    </row>
    <row r="15" spans="1:16" x14ac:dyDescent="0.25">
      <c r="A15" s="7" t="s">
        <v>38</v>
      </c>
      <c r="B15" s="8" t="s">
        <v>23</v>
      </c>
      <c r="C15" s="8" t="s">
        <v>24</v>
      </c>
      <c r="D15" s="19">
        <v>10</v>
      </c>
      <c r="E15" s="7" t="s">
        <v>26</v>
      </c>
      <c r="F15" s="15">
        <v>10328000000</v>
      </c>
      <c r="G15" s="15">
        <v>10328000000</v>
      </c>
      <c r="H15" s="15">
        <v>0</v>
      </c>
      <c r="I15" s="15">
        <v>10327764669</v>
      </c>
      <c r="J15" s="15">
        <v>10327764669</v>
      </c>
      <c r="K15" s="15">
        <v>10327764669</v>
      </c>
      <c r="L15" s="16">
        <f t="shared" ref="L15:M16" si="11">+I15-J15</f>
        <v>0</v>
      </c>
      <c r="M15" s="16">
        <f t="shared" si="11"/>
        <v>0</v>
      </c>
      <c r="N15" s="11">
        <f t="shared" si="3"/>
        <v>0.99997721427188224</v>
      </c>
      <c r="O15" s="11">
        <f t="shared" si="4"/>
        <v>0.99997721427188224</v>
      </c>
      <c r="P15" s="11">
        <f t="shared" si="5"/>
        <v>0.99997721427188224</v>
      </c>
    </row>
    <row r="16" spans="1:16" x14ac:dyDescent="0.25">
      <c r="A16" s="7" t="s">
        <v>38</v>
      </c>
      <c r="B16" s="8" t="s">
        <v>23</v>
      </c>
      <c r="C16" s="8" t="s">
        <v>27</v>
      </c>
      <c r="D16" s="19">
        <v>11</v>
      </c>
      <c r="E16" s="7" t="s">
        <v>29</v>
      </c>
      <c r="F16" s="15">
        <v>607000000</v>
      </c>
      <c r="G16" s="15">
        <v>3620693.72</v>
      </c>
      <c r="H16" s="15">
        <v>603379306.27999997</v>
      </c>
      <c r="I16" s="15">
        <v>3620693.72</v>
      </c>
      <c r="J16" s="15">
        <v>3620693.72</v>
      </c>
      <c r="K16" s="15">
        <v>3620693.72</v>
      </c>
      <c r="L16" s="16">
        <f t="shared" si="11"/>
        <v>0</v>
      </c>
      <c r="M16" s="16">
        <f t="shared" si="11"/>
        <v>0</v>
      </c>
      <c r="N16" s="11">
        <f t="shared" si="3"/>
        <v>5.9648990444810543E-3</v>
      </c>
      <c r="O16" s="11">
        <f t="shared" si="4"/>
        <v>5.9648990444810543E-3</v>
      </c>
      <c r="P16" s="11">
        <f t="shared" si="5"/>
        <v>5.9648990444810543E-3</v>
      </c>
    </row>
    <row r="17" spans="1:16" x14ac:dyDescent="0.25">
      <c r="A17" s="17" t="s">
        <v>39</v>
      </c>
      <c r="B17" s="18"/>
      <c r="C17" s="18"/>
      <c r="D17" s="18"/>
      <c r="E17" s="17"/>
      <c r="F17" s="20">
        <f t="shared" ref="F17:K17" si="12">SUM(F15:F16)</f>
        <v>10935000000</v>
      </c>
      <c r="G17" s="20">
        <f t="shared" si="12"/>
        <v>10331620693.719999</v>
      </c>
      <c r="H17" s="20">
        <f t="shared" si="12"/>
        <v>603379306.27999997</v>
      </c>
      <c r="I17" s="20">
        <f t="shared" si="12"/>
        <v>10331385362.719999</v>
      </c>
      <c r="J17" s="20">
        <f t="shared" si="12"/>
        <v>10331385362.719999</v>
      </c>
      <c r="K17" s="20">
        <f t="shared" si="12"/>
        <v>10331385362.719999</v>
      </c>
      <c r="L17" s="20">
        <f>SUM(L15:L16)</f>
        <v>0</v>
      </c>
      <c r="M17" s="20">
        <f>SUM(M15:M16)</f>
        <v>0</v>
      </c>
      <c r="N17" s="14">
        <f t="shared" si="3"/>
        <v>0.94479975882213074</v>
      </c>
      <c r="O17" s="14">
        <f t="shared" si="4"/>
        <v>0.94479975882213074</v>
      </c>
      <c r="P17" s="14">
        <f t="shared" si="5"/>
        <v>0.94479975882213074</v>
      </c>
    </row>
    <row r="18" spans="1:16" x14ac:dyDescent="0.25">
      <c r="A18" s="7" t="s">
        <v>40</v>
      </c>
      <c r="B18" s="8" t="s">
        <v>30</v>
      </c>
      <c r="C18" s="8" t="s">
        <v>24</v>
      </c>
      <c r="D18" s="8" t="s">
        <v>31</v>
      </c>
      <c r="E18" s="7" t="s">
        <v>32</v>
      </c>
      <c r="F18" s="16">
        <v>68303000000</v>
      </c>
      <c r="G18" s="16">
        <v>68302999991</v>
      </c>
      <c r="H18" s="16">
        <v>9</v>
      </c>
      <c r="I18" s="16">
        <v>68268845411</v>
      </c>
      <c r="J18" s="16">
        <v>50987679568.019997</v>
      </c>
      <c r="K18" s="16">
        <v>50977479568.019997</v>
      </c>
      <c r="L18" s="10">
        <f t="shared" ref="L18:M18" si="13">+I18-J18</f>
        <v>17281165842.980003</v>
      </c>
      <c r="M18" s="16">
        <f t="shared" si="13"/>
        <v>10200000</v>
      </c>
      <c r="N18" s="11">
        <f t="shared" si="3"/>
        <v>0.9994999547750465</v>
      </c>
      <c r="O18" s="11">
        <f t="shared" si="4"/>
        <v>0.74649253426672324</v>
      </c>
      <c r="P18" s="11">
        <f t="shared" si="5"/>
        <v>0.74634319968405483</v>
      </c>
    </row>
    <row r="19" spans="1:16" ht="22.5" x14ac:dyDescent="0.25">
      <c r="A19" s="17" t="s">
        <v>41</v>
      </c>
      <c r="B19" s="18"/>
      <c r="C19" s="18"/>
      <c r="D19" s="18"/>
      <c r="E19" s="17"/>
      <c r="F19" s="20">
        <f t="shared" ref="F19:M19" si="14">SUM(F18)</f>
        <v>68303000000</v>
      </c>
      <c r="G19" s="20">
        <f t="shared" si="14"/>
        <v>68302999991</v>
      </c>
      <c r="H19" s="20">
        <f t="shared" si="14"/>
        <v>9</v>
      </c>
      <c r="I19" s="20">
        <f t="shared" si="14"/>
        <v>68268845411</v>
      </c>
      <c r="J19" s="20">
        <f t="shared" si="14"/>
        <v>50987679568.019997</v>
      </c>
      <c r="K19" s="20">
        <f t="shared" si="14"/>
        <v>50977479568.019997</v>
      </c>
      <c r="L19" s="20">
        <f t="shared" si="14"/>
        <v>17281165842.980003</v>
      </c>
      <c r="M19" s="20">
        <f t="shared" si="14"/>
        <v>10200000</v>
      </c>
      <c r="N19" s="14">
        <f t="shared" si="3"/>
        <v>0.9994999547750465</v>
      </c>
      <c r="O19" s="14">
        <f t="shared" si="4"/>
        <v>0.74649253426672324</v>
      </c>
      <c r="P19" s="14">
        <f t="shared" si="5"/>
        <v>0.74634319968405483</v>
      </c>
    </row>
    <row r="20" spans="1:16" x14ac:dyDescent="0.25">
      <c r="A20" s="21" t="s">
        <v>42</v>
      </c>
      <c r="B20" s="22" t="s">
        <v>23</v>
      </c>
      <c r="C20" s="22" t="s">
        <v>24</v>
      </c>
      <c r="D20" s="22" t="s">
        <v>28</v>
      </c>
      <c r="E20" s="21" t="s">
        <v>29</v>
      </c>
      <c r="F20" s="23">
        <f t="shared" ref="F20:M20" si="15">SUM(F21:F22)</f>
        <v>2000000000</v>
      </c>
      <c r="G20" s="23">
        <f t="shared" si="15"/>
        <v>1148000000</v>
      </c>
      <c r="H20" s="23">
        <f t="shared" si="15"/>
        <v>0</v>
      </c>
      <c r="I20" s="23">
        <f t="shared" si="15"/>
        <v>1148000000</v>
      </c>
      <c r="J20" s="23">
        <f t="shared" si="15"/>
        <v>180000000</v>
      </c>
      <c r="K20" s="23">
        <f t="shared" si="15"/>
        <v>180000000</v>
      </c>
      <c r="L20" s="23">
        <f>SUM(L21:L22)</f>
        <v>968000000</v>
      </c>
      <c r="M20" s="23">
        <f t="shared" si="15"/>
        <v>0</v>
      </c>
      <c r="N20" s="11">
        <f t="shared" si="3"/>
        <v>0.57399999999999995</v>
      </c>
      <c r="O20" s="11">
        <f t="shared" si="4"/>
        <v>0.09</v>
      </c>
      <c r="P20" s="11">
        <f t="shared" si="5"/>
        <v>0.09</v>
      </c>
    </row>
    <row r="21" spans="1:16" ht="22.5" x14ac:dyDescent="0.25">
      <c r="A21" s="7" t="s">
        <v>43</v>
      </c>
      <c r="B21" s="8" t="s">
        <v>23</v>
      </c>
      <c r="C21" s="8" t="s">
        <v>24</v>
      </c>
      <c r="D21" s="8" t="s">
        <v>28</v>
      </c>
      <c r="E21" s="7" t="s">
        <v>29</v>
      </c>
      <c r="F21" s="15">
        <v>968000000</v>
      </c>
      <c r="G21" s="15">
        <v>968000000</v>
      </c>
      <c r="H21" s="15">
        <v>0</v>
      </c>
      <c r="I21" s="15">
        <v>968000000</v>
      </c>
      <c r="J21" s="15">
        <v>0</v>
      </c>
      <c r="K21" s="15">
        <v>0</v>
      </c>
      <c r="L21" s="15">
        <f>+I21-J21</f>
        <v>968000000</v>
      </c>
      <c r="M21" s="15">
        <f t="shared" ref="M21:M22" si="16">+J21-K21</f>
        <v>0</v>
      </c>
      <c r="N21" s="11">
        <f t="shared" si="3"/>
        <v>1</v>
      </c>
      <c r="O21" s="11">
        <f t="shared" si="4"/>
        <v>0</v>
      </c>
      <c r="P21" s="11">
        <f t="shared" si="5"/>
        <v>0</v>
      </c>
    </row>
    <row r="22" spans="1:16" ht="33.75" x14ac:dyDescent="0.25">
      <c r="A22" s="7" t="s">
        <v>44</v>
      </c>
      <c r="B22" s="8" t="s">
        <v>23</v>
      </c>
      <c r="C22" s="8" t="s">
        <v>24</v>
      </c>
      <c r="D22" s="19">
        <v>13</v>
      </c>
      <c r="E22" s="7" t="s">
        <v>45</v>
      </c>
      <c r="F22" s="15">
        <v>1032000000</v>
      </c>
      <c r="G22" s="15">
        <v>180000000</v>
      </c>
      <c r="H22" s="15">
        <v>0</v>
      </c>
      <c r="I22" s="15">
        <v>180000000</v>
      </c>
      <c r="J22" s="15">
        <v>180000000</v>
      </c>
      <c r="K22" s="15">
        <v>180000000</v>
      </c>
      <c r="L22" s="15">
        <f>+I22-J22</f>
        <v>0</v>
      </c>
      <c r="M22" s="15">
        <f t="shared" si="16"/>
        <v>0</v>
      </c>
      <c r="N22" s="11">
        <f t="shared" si="3"/>
        <v>0.1744186046511628</v>
      </c>
      <c r="O22" s="11">
        <f t="shared" si="4"/>
        <v>0.1744186046511628</v>
      </c>
      <c r="P22" s="11">
        <f t="shared" si="5"/>
        <v>0.1744186046511628</v>
      </c>
    </row>
    <row r="23" spans="1:16" x14ac:dyDescent="0.25">
      <c r="A23" s="30" t="s">
        <v>46</v>
      </c>
      <c r="B23" s="31"/>
      <c r="C23" s="31"/>
      <c r="D23" s="31"/>
      <c r="E23" s="32"/>
      <c r="F23" s="24">
        <f t="shared" ref="F23:M23" si="17">F8+F20</f>
        <v>702119000000</v>
      </c>
      <c r="G23" s="24">
        <f t="shared" si="17"/>
        <v>689151419375.94995</v>
      </c>
      <c r="H23" s="24">
        <f t="shared" si="17"/>
        <v>3949580624.0500002</v>
      </c>
      <c r="I23" s="24">
        <f t="shared" si="17"/>
        <v>643534372337.38</v>
      </c>
      <c r="J23" s="24">
        <f t="shared" si="17"/>
        <v>517058122169.52997</v>
      </c>
      <c r="K23" s="24">
        <f t="shared" si="17"/>
        <v>515013736086.00995</v>
      </c>
      <c r="L23" s="24">
        <f>L8+L20</f>
        <v>126476250167.85007</v>
      </c>
      <c r="M23" s="24">
        <f t="shared" si="17"/>
        <v>2044386083.5200195</v>
      </c>
      <c r="N23" s="14">
        <f t="shared" si="3"/>
        <v>0.91656025878430869</v>
      </c>
      <c r="O23" s="14">
        <f t="shared" si="4"/>
        <v>0.73642519597038392</v>
      </c>
      <c r="P23" s="14">
        <f t="shared" si="5"/>
        <v>0.73351345866727713</v>
      </c>
    </row>
    <row r="24" spans="1:16" x14ac:dyDescent="0.25">
      <c r="L24" s="25"/>
      <c r="M24" s="25"/>
    </row>
    <row r="25" spans="1:16" s="28" customFormat="1" ht="12.75" x14ac:dyDescent="0.2">
      <c r="A25" s="26" t="s">
        <v>47</v>
      </c>
      <c r="B25" s="27"/>
      <c r="C25" s="27"/>
      <c r="E25" s="29"/>
    </row>
  </sheetData>
  <mergeCells count="7">
    <mergeCell ref="A23:E23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  <pageSetup paperSize="41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Parra Parraga</dc:creator>
  <cp:lastModifiedBy>Maria Berenice Parra Parraga</cp:lastModifiedBy>
  <dcterms:created xsi:type="dcterms:W3CDTF">2019-02-28T22:43:15Z</dcterms:created>
  <dcterms:modified xsi:type="dcterms:W3CDTF">2019-03-04T15:07:15Z</dcterms:modified>
</cp:coreProperties>
</file>