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ejandrobecerra/Desktop/ejecucion acumulada jul - nov/"/>
    </mc:Choice>
  </mc:AlternateContent>
  <xr:revisionPtr revIDLastSave="0" documentId="8_{C3554CBD-850D-C842-8BDA-60E281675917}" xr6:coauthVersionLast="45" xr6:coauthVersionMax="45" xr10:uidLastSave="{00000000-0000-0000-0000-000000000000}"/>
  <bookViews>
    <workbookView xWindow="240" yWindow="460" windowWidth="26880" windowHeight="14160" firstSheet="5" activeTab="5" xr2:uid="{00000000-000D-0000-FFFF-FFFF00000000}"/>
  </bookViews>
  <sheets>
    <sheet name="ENERO 2019" sheetId="15" r:id="rId1"/>
    <sheet name="FEBRERO 2019" sheetId="16" r:id="rId2"/>
    <sheet name="MARZO 2019" sheetId="17" r:id="rId3"/>
    <sheet name="ABRIL 2019" sheetId="18" r:id="rId4"/>
    <sheet name="MAYO 2019" sheetId="19" r:id="rId5"/>
    <sheet name="NOVIEMBRE 2019" sheetId="25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3">#REF!</definedName>
    <definedName name="_xlnm.Print_Area" localSheetId="0">#REF!</definedName>
    <definedName name="_xlnm.Print_Area" localSheetId="1">#REF!</definedName>
    <definedName name="_xlnm.Print_Area" localSheetId="2">#REF!</definedName>
    <definedName name="_xlnm.Print_Area" localSheetId="5">#REF!</definedName>
    <definedName name="_xlnm.Print_Area">#REF!</definedName>
    <definedName name="ccccc" localSheetId="3">#REF!</definedName>
    <definedName name="ccccc" localSheetId="0">#REF!</definedName>
    <definedName name="ccccc" localSheetId="1">#REF!</definedName>
    <definedName name="ccccc" localSheetId="2">#REF!</definedName>
    <definedName name="ccccc" localSheetId="5">#REF!</definedName>
    <definedName name="ccccc">#REF!</definedName>
    <definedName name="Comod_avantel08" localSheetId="3">Base [1]Avantel!$A$1:$Q$1075</definedName>
    <definedName name="Comod_avantel08" localSheetId="0">Base [1]Avantel!$A$1:$Q$1075</definedName>
    <definedName name="Comod_avantel08" localSheetId="1">Base [1]Avantel!$A$1:$Q$1075</definedName>
    <definedName name="Comod_avantel08" localSheetId="2">Base [1]Avantel!$A$1:$Q$1075</definedName>
    <definedName name="Comod_avantel08" localSheetId="5">Base [1]Avantel!$A$1:$Q$1075</definedName>
    <definedName name="Comod_avantel08">Base [1]Avantel!$A$1:$Q$1075</definedName>
    <definedName name="DYNAMICTD" localSheetId="3">OFFSET(#REF!,0,0,COUNTA(#REF!),COUNTA(#REF!))</definedName>
    <definedName name="DYNAMICTD" localSheetId="0">OFFSET(#REF!,0,0,COUNTA(#REF!),COUNTA(#REF!))</definedName>
    <definedName name="DYNAMICTD" localSheetId="1">OFFSET(#REF!,0,0,COUNTA(#REF!),COUNTA(#REF!))</definedName>
    <definedName name="DYNAMICTD" localSheetId="2">OFFSET(#REF!,0,0,COUNTA(#REF!),COUNTA(#REF!))</definedName>
    <definedName name="DYNAMICTD" localSheetId="5">OFFSET(#REF!,0,0,COUNTA(#REF!),COUNTA(#REF!))</definedName>
    <definedName name="DYNAMICTD">OFFSET(#REF!,0,0,COUNTA(#REF!),COUNTA(#REF!))</definedName>
    <definedName name="eduardo" localSheetId="3">#REF!</definedName>
    <definedName name="eduardo" localSheetId="0">#REF!</definedName>
    <definedName name="eduardo" localSheetId="1">#REF!</definedName>
    <definedName name="eduardo" localSheetId="2">#REF!</definedName>
    <definedName name="eduardo" localSheetId="5">#REF!</definedName>
    <definedName name="eduardo">#REF!</definedName>
    <definedName name="Ejecucion" localSheetId="3">#REF!</definedName>
    <definedName name="Ejecucion" localSheetId="0">#REF!</definedName>
    <definedName name="Ejecucion" localSheetId="1">#REF!</definedName>
    <definedName name="Ejecucion" localSheetId="2">#REF!</definedName>
    <definedName name="Ejecucion" localSheetId="5">#REF!</definedName>
    <definedName name="Ejecucion">#REF!</definedName>
    <definedName name="FFFF" localSheetId="3">#REF!</definedName>
    <definedName name="FFFF" localSheetId="0">#REF!</definedName>
    <definedName name="FFFF" localSheetId="1">#REF!</definedName>
    <definedName name="FFFF" localSheetId="2">#REF!</definedName>
    <definedName name="FFFF" localSheetId="5">#REF!</definedName>
    <definedName name="FFFF">#REF!</definedName>
    <definedName name="GG" localSheetId="3">#REF!</definedName>
    <definedName name="GG" localSheetId="0">#REF!</definedName>
    <definedName name="GG" localSheetId="1">#REF!</definedName>
    <definedName name="GG" localSheetId="2">#REF!</definedName>
    <definedName name="GG" localSheetId="5">#REF!</definedName>
    <definedName name="GG">#REF!</definedName>
    <definedName name="GGGG" localSheetId="3">Base [1]Avantel!$A$1:$Q$1075</definedName>
    <definedName name="GGGG" localSheetId="0">Base [1]Avantel!$A$1:$Q$1075</definedName>
    <definedName name="GGGG" localSheetId="1">Base [1]Avantel!$A$1:$Q$1075</definedName>
    <definedName name="GGGG" localSheetId="2">Base [1]Avantel!$A$1:$Q$1075</definedName>
    <definedName name="GGGG" localSheetId="5">Base [1]Avantel!$A$1:$Q$1075</definedName>
    <definedName name="GGGG">Base [1]Avantel!$A$1:$Q$1075</definedName>
    <definedName name="PROYECCIONES2013" localSheetId="3">#REF!</definedName>
    <definedName name="PROYECCIONES2013" localSheetId="0">#REF!</definedName>
    <definedName name="PROYECCIONES2013" localSheetId="1">#REF!</definedName>
    <definedName name="PROYECCIONES2013" localSheetId="2">#REF!</definedName>
    <definedName name="PROYECCIONES2013" localSheetId="5">#REF!</definedName>
    <definedName name="PROYECCIONES2013">#REF!</definedName>
    <definedName name="vigencias" localSheetId="3">#REF!</definedName>
    <definedName name="vigencias" localSheetId="0">#REF!</definedName>
    <definedName name="vigencias" localSheetId="1">#REF!</definedName>
    <definedName name="vigencias" localSheetId="2">#REF!</definedName>
    <definedName name="vigencias" localSheetId="5">#REF!</definedName>
    <definedName name="vigencias">#REF!</definedName>
    <definedName name="Vigencias_Futuras" localSheetId="3">#REF!</definedName>
    <definedName name="Vigencias_Futuras" localSheetId="0">#REF!</definedName>
    <definedName name="Vigencias_Futuras" localSheetId="1">#REF!</definedName>
    <definedName name="Vigencias_Futuras" localSheetId="2">#REF!</definedName>
    <definedName name="Vigencias_Futuras" localSheetId="5">#REF!</definedName>
    <definedName name="Vigencias_Futuras">#REF!</definedName>
    <definedName name="xxxxx" localSheetId="3">#REF!</definedName>
    <definedName name="xxxxx" localSheetId="0">#REF!</definedName>
    <definedName name="xxxxx" localSheetId="1">#REF!</definedName>
    <definedName name="xxxxx" localSheetId="2">#REF!</definedName>
    <definedName name="XXXXX" localSheetId="5">#REF!</definedName>
    <definedName name="XX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4" i="25" l="1"/>
  <c r="O24" i="25"/>
  <c r="N24" i="25"/>
  <c r="K23" i="25"/>
  <c r="J23" i="25"/>
  <c r="M23" i="25" s="1"/>
  <c r="I23" i="25"/>
  <c r="H23" i="25"/>
  <c r="G23" i="25"/>
  <c r="F23" i="25"/>
  <c r="K22" i="25"/>
  <c r="J22" i="25"/>
  <c r="I22" i="25"/>
  <c r="H22" i="25"/>
  <c r="G22" i="25"/>
  <c r="F22" i="25"/>
  <c r="P22" i="25" s="1"/>
  <c r="P21" i="25"/>
  <c r="O21" i="25"/>
  <c r="N21" i="25"/>
  <c r="M21" i="25"/>
  <c r="L21" i="25"/>
  <c r="P20" i="25"/>
  <c r="O20" i="25"/>
  <c r="N20" i="25"/>
  <c r="M20" i="25"/>
  <c r="L20" i="25"/>
  <c r="P19" i="25"/>
  <c r="O19" i="25"/>
  <c r="N19" i="25"/>
  <c r="M19" i="25"/>
  <c r="M22" i="25" s="1"/>
  <c r="L19" i="25"/>
  <c r="K18" i="25"/>
  <c r="P18" i="25" s="1"/>
  <c r="J18" i="25"/>
  <c r="I18" i="25"/>
  <c r="H18" i="25"/>
  <c r="G18" i="25"/>
  <c r="F18" i="25"/>
  <c r="P17" i="25"/>
  <c r="O17" i="25"/>
  <c r="N17" i="25"/>
  <c r="M17" i="25"/>
  <c r="M18" i="25" s="1"/>
  <c r="L17" i="25"/>
  <c r="L18" i="25" s="1"/>
  <c r="K16" i="25"/>
  <c r="P16" i="25" s="1"/>
  <c r="J16" i="25"/>
  <c r="I16" i="25"/>
  <c r="H16" i="25"/>
  <c r="G16" i="25"/>
  <c r="F16" i="25"/>
  <c r="P15" i="25"/>
  <c r="O15" i="25"/>
  <c r="N15" i="25"/>
  <c r="M15" i="25"/>
  <c r="L15" i="25"/>
  <c r="P14" i="25"/>
  <c r="O14" i="25"/>
  <c r="N14" i="25"/>
  <c r="M14" i="25"/>
  <c r="M16" i="25" s="1"/>
  <c r="L14" i="25"/>
  <c r="K13" i="25"/>
  <c r="P13" i="25" s="1"/>
  <c r="J13" i="25"/>
  <c r="I13" i="25"/>
  <c r="N13" i="25" s="1"/>
  <c r="H13" i="25"/>
  <c r="G13" i="25"/>
  <c r="F13" i="25"/>
  <c r="P12" i="25"/>
  <c r="O12" i="25"/>
  <c r="N12" i="25"/>
  <c r="M12" i="25"/>
  <c r="L12" i="25"/>
  <c r="P11" i="25"/>
  <c r="O11" i="25"/>
  <c r="N11" i="25"/>
  <c r="M11" i="25"/>
  <c r="M13" i="25" s="1"/>
  <c r="L11" i="25"/>
  <c r="K10" i="25"/>
  <c r="P10" i="25" s="1"/>
  <c r="J10" i="25"/>
  <c r="I10" i="25"/>
  <c r="H10" i="25"/>
  <c r="G10" i="25"/>
  <c r="F10" i="25"/>
  <c r="P9" i="25"/>
  <c r="O9" i="25"/>
  <c r="N9" i="25"/>
  <c r="M9" i="25"/>
  <c r="M10" i="25" s="1"/>
  <c r="L9" i="25"/>
  <c r="L10" i="25" s="1"/>
  <c r="K7" i="25"/>
  <c r="J7" i="25"/>
  <c r="I7" i="25"/>
  <c r="L7" i="25" s="1"/>
  <c r="H7" i="25"/>
  <c r="G7" i="25"/>
  <c r="F7" i="25"/>
  <c r="P6" i="25"/>
  <c r="K6" i="25"/>
  <c r="J6" i="25"/>
  <c r="I6" i="25"/>
  <c r="N6" i="25" s="1"/>
  <c r="H6" i="25"/>
  <c r="G6" i="25"/>
  <c r="F6" i="25"/>
  <c r="K5" i="25"/>
  <c r="J5" i="25"/>
  <c r="O5" i="25" s="1"/>
  <c r="I5" i="25"/>
  <c r="H5" i="25"/>
  <c r="G5" i="25"/>
  <c r="F5" i="25"/>
  <c r="F8" i="25" s="1"/>
  <c r="F25" i="25" s="1"/>
  <c r="N10" i="25" l="1"/>
  <c r="P7" i="25"/>
  <c r="L13" i="25"/>
  <c r="L16" i="25"/>
  <c r="N18" i="25"/>
  <c r="N16" i="25"/>
  <c r="P23" i="25"/>
  <c r="O23" i="25"/>
  <c r="N23" i="25"/>
  <c r="O22" i="25"/>
  <c r="L22" i="25"/>
  <c r="M7" i="25"/>
  <c r="H8" i="25"/>
  <c r="H25" i="25" s="1"/>
  <c r="O7" i="25"/>
  <c r="O18" i="25"/>
  <c r="I8" i="25"/>
  <c r="N8" i="25" s="1"/>
  <c r="O6" i="25"/>
  <c r="J8" i="25"/>
  <c r="J25" i="25" s="1"/>
  <c r="O25" i="25" s="1"/>
  <c r="G8" i="25"/>
  <c r="G25" i="25" s="1"/>
  <c r="K8" i="25"/>
  <c r="K25" i="25" s="1"/>
  <c r="P25" i="25" s="1"/>
  <c r="L6" i="25"/>
  <c r="O16" i="25"/>
  <c r="O13" i="25"/>
  <c r="M5" i="25"/>
  <c r="O10" i="25"/>
  <c r="L5" i="25"/>
  <c r="P5" i="25"/>
  <c r="M6" i="25"/>
  <c r="M8" i="25" s="1"/>
  <c r="M25" i="25" s="1"/>
  <c r="N7" i="25"/>
  <c r="O8" i="25"/>
  <c r="L23" i="25"/>
  <c r="N22" i="25"/>
  <c r="N5" i="25"/>
  <c r="L8" i="25" l="1"/>
  <c r="I25" i="25"/>
  <c r="N25" i="25" s="1"/>
  <c r="P8" i="25"/>
  <c r="L25" i="25"/>
  <c r="K26" i="19" l="1"/>
  <c r="J26" i="19"/>
  <c r="I26" i="19"/>
  <c r="H26" i="19"/>
  <c r="G26" i="19"/>
  <c r="F26" i="19"/>
  <c r="K25" i="19"/>
  <c r="J25" i="19"/>
  <c r="M25" i="19" s="1"/>
  <c r="I25" i="19"/>
  <c r="H25" i="19"/>
  <c r="G25" i="19"/>
  <c r="F25" i="19"/>
  <c r="K24" i="19"/>
  <c r="J24" i="19"/>
  <c r="I24" i="19"/>
  <c r="H24" i="19"/>
  <c r="G24" i="19"/>
  <c r="F24" i="19"/>
  <c r="K21" i="19"/>
  <c r="J21" i="19"/>
  <c r="I21" i="19"/>
  <c r="H21" i="19"/>
  <c r="G21" i="19"/>
  <c r="F21" i="19"/>
  <c r="K20" i="19"/>
  <c r="J20" i="19"/>
  <c r="I20" i="19"/>
  <c r="H20" i="19"/>
  <c r="G20" i="19"/>
  <c r="F20" i="19"/>
  <c r="K19" i="19"/>
  <c r="J19" i="19"/>
  <c r="I19" i="19"/>
  <c r="H19" i="19"/>
  <c r="G19" i="19"/>
  <c r="F19" i="19"/>
  <c r="K17" i="19"/>
  <c r="K18" i="19" s="1"/>
  <c r="J17" i="19"/>
  <c r="J18" i="19" s="1"/>
  <c r="I17" i="19"/>
  <c r="L17" i="19" s="1"/>
  <c r="L18" i="19" s="1"/>
  <c r="H17" i="19"/>
  <c r="H7" i="19" s="1"/>
  <c r="G17" i="19"/>
  <c r="G18" i="19" s="1"/>
  <c r="F17" i="19"/>
  <c r="F18" i="19" s="1"/>
  <c r="K15" i="19"/>
  <c r="J15" i="19"/>
  <c r="M15" i="19" s="1"/>
  <c r="I15" i="19"/>
  <c r="H15" i="19"/>
  <c r="G15" i="19"/>
  <c r="F15" i="19"/>
  <c r="K14" i="19"/>
  <c r="J14" i="19"/>
  <c r="I14" i="19"/>
  <c r="H14" i="19"/>
  <c r="G14" i="19"/>
  <c r="F14" i="19"/>
  <c r="K12" i="19"/>
  <c r="J12" i="19"/>
  <c r="M12" i="19" s="1"/>
  <c r="I12" i="19"/>
  <c r="H12" i="19"/>
  <c r="G12" i="19"/>
  <c r="F12" i="19"/>
  <c r="P12" i="19" s="1"/>
  <c r="K11" i="19"/>
  <c r="J11" i="19"/>
  <c r="I11" i="19"/>
  <c r="L11" i="19" s="1"/>
  <c r="H11" i="19"/>
  <c r="H13" i="19" s="1"/>
  <c r="G11" i="19"/>
  <c r="G13" i="19" s="1"/>
  <c r="F11" i="19"/>
  <c r="K9" i="19"/>
  <c r="K10" i="19" s="1"/>
  <c r="J9" i="19"/>
  <c r="J10" i="19" s="1"/>
  <c r="I9" i="19"/>
  <c r="I5" i="19" s="1"/>
  <c r="H9" i="19"/>
  <c r="G9" i="19"/>
  <c r="G10" i="19" s="1"/>
  <c r="F9" i="19"/>
  <c r="F10" i="19" s="1"/>
  <c r="G7" i="19"/>
  <c r="F7" i="19"/>
  <c r="L12" i="19" l="1"/>
  <c r="G16" i="19"/>
  <c r="P14" i="19"/>
  <c r="L15" i="19"/>
  <c r="L19" i="19"/>
  <c r="L21" i="19"/>
  <c r="G23" i="19"/>
  <c r="K23" i="19"/>
  <c r="L25" i="19"/>
  <c r="H6" i="19"/>
  <c r="O21" i="19"/>
  <c r="M26" i="19"/>
  <c r="L13" i="19"/>
  <c r="K22" i="19"/>
  <c r="M11" i="19"/>
  <c r="M13" i="19" s="1"/>
  <c r="F16" i="19"/>
  <c r="P20" i="19"/>
  <c r="M20" i="19"/>
  <c r="L24" i="19"/>
  <c r="G22" i="19"/>
  <c r="I6" i="19"/>
  <c r="P21" i="19"/>
  <c r="M19" i="19"/>
  <c r="M21" i="19"/>
  <c r="M24" i="19"/>
  <c r="H22" i="19"/>
  <c r="L20" i="19"/>
  <c r="L22" i="19" s="1"/>
  <c r="K6" i="19"/>
  <c r="K7" i="19"/>
  <c r="J16" i="19"/>
  <c r="F23" i="19"/>
  <c r="O24" i="19"/>
  <c r="O25" i="19"/>
  <c r="N26" i="19"/>
  <c r="L26" i="19"/>
  <c r="L9" i="19"/>
  <c r="L10" i="19" s="1"/>
  <c r="M17" i="19"/>
  <c r="M18" i="19" s="1"/>
  <c r="M9" i="19"/>
  <c r="M10" i="19" s="1"/>
  <c r="M14" i="19"/>
  <c r="M16" i="19" s="1"/>
  <c r="J7" i="19"/>
  <c r="H5" i="19"/>
  <c r="O9" i="19"/>
  <c r="I16" i="19"/>
  <c r="O17" i="19"/>
  <c r="I22" i="19"/>
  <c r="N21" i="19"/>
  <c r="P25" i="19"/>
  <c r="L14" i="19"/>
  <c r="L16" i="19" s="1"/>
  <c r="O20" i="19"/>
  <c r="G6" i="19"/>
  <c r="P7" i="19"/>
  <c r="N9" i="19"/>
  <c r="H10" i="19"/>
  <c r="N11" i="19"/>
  <c r="H16" i="19"/>
  <c r="N14" i="19"/>
  <c r="N15" i="19"/>
  <c r="N17" i="19"/>
  <c r="H18" i="19"/>
  <c r="N25" i="19"/>
  <c r="O26" i="19"/>
  <c r="F13" i="19"/>
  <c r="O11" i="19"/>
  <c r="I13" i="19"/>
  <c r="N13" i="19" s="1"/>
  <c r="O15" i="19"/>
  <c r="F22" i="19"/>
  <c r="N22" i="19" s="1"/>
  <c r="J22" i="19"/>
  <c r="P26" i="19"/>
  <c r="O12" i="19"/>
  <c r="P11" i="19"/>
  <c r="N12" i="19"/>
  <c r="O14" i="19"/>
  <c r="P15" i="19"/>
  <c r="P18" i="19"/>
  <c r="N20" i="19"/>
  <c r="N24" i="19"/>
  <c r="H23" i="19"/>
  <c r="O10" i="19"/>
  <c r="O18" i="19"/>
  <c r="P10" i="19"/>
  <c r="F5" i="19"/>
  <c r="N5" i="19" s="1"/>
  <c r="J5" i="19"/>
  <c r="L5" i="19" s="1"/>
  <c r="P9" i="19"/>
  <c r="I10" i="19"/>
  <c r="N10" i="19" s="1"/>
  <c r="J13" i="19"/>
  <c r="K16" i="19"/>
  <c r="P17" i="19"/>
  <c r="I18" i="19"/>
  <c r="N18" i="19" s="1"/>
  <c r="N19" i="19"/>
  <c r="P24" i="19"/>
  <c r="G5" i="19"/>
  <c r="K5" i="19"/>
  <c r="F6" i="19"/>
  <c r="N6" i="19" s="1"/>
  <c r="J6" i="19"/>
  <c r="I7" i="19"/>
  <c r="K13" i="19"/>
  <c r="O19" i="19"/>
  <c r="I23" i="19"/>
  <c r="P19" i="19"/>
  <c r="J23" i="19"/>
  <c r="P16" i="19" l="1"/>
  <c r="N16" i="19"/>
  <c r="P23" i="19"/>
  <c r="H27" i="19"/>
  <c r="H8" i="19"/>
  <c r="O16" i="19"/>
  <c r="P13" i="19"/>
  <c r="G8" i="19"/>
  <c r="G27" i="19" s="1"/>
  <c r="M22" i="19"/>
  <c r="O23" i="19"/>
  <c r="M23" i="19"/>
  <c r="N7" i="19"/>
  <c r="L7" i="19"/>
  <c r="N23" i="19"/>
  <c r="L23" i="19"/>
  <c r="O6" i="19"/>
  <c r="M6" i="19"/>
  <c r="M5" i="19"/>
  <c r="O22" i="19"/>
  <c r="P6" i="19"/>
  <c r="P22" i="19"/>
  <c r="O7" i="19"/>
  <c r="M7" i="19"/>
  <c r="L6" i="19"/>
  <c r="O13" i="19"/>
  <c r="K8" i="19"/>
  <c r="P5" i="19"/>
  <c r="J8" i="19"/>
  <c r="O5" i="19"/>
  <c r="F8" i="19"/>
  <c r="F27" i="19" s="1"/>
  <c r="I8" i="19"/>
  <c r="L8" i="19" l="1"/>
  <c r="L27" i="19" s="1"/>
  <c r="M8" i="19"/>
  <c r="M27" i="19" s="1"/>
  <c r="J27" i="19"/>
  <c r="O27" i="19" s="1"/>
  <c r="O8" i="19"/>
  <c r="I27" i="19"/>
  <c r="N27" i="19" s="1"/>
  <c r="N8" i="19"/>
  <c r="K27" i="19"/>
  <c r="P27" i="19" s="1"/>
  <c r="P8" i="19"/>
  <c r="K26" i="18" l="1"/>
  <c r="J26" i="18"/>
  <c r="I26" i="18"/>
  <c r="H26" i="18"/>
  <c r="G26" i="18"/>
  <c r="F26" i="18"/>
  <c r="K25" i="18"/>
  <c r="J25" i="18"/>
  <c r="I25" i="18"/>
  <c r="H25" i="18"/>
  <c r="G25" i="18"/>
  <c r="F25" i="18"/>
  <c r="K24" i="18"/>
  <c r="J24" i="18"/>
  <c r="I24" i="18"/>
  <c r="H24" i="18"/>
  <c r="G24" i="18"/>
  <c r="F24" i="18"/>
  <c r="K21" i="18"/>
  <c r="J21" i="18"/>
  <c r="I21" i="18"/>
  <c r="H21" i="18"/>
  <c r="G21" i="18"/>
  <c r="F21" i="18"/>
  <c r="K20" i="18"/>
  <c r="J20" i="18"/>
  <c r="I20" i="18"/>
  <c r="H20" i="18"/>
  <c r="G20" i="18"/>
  <c r="F20" i="18"/>
  <c r="K19" i="18"/>
  <c r="J19" i="18"/>
  <c r="I19" i="18"/>
  <c r="H19" i="18"/>
  <c r="G19" i="18"/>
  <c r="F19" i="18"/>
  <c r="K17" i="18"/>
  <c r="J17" i="18"/>
  <c r="I17" i="18"/>
  <c r="H17" i="18"/>
  <c r="G17" i="18"/>
  <c r="F17" i="18"/>
  <c r="K15" i="18"/>
  <c r="J15" i="18"/>
  <c r="I15" i="18"/>
  <c r="H15" i="18"/>
  <c r="G15" i="18"/>
  <c r="F15" i="18"/>
  <c r="K14" i="18"/>
  <c r="J14" i="18"/>
  <c r="I14" i="18"/>
  <c r="H14" i="18"/>
  <c r="G14" i="18"/>
  <c r="F14" i="18"/>
  <c r="K12" i="18"/>
  <c r="J12" i="18"/>
  <c r="I12" i="18"/>
  <c r="H12" i="18"/>
  <c r="G12" i="18"/>
  <c r="F12" i="18"/>
  <c r="K11" i="18"/>
  <c r="J11" i="18"/>
  <c r="I11" i="18"/>
  <c r="H11" i="18"/>
  <c r="G11" i="18"/>
  <c r="F11" i="18"/>
  <c r="K9" i="18"/>
  <c r="J9" i="18"/>
  <c r="I9" i="18"/>
  <c r="H9" i="18"/>
  <c r="G9" i="18"/>
  <c r="F9" i="18"/>
  <c r="P26" i="18" l="1"/>
  <c r="M26" i="18"/>
  <c r="L26" i="18"/>
  <c r="O26" i="18"/>
  <c r="N26" i="18"/>
  <c r="O25" i="18"/>
  <c r="L25" i="18"/>
  <c r="P25" i="18"/>
  <c r="M25" i="18"/>
  <c r="N25" i="18"/>
  <c r="H23" i="18"/>
  <c r="P24" i="18"/>
  <c r="M24" i="18"/>
  <c r="L24" i="18"/>
  <c r="G23" i="18"/>
  <c r="F23" i="18"/>
  <c r="I23" i="18"/>
  <c r="H22" i="18"/>
  <c r="O21" i="18"/>
  <c r="L21" i="18"/>
  <c r="P21" i="18"/>
  <c r="M21" i="18"/>
  <c r="N21" i="18"/>
  <c r="K6" i="18"/>
  <c r="M20" i="18"/>
  <c r="L20" i="18"/>
  <c r="G6" i="18"/>
  <c r="N20" i="18"/>
  <c r="M19" i="18"/>
  <c r="K22" i="18"/>
  <c r="J22" i="18"/>
  <c r="L19" i="18"/>
  <c r="G22" i="18"/>
  <c r="F22" i="18"/>
  <c r="I18" i="18"/>
  <c r="H18" i="18"/>
  <c r="O17" i="18"/>
  <c r="L17" i="18"/>
  <c r="L18" i="18" s="1"/>
  <c r="K18" i="18"/>
  <c r="J18" i="18"/>
  <c r="N17" i="18"/>
  <c r="H7" i="18"/>
  <c r="G18" i="18"/>
  <c r="F18" i="18"/>
  <c r="K16" i="18"/>
  <c r="J16" i="18"/>
  <c r="G16" i="18"/>
  <c r="F16" i="18"/>
  <c r="M15" i="18"/>
  <c r="P15" i="18"/>
  <c r="O15" i="18"/>
  <c r="L15" i="18"/>
  <c r="P14" i="18"/>
  <c r="M14" i="18"/>
  <c r="M16" i="18" s="1"/>
  <c r="L14" i="18"/>
  <c r="O14" i="18"/>
  <c r="I16" i="18"/>
  <c r="H16" i="18"/>
  <c r="K13" i="18"/>
  <c r="H13" i="18"/>
  <c r="G13" i="18"/>
  <c r="P12" i="18"/>
  <c r="M12" i="18"/>
  <c r="N12" i="18"/>
  <c r="M11" i="18"/>
  <c r="P11" i="18"/>
  <c r="J13" i="18"/>
  <c r="L11" i="18"/>
  <c r="F13" i="18"/>
  <c r="I10" i="18"/>
  <c r="H10" i="18"/>
  <c r="O9" i="18"/>
  <c r="L9" i="18"/>
  <c r="L10" i="18" s="1"/>
  <c r="K10" i="18"/>
  <c r="J10" i="18"/>
  <c r="N9" i="18"/>
  <c r="G10" i="18"/>
  <c r="F10" i="18"/>
  <c r="J7" i="18"/>
  <c r="I7" i="18"/>
  <c r="L7" i="18" s="1"/>
  <c r="F7" i="18"/>
  <c r="I6" i="18"/>
  <c r="H6" i="18"/>
  <c r="K5" i="18"/>
  <c r="H5" i="18"/>
  <c r="G5" i="18"/>
  <c r="K26" i="17"/>
  <c r="J26" i="17"/>
  <c r="I26" i="17"/>
  <c r="H26" i="17"/>
  <c r="G26" i="17"/>
  <c r="F26" i="17"/>
  <c r="K25" i="17"/>
  <c r="J25" i="17"/>
  <c r="I25" i="17"/>
  <c r="H25" i="17"/>
  <c r="G25" i="17"/>
  <c r="F25" i="17"/>
  <c r="K24" i="17"/>
  <c r="J24" i="17"/>
  <c r="I24" i="17"/>
  <c r="H24" i="17"/>
  <c r="G24" i="17"/>
  <c r="F24" i="17"/>
  <c r="K21" i="17"/>
  <c r="J21" i="17"/>
  <c r="M21" i="17" s="1"/>
  <c r="I21" i="17"/>
  <c r="N21" i="17" s="1"/>
  <c r="H21" i="17"/>
  <c r="G21" i="17"/>
  <c r="F21" i="17"/>
  <c r="K20" i="17"/>
  <c r="K22" i="17" s="1"/>
  <c r="J20" i="17"/>
  <c r="I20" i="17"/>
  <c r="H20" i="17"/>
  <c r="G20" i="17"/>
  <c r="G22" i="17" s="1"/>
  <c r="F20" i="17"/>
  <c r="K19" i="17"/>
  <c r="J19" i="17"/>
  <c r="I19" i="17"/>
  <c r="L19" i="17" s="1"/>
  <c r="H19" i="17"/>
  <c r="G19" i="17"/>
  <c r="F19" i="17"/>
  <c r="K17" i="17"/>
  <c r="K18" i="17" s="1"/>
  <c r="J17" i="17"/>
  <c r="I17" i="17"/>
  <c r="H17" i="17"/>
  <c r="H18" i="17" s="1"/>
  <c r="G17" i="17"/>
  <c r="G18" i="17" s="1"/>
  <c r="F17" i="17"/>
  <c r="K15" i="17"/>
  <c r="J15" i="17"/>
  <c r="M15" i="17" s="1"/>
  <c r="I15" i="17"/>
  <c r="I16" i="17" s="1"/>
  <c r="H15" i="17"/>
  <c r="G15" i="17"/>
  <c r="F15" i="17"/>
  <c r="K14" i="17"/>
  <c r="P14" i="17" s="1"/>
  <c r="J14" i="17"/>
  <c r="I14" i="17"/>
  <c r="H14" i="17"/>
  <c r="G14" i="17"/>
  <c r="G16" i="17" s="1"/>
  <c r="F14" i="17"/>
  <c r="K12" i="17"/>
  <c r="J12" i="17"/>
  <c r="I12" i="17"/>
  <c r="N12" i="17" s="1"/>
  <c r="H12" i="17"/>
  <c r="G12" i="17"/>
  <c r="F12" i="17"/>
  <c r="P12" i="17" s="1"/>
  <c r="K11" i="17"/>
  <c r="K13" i="17" s="1"/>
  <c r="J11" i="17"/>
  <c r="I11" i="17"/>
  <c r="H11" i="17"/>
  <c r="G11" i="17"/>
  <c r="G5" i="17" s="1"/>
  <c r="F11" i="17"/>
  <c r="K9" i="17"/>
  <c r="K10" i="17" s="1"/>
  <c r="J9" i="17"/>
  <c r="M9" i="17" s="1"/>
  <c r="I9" i="17"/>
  <c r="N9" i="17" s="1"/>
  <c r="H9" i="17"/>
  <c r="H10" i="17" s="1"/>
  <c r="G9" i="17"/>
  <c r="G10" i="17" s="1"/>
  <c r="F9" i="17"/>
  <c r="F10" i="17" s="1"/>
  <c r="P26" i="17"/>
  <c r="O26" i="17"/>
  <c r="H23" i="17"/>
  <c r="L24" i="17"/>
  <c r="O21" i="17"/>
  <c r="N20" i="17"/>
  <c r="J22" i="17"/>
  <c r="O17" i="17"/>
  <c r="J18" i="17"/>
  <c r="F18" i="17"/>
  <c r="F16" i="17"/>
  <c r="P15" i="17"/>
  <c r="O15" i="17"/>
  <c r="O14" i="17"/>
  <c r="H13" i="17"/>
  <c r="O9" i="17"/>
  <c r="J7" i="17"/>
  <c r="F7" i="17"/>
  <c r="I6" i="17"/>
  <c r="H6" i="17"/>
  <c r="J5" i="17"/>
  <c r="P24" i="17" l="1"/>
  <c r="M26" i="17"/>
  <c r="N17" i="17"/>
  <c r="N16" i="17"/>
  <c r="O12" i="17"/>
  <c r="P11" i="17"/>
  <c r="I13" i="17"/>
  <c r="M12" i="17"/>
  <c r="P19" i="17"/>
  <c r="P21" i="17"/>
  <c r="N26" i="17"/>
  <c r="K5" i="17"/>
  <c r="M5" i="17" s="1"/>
  <c r="J10" i="17"/>
  <c r="L15" i="17"/>
  <c r="M11" i="17"/>
  <c r="M17" i="17"/>
  <c r="M20" i="17"/>
  <c r="O7" i="18"/>
  <c r="O7" i="17"/>
  <c r="L12" i="17"/>
  <c r="G13" i="17"/>
  <c r="K23" i="17"/>
  <c r="N25" i="17"/>
  <c r="O25" i="17"/>
  <c r="L16" i="18"/>
  <c r="M19" i="17"/>
  <c r="O16" i="18"/>
  <c r="I23" i="17"/>
  <c r="G23" i="17"/>
  <c r="M24" i="17"/>
  <c r="K6" i="17"/>
  <c r="L11" i="17"/>
  <c r="L13" i="17" s="1"/>
  <c r="K16" i="17"/>
  <c r="P16" i="17" s="1"/>
  <c r="F13" i="17"/>
  <c r="O11" i="17"/>
  <c r="L14" i="17"/>
  <c r="H16" i="17"/>
  <c r="H22" i="17"/>
  <c r="F22" i="17"/>
  <c r="O22" i="17" s="1"/>
  <c r="M14" i="17"/>
  <c r="M16" i="17" s="1"/>
  <c r="M25" i="17"/>
  <c r="M13" i="18"/>
  <c r="N16" i="18"/>
  <c r="P16" i="18"/>
  <c r="M22" i="18"/>
  <c r="P18" i="18"/>
  <c r="N18" i="18"/>
  <c r="H8" i="18"/>
  <c r="H27" i="18" s="1"/>
  <c r="N10" i="18"/>
  <c r="L22" i="18"/>
  <c r="P13" i="18"/>
  <c r="O22" i="18"/>
  <c r="O10" i="18"/>
  <c r="P10" i="18"/>
  <c r="O13" i="18"/>
  <c r="O18" i="18"/>
  <c r="P22" i="18"/>
  <c r="N7" i="18"/>
  <c r="P9" i="18"/>
  <c r="N11" i="18"/>
  <c r="N15" i="18"/>
  <c r="P17" i="18"/>
  <c r="O20" i="18"/>
  <c r="J23" i="18"/>
  <c r="L23" i="18" s="1"/>
  <c r="O24" i="18"/>
  <c r="I5" i="18"/>
  <c r="F6" i="18"/>
  <c r="N6" i="18" s="1"/>
  <c r="J6" i="18"/>
  <c r="G7" i="18"/>
  <c r="G8" i="18" s="1"/>
  <c r="G27" i="18" s="1"/>
  <c r="K7" i="18"/>
  <c r="M9" i="18"/>
  <c r="M10" i="18" s="1"/>
  <c r="O11" i="18"/>
  <c r="L12" i="18"/>
  <c r="L13" i="18" s="1"/>
  <c r="I13" i="18"/>
  <c r="N13" i="18" s="1"/>
  <c r="N14" i="18"/>
  <c r="M17" i="18"/>
  <c r="M18" i="18" s="1"/>
  <c r="O19" i="18"/>
  <c r="P20" i="18"/>
  <c r="K23" i="18"/>
  <c r="P23" i="18" s="1"/>
  <c r="N24" i="18"/>
  <c r="O12" i="18"/>
  <c r="N19" i="18"/>
  <c r="I22" i="18"/>
  <c r="N22" i="18" s="1"/>
  <c r="N23" i="18"/>
  <c r="F5" i="18"/>
  <c r="J5" i="18"/>
  <c r="P19" i="18"/>
  <c r="L26" i="17"/>
  <c r="L20" i="17"/>
  <c r="G6" i="17"/>
  <c r="H7" i="17"/>
  <c r="I7" i="17"/>
  <c r="L7" i="17" s="1"/>
  <c r="J16" i="17"/>
  <c r="O16" i="17" s="1"/>
  <c r="N13" i="17"/>
  <c r="F5" i="17"/>
  <c r="O5" i="17" s="1"/>
  <c r="N11" i="17"/>
  <c r="J13" i="17"/>
  <c r="P13" i="17"/>
  <c r="H5" i="17"/>
  <c r="O10" i="17"/>
  <c r="P10" i="17"/>
  <c r="O18" i="17"/>
  <c r="L16" i="17"/>
  <c r="P18" i="17"/>
  <c r="L9" i="17"/>
  <c r="L10" i="17" s="1"/>
  <c r="P9" i="17"/>
  <c r="I10" i="17"/>
  <c r="N10" i="17" s="1"/>
  <c r="N15" i="17"/>
  <c r="L17" i="17"/>
  <c r="L18" i="17" s="1"/>
  <c r="P17" i="17"/>
  <c r="I18" i="17"/>
  <c r="N18" i="17" s="1"/>
  <c r="N19" i="17"/>
  <c r="O20" i="17"/>
  <c r="L21" i="17"/>
  <c r="L22" i="17" s="1"/>
  <c r="I22" i="17"/>
  <c r="F23" i="17"/>
  <c r="J23" i="17"/>
  <c r="O24" i="17"/>
  <c r="L25" i="17"/>
  <c r="P25" i="17"/>
  <c r="N24" i="17"/>
  <c r="I5" i="17"/>
  <c r="F6" i="17"/>
  <c r="J6" i="17"/>
  <c r="G7" i="17"/>
  <c r="G8" i="17" s="1"/>
  <c r="G27" i="17" s="1"/>
  <c r="K7" i="17"/>
  <c r="M7" i="17" s="1"/>
  <c r="M10" i="17"/>
  <c r="N14" i="17"/>
  <c r="M18" i="17"/>
  <c r="O19" i="17"/>
  <c r="P20" i="17"/>
  <c r="M13" i="17" l="1"/>
  <c r="P22" i="17"/>
  <c r="N22" i="17"/>
  <c r="M22" i="17"/>
  <c r="M23" i="17"/>
  <c r="O13" i="17"/>
  <c r="P23" i="17"/>
  <c r="N7" i="17"/>
  <c r="H8" i="17"/>
  <c r="H27" i="17" s="1"/>
  <c r="F8" i="18"/>
  <c r="F27" i="18" s="1"/>
  <c r="O6" i="18"/>
  <c r="M6" i="18"/>
  <c r="L6" i="18"/>
  <c r="M23" i="18"/>
  <c r="O23" i="18"/>
  <c r="J8" i="18"/>
  <c r="M5" i="18"/>
  <c r="O5" i="18"/>
  <c r="P7" i="18"/>
  <c r="M7" i="18"/>
  <c r="I8" i="18"/>
  <c r="N5" i="18"/>
  <c r="L5" i="18"/>
  <c r="K8" i="18"/>
  <c r="P6" i="18"/>
  <c r="P5" i="18"/>
  <c r="P5" i="17"/>
  <c r="F8" i="17"/>
  <c r="F27" i="17" s="1"/>
  <c r="P6" i="17"/>
  <c r="O23" i="17"/>
  <c r="L23" i="17"/>
  <c r="P7" i="17"/>
  <c r="I8" i="17"/>
  <c r="N5" i="17"/>
  <c r="L5" i="17"/>
  <c r="N6" i="17"/>
  <c r="O6" i="17"/>
  <c r="L6" i="17"/>
  <c r="J8" i="17"/>
  <c r="M6" i="17"/>
  <c r="N23" i="17"/>
  <c r="K8" i="17"/>
  <c r="L8" i="17" l="1"/>
  <c r="L27" i="17" s="1"/>
  <c r="M8" i="18"/>
  <c r="M27" i="18" s="1"/>
  <c r="I27" i="18"/>
  <c r="N27" i="18" s="1"/>
  <c r="N8" i="18"/>
  <c r="K27" i="18"/>
  <c r="P27" i="18" s="1"/>
  <c r="P8" i="18"/>
  <c r="J27" i="18"/>
  <c r="O27" i="18" s="1"/>
  <c r="O8" i="18"/>
  <c r="L8" i="18"/>
  <c r="L27" i="18" s="1"/>
  <c r="M8" i="17"/>
  <c r="M27" i="17" s="1"/>
  <c r="J27" i="17"/>
  <c r="O27" i="17" s="1"/>
  <c r="O8" i="17"/>
  <c r="K27" i="17"/>
  <c r="P27" i="17" s="1"/>
  <c r="P8" i="17"/>
  <c r="N8" i="17"/>
  <c r="I27" i="17"/>
  <c r="N27" i="17" s="1"/>
  <c r="P12" i="16" l="1"/>
  <c r="O12" i="16"/>
  <c r="N12" i="16"/>
  <c r="N11" i="16"/>
  <c r="P11" i="16"/>
  <c r="K13" i="16"/>
  <c r="K26" i="16"/>
  <c r="J26" i="16"/>
  <c r="I26" i="16"/>
  <c r="H26" i="16"/>
  <c r="G26" i="16"/>
  <c r="F26" i="16"/>
  <c r="K25" i="16"/>
  <c r="J25" i="16"/>
  <c r="I25" i="16"/>
  <c r="H25" i="16"/>
  <c r="G25" i="16"/>
  <c r="F25" i="16"/>
  <c r="K24" i="16"/>
  <c r="J24" i="16"/>
  <c r="I24" i="16"/>
  <c r="H24" i="16"/>
  <c r="G24" i="16"/>
  <c r="F24" i="16"/>
  <c r="K21" i="16"/>
  <c r="J21" i="16"/>
  <c r="I21" i="16"/>
  <c r="H21" i="16"/>
  <c r="G21" i="16"/>
  <c r="F21" i="16"/>
  <c r="K20" i="16"/>
  <c r="J20" i="16"/>
  <c r="I20" i="16"/>
  <c r="H20" i="16"/>
  <c r="G20" i="16"/>
  <c r="F20" i="16"/>
  <c r="K19" i="16"/>
  <c r="K22" i="16" s="1"/>
  <c r="J19" i="16"/>
  <c r="I19" i="16"/>
  <c r="H19" i="16"/>
  <c r="G19" i="16"/>
  <c r="F19" i="16"/>
  <c r="K17" i="16"/>
  <c r="J17" i="16"/>
  <c r="I17" i="16"/>
  <c r="H17" i="16"/>
  <c r="H7" i="16" s="1"/>
  <c r="G17" i="16"/>
  <c r="G7" i="16" s="1"/>
  <c r="F17" i="16"/>
  <c r="F7" i="16" s="1"/>
  <c r="K15" i="16"/>
  <c r="J15" i="16"/>
  <c r="I15" i="16"/>
  <c r="H15" i="16"/>
  <c r="G15" i="16"/>
  <c r="F15" i="16"/>
  <c r="K14" i="16"/>
  <c r="J14" i="16"/>
  <c r="J6" i="16" s="1"/>
  <c r="I14" i="16"/>
  <c r="H14" i="16"/>
  <c r="H6" i="16" s="1"/>
  <c r="G14" i="16"/>
  <c r="G6" i="16" s="1"/>
  <c r="F14" i="16"/>
  <c r="F6" i="16" s="1"/>
  <c r="M12" i="16"/>
  <c r="L12" i="16"/>
  <c r="M11" i="16"/>
  <c r="L11" i="16"/>
  <c r="K9" i="16"/>
  <c r="J9" i="16"/>
  <c r="I9" i="16"/>
  <c r="L9" i="16" s="1"/>
  <c r="H9" i="16"/>
  <c r="H5" i="16" s="1"/>
  <c r="G9" i="16"/>
  <c r="F9" i="16"/>
  <c r="P26" i="16" l="1"/>
  <c r="N14" i="16"/>
  <c r="G16" i="16"/>
  <c r="N17" i="16"/>
  <c r="N20" i="16"/>
  <c r="F5" i="16"/>
  <c r="J5" i="16"/>
  <c r="L15" i="16"/>
  <c r="O15" i="16"/>
  <c r="O25" i="16"/>
  <c r="M15" i="16"/>
  <c r="P15" i="16"/>
  <c r="P21" i="16"/>
  <c r="P25" i="16"/>
  <c r="N26" i="16"/>
  <c r="P14" i="16"/>
  <c r="N21" i="16"/>
  <c r="K6" i="16"/>
  <c r="P6" i="16" s="1"/>
  <c r="O6" i="16"/>
  <c r="O17" i="16"/>
  <c r="O20" i="16"/>
  <c r="O26" i="16"/>
  <c r="O9" i="16"/>
  <c r="P17" i="16"/>
  <c r="N19" i="16"/>
  <c r="P20" i="16"/>
  <c r="N25" i="16"/>
  <c r="J7" i="16"/>
  <c r="O7" i="16" s="1"/>
  <c r="G5" i="16"/>
  <c r="K5" i="16"/>
  <c r="O19" i="16"/>
  <c r="O21" i="16"/>
  <c r="N9" i="16"/>
  <c r="K16" i="16"/>
  <c r="P19" i="16"/>
  <c r="H16" i="16"/>
  <c r="K18" i="16"/>
  <c r="K7" i="16"/>
  <c r="P7" i="16" s="1"/>
  <c r="I5" i="16"/>
  <c r="N15" i="16"/>
  <c r="O14" i="16"/>
  <c r="M9" i="16"/>
  <c r="M10" i="16" s="1"/>
  <c r="I16" i="16"/>
  <c r="K10" i="16"/>
  <c r="I6" i="16"/>
  <c r="N6" i="16" s="1"/>
  <c r="P9" i="16"/>
  <c r="F16" i="16"/>
  <c r="J16" i="16"/>
  <c r="I7" i="16"/>
  <c r="N7" i="16" s="1"/>
  <c r="M26" i="16"/>
  <c r="L24" i="16"/>
  <c r="M21" i="16"/>
  <c r="M19" i="16"/>
  <c r="H22" i="16"/>
  <c r="G22" i="16"/>
  <c r="L17" i="16"/>
  <c r="L18" i="16" s="1"/>
  <c r="H18" i="16"/>
  <c r="G18" i="16"/>
  <c r="M14" i="16"/>
  <c r="M16" i="16" s="1"/>
  <c r="M13" i="16"/>
  <c r="L13" i="16"/>
  <c r="J13" i="16"/>
  <c r="F13" i="16"/>
  <c r="L10" i="16"/>
  <c r="H10" i="16"/>
  <c r="J10" i="16"/>
  <c r="G10" i="16"/>
  <c r="F10" i="16"/>
  <c r="O5" i="16" l="1"/>
  <c r="N5" i="16"/>
  <c r="P5" i="16"/>
  <c r="O16" i="16"/>
  <c r="N16" i="16"/>
  <c r="P16" i="16"/>
  <c r="M20" i="16"/>
  <c r="M22" i="16" s="1"/>
  <c r="L14" i="16"/>
  <c r="L16" i="16" s="1"/>
  <c r="L19" i="16"/>
  <c r="L21" i="16"/>
  <c r="H23" i="16"/>
  <c r="N24" i="16"/>
  <c r="L25" i="16"/>
  <c r="M17" i="16"/>
  <c r="M18" i="16" s="1"/>
  <c r="F23" i="16"/>
  <c r="M25" i="16"/>
  <c r="L20" i="16"/>
  <c r="M24" i="16"/>
  <c r="L26" i="16"/>
  <c r="O13" i="16"/>
  <c r="J18" i="16"/>
  <c r="I23" i="16"/>
  <c r="H13" i="16"/>
  <c r="O11" i="16"/>
  <c r="G8" i="16"/>
  <c r="F18" i="16"/>
  <c r="I22" i="16"/>
  <c r="O24" i="16"/>
  <c r="L7" i="16"/>
  <c r="P10" i="16"/>
  <c r="G13" i="16"/>
  <c r="P13" i="16"/>
  <c r="M6" i="16"/>
  <c r="I13" i="16"/>
  <c r="N13" i="16" s="1"/>
  <c r="I18" i="16"/>
  <c r="F22" i="16"/>
  <c r="P22" i="16" s="1"/>
  <c r="J22" i="16"/>
  <c r="G23" i="16"/>
  <c r="P24" i="16"/>
  <c r="O10" i="16"/>
  <c r="I10" i="16"/>
  <c r="N10" i="16" s="1"/>
  <c r="J23" i="16"/>
  <c r="K23" i="16"/>
  <c r="M21" i="15"/>
  <c r="L21" i="15"/>
  <c r="M17" i="15"/>
  <c r="L17" i="15"/>
  <c r="M15" i="15"/>
  <c r="L15" i="15"/>
  <c r="M13" i="15"/>
  <c r="L13" i="15"/>
  <c r="M10" i="15"/>
  <c r="L10" i="15"/>
  <c r="J23" i="15"/>
  <c r="K25" i="15"/>
  <c r="J25" i="15"/>
  <c r="I25" i="15"/>
  <c r="H25" i="15"/>
  <c r="G25" i="15"/>
  <c r="F25" i="15"/>
  <c r="K24" i="15"/>
  <c r="J24" i="15"/>
  <c r="I24" i="15"/>
  <c r="H24" i="15"/>
  <c r="G24" i="15"/>
  <c r="F24" i="15"/>
  <c r="K23" i="15"/>
  <c r="I23" i="15"/>
  <c r="H23" i="15"/>
  <c r="G23" i="15"/>
  <c r="F23" i="15"/>
  <c r="K20" i="15"/>
  <c r="J20" i="15"/>
  <c r="I20" i="15"/>
  <c r="H20" i="15"/>
  <c r="G20" i="15"/>
  <c r="F20" i="15"/>
  <c r="K19" i="15"/>
  <c r="K6" i="15" s="1"/>
  <c r="J19" i="15"/>
  <c r="I19" i="15"/>
  <c r="H19" i="15"/>
  <c r="H6" i="15" s="1"/>
  <c r="G19" i="15"/>
  <c r="G6" i="15" s="1"/>
  <c r="F19" i="15"/>
  <c r="P19" i="15" s="1"/>
  <c r="K18" i="15"/>
  <c r="J18" i="15"/>
  <c r="I18" i="15"/>
  <c r="H18" i="15"/>
  <c r="G18" i="15"/>
  <c r="F18" i="15"/>
  <c r="K16" i="15"/>
  <c r="K17" i="15" s="1"/>
  <c r="J16" i="15"/>
  <c r="J7" i="15" s="1"/>
  <c r="I16" i="15"/>
  <c r="H16" i="15"/>
  <c r="H17" i="15" s="1"/>
  <c r="G16" i="15"/>
  <c r="G17" i="15" s="1"/>
  <c r="F16" i="15"/>
  <c r="F7" i="15" s="1"/>
  <c r="K14" i="15"/>
  <c r="J14" i="15"/>
  <c r="I14" i="15"/>
  <c r="I15" i="15" s="1"/>
  <c r="H14" i="15"/>
  <c r="H15" i="15" s="1"/>
  <c r="G14" i="15"/>
  <c r="G15" i="15" s="1"/>
  <c r="F14" i="15"/>
  <c r="F15" i="15" s="1"/>
  <c r="K12" i="15"/>
  <c r="J12" i="15"/>
  <c r="I12" i="15"/>
  <c r="H12" i="15"/>
  <c r="G12" i="15"/>
  <c r="F12" i="15"/>
  <c r="K11" i="15"/>
  <c r="K13" i="15" s="1"/>
  <c r="J11" i="15"/>
  <c r="I11" i="15"/>
  <c r="N11" i="15" s="1"/>
  <c r="H11" i="15"/>
  <c r="G11" i="15"/>
  <c r="G13" i="15" s="1"/>
  <c r="F11" i="15"/>
  <c r="K9" i="15"/>
  <c r="K10" i="15" s="1"/>
  <c r="J9" i="15"/>
  <c r="J10" i="15" s="1"/>
  <c r="I9" i="15"/>
  <c r="H9" i="15"/>
  <c r="H10" i="15" s="1"/>
  <c r="G9" i="15"/>
  <c r="G10" i="15" s="1"/>
  <c r="F9" i="15"/>
  <c r="F10" i="15" s="1"/>
  <c r="N25" i="15" l="1"/>
  <c r="O16" i="15"/>
  <c r="N18" i="15"/>
  <c r="I13" i="15"/>
  <c r="O9" i="15"/>
  <c r="N14" i="15"/>
  <c r="I5" i="15"/>
  <c r="G22" i="15"/>
  <c r="H21" i="15"/>
  <c r="N19" i="15"/>
  <c r="N23" i="15"/>
  <c r="O22" i="16"/>
  <c r="P23" i="16"/>
  <c r="H8" i="16"/>
  <c r="H27" i="16" s="1"/>
  <c r="P18" i="16"/>
  <c r="L22" i="16"/>
  <c r="O23" i="16"/>
  <c r="M23" i="16"/>
  <c r="N23" i="16"/>
  <c r="L23" i="16"/>
  <c r="L5" i="16"/>
  <c r="O25" i="15"/>
  <c r="F8" i="16"/>
  <c r="F27" i="16" s="1"/>
  <c r="G27" i="16"/>
  <c r="H7" i="15"/>
  <c r="F13" i="15"/>
  <c r="J13" i="15"/>
  <c r="N15" i="15"/>
  <c r="P25" i="15"/>
  <c r="N22" i="16"/>
  <c r="L6" i="16"/>
  <c r="L8" i="16" s="1"/>
  <c r="O18" i="16"/>
  <c r="G7" i="15"/>
  <c r="H13" i="15"/>
  <c r="G21" i="15"/>
  <c r="K21" i="15"/>
  <c r="P20" i="15"/>
  <c r="O20" i="15"/>
  <c r="P24" i="15"/>
  <c r="O24" i="15"/>
  <c r="H22" i="15"/>
  <c r="I8" i="16"/>
  <c r="M7" i="16"/>
  <c r="N18" i="16"/>
  <c r="J8" i="16"/>
  <c r="K8" i="16"/>
  <c r="M5" i="16"/>
  <c r="K22" i="15"/>
  <c r="K7" i="15"/>
  <c r="P7" i="15" s="1"/>
  <c r="N9" i="15"/>
  <c r="F5" i="15"/>
  <c r="J5" i="15"/>
  <c r="O14" i="15"/>
  <c r="J15" i="15"/>
  <c r="O15" i="15" s="1"/>
  <c r="N16" i="15"/>
  <c r="O19" i="15"/>
  <c r="F22" i="15"/>
  <c r="O23" i="15"/>
  <c r="H5" i="15"/>
  <c r="H8" i="15" s="1"/>
  <c r="H26" i="15" s="1"/>
  <c r="I6" i="15"/>
  <c r="N13" i="15"/>
  <c r="P14" i="15"/>
  <c r="F21" i="15"/>
  <c r="J21" i="15"/>
  <c r="N20" i="15"/>
  <c r="N24" i="15"/>
  <c r="O10" i="15"/>
  <c r="O7" i="15"/>
  <c r="P10" i="15"/>
  <c r="P13" i="15"/>
  <c r="P9" i="15"/>
  <c r="K15" i="15"/>
  <c r="P15" i="15" s="1"/>
  <c r="P16" i="15"/>
  <c r="I17" i="15"/>
  <c r="I21" i="15"/>
  <c r="G5" i="15"/>
  <c r="G8" i="15" s="1"/>
  <c r="G26" i="15" s="1"/>
  <c r="K5" i="15"/>
  <c r="F6" i="15"/>
  <c r="J6" i="15"/>
  <c r="I7" i="15"/>
  <c r="O11" i="15"/>
  <c r="F17" i="15"/>
  <c r="P17" i="15" s="1"/>
  <c r="J17" i="15"/>
  <c r="O18" i="15"/>
  <c r="I22" i="15"/>
  <c r="P23" i="15"/>
  <c r="I10" i="15"/>
  <c r="N10" i="15" s="1"/>
  <c r="P11" i="15"/>
  <c r="P18" i="15"/>
  <c r="J22" i="15"/>
  <c r="O22" i="15" s="1"/>
  <c r="P22" i="15" l="1"/>
  <c r="O13" i="15"/>
  <c r="N6" i="15"/>
  <c r="I8" i="15"/>
  <c r="N8" i="15" s="1"/>
  <c r="K27" i="16"/>
  <c r="P27" i="16" s="1"/>
  <c r="P8" i="16"/>
  <c r="I27" i="16"/>
  <c r="N27" i="16" s="1"/>
  <c r="N8" i="16"/>
  <c r="O8" i="16"/>
  <c r="L27" i="16"/>
  <c r="J27" i="16"/>
  <c r="O27" i="16" s="1"/>
  <c r="M8" i="16"/>
  <c r="M27" i="16" s="1"/>
  <c r="O21" i="15"/>
  <c r="O5" i="15"/>
  <c r="M7" i="15"/>
  <c r="N22" i="15"/>
  <c r="P21" i="15"/>
  <c r="P6" i="15"/>
  <c r="F8" i="15"/>
  <c r="F26" i="15" s="1"/>
  <c r="N5" i="15"/>
  <c r="N7" i="15"/>
  <c r="L7" i="15"/>
  <c r="O17" i="15"/>
  <c r="O6" i="15"/>
  <c r="M6" i="15"/>
  <c r="N21" i="15"/>
  <c r="L6" i="15"/>
  <c r="L5" i="15"/>
  <c r="M5" i="15"/>
  <c r="K8" i="15"/>
  <c r="P5" i="15"/>
  <c r="I26" i="15"/>
  <c r="N17" i="15"/>
  <c r="J8" i="15"/>
  <c r="M8" i="15" l="1"/>
  <c r="M26" i="15" s="1"/>
  <c r="N26" i="15"/>
  <c r="L8" i="15"/>
  <c r="L26" i="15" s="1"/>
  <c r="K26" i="15"/>
  <c r="P26" i="15" s="1"/>
  <c r="P8" i="15"/>
  <c r="J26" i="15"/>
  <c r="O26" i="15" s="1"/>
  <c r="O8" i="15"/>
</calcChain>
</file>

<file path=xl/sharedStrings.xml><?xml version="1.0" encoding="utf-8"?>
<sst xmlns="http://schemas.openxmlformats.org/spreadsheetml/2006/main" count="604" uniqueCount="66">
  <si>
    <t>FUENTE</t>
  </si>
  <si>
    <t>REC</t>
  </si>
  <si>
    <t>SIT</t>
  </si>
  <si>
    <t>DESCRIPCION</t>
  </si>
  <si>
    <t>PAGOS</t>
  </si>
  <si>
    <t>Nación</t>
  </si>
  <si>
    <t>10</t>
  </si>
  <si>
    <t>CSF</t>
  </si>
  <si>
    <t>Propios</t>
  </si>
  <si>
    <t>20</t>
  </si>
  <si>
    <t>11</t>
  </si>
  <si>
    <t>SSF</t>
  </si>
  <si>
    <t>CONCEPTO</t>
  </si>
  <si>
    <t>EJECUCION VIGENCIA</t>
  </si>
  <si>
    <t>REZAGO POTENCIAL</t>
  </si>
  <si>
    <t>PORCENTAJES DE AVANCE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</si>
  <si>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</si>
  <si>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</si>
  <si>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</si>
  <si>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</si>
  <si>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</si>
  <si>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</si>
  <si>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RESERVA PRESUPUESTAL</t>
  </si>
  <si>
    <t>CUENTAS POR PAGAR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</si>
  <si>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</si>
  <si>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</si>
  <si>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</si>
  <si>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</si>
  <si>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RECURSOS CORRIENTES</t>
  </si>
  <si>
    <t>OTROS RECURSOS DEL TESORO</t>
  </si>
  <si>
    <t>INGRESOS CORRIENTES</t>
  </si>
  <si>
    <t>TOTAL FUNCIONAMIENTO</t>
  </si>
  <si>
    <t>GASTOS DE PERSONAL</t>
  </si>
  <si>
    <t>TOTAL GASTOS DE PERSONAL</t>
  </si>
  <si>
    <t>TRANSFERENCIAS CORRIENTES</t>
  </si>
  <si>
    <t>TOTAL TRANSFERENCIAS</t>
  </si>
  <si>
    <t>INVERSION</t>
  </si>
  <si>
    <t xml:space="preserve">TOTAL </t>
  </si>
  <si>
    <t>COMPRA DE BIENES Y SERVICIOS</t>
  </si>
  <si>
    <t>TOTAL COMPRA DE BIENES Y SERVICIOS</t>
  </si>
  <si>
    <t>CUOTA DE AUDITAJE CONTRANAL</t>
  </si>
  <si>
    <t>SSF/CSF</t>
  </si>
  <si>
    <t>ADQUISICIÓN DE ACTIVOS NO FINANCIEROS</t>
  </si>
  <si>
    <t>ADQUISICIONES DIFERENTES DE ACTIVOS</t>
  </si>
  <si>
    <t>TOTAL ADQUISICIÓN DE BIENES  Y SERVICIOS</t>
  </si>
  <si>
    <t>IMPUESTOS</t>
  </si>
  <si>
    <t>CONTRIBUCIONES</t>
  </si>
  <si>
    <t>MULTAS, SANCIONES E INTERESES DE MORA</t>
  </si>
  <si>
    <t>TOTAL GASTOS POR TRIBUTOS, MULTAS, SANCIONES E INTERESES DE MORA</t>
  </si>
  <si>
    <t>IMPLEMENTACIÓN DE LA RUTA DE PROTECCION COLECTIVA DE LA  UNP A NIVEL    NACIONAL - [PREVIO CONCEPTO DNP]</t>
  </si>
  <si>
    <t>MEJORAMIENTO INTEGRAL DE IDENTIFICACIÓN DE RIESGOS, VULNERABILIDAD Y AMENAZAS EN EL MARCO DEL POSCONFLICTO A NIVEL  NACIONAL - [PREVIO CONCEPTO DNP]</t>
  </si>
  <si>
    <t>FORTALECIMIENTO DE LOS ESQUEMAS DE PROTECCION A LA POBLACION OBJETO SEGUN DECRETO 299 DE  2017 NACIONAL - [PREVIO CONCEPTO DNP]</t>
  </si>
  <si>
    <t>ELABORADO: VANESSA ANDREA PINZON - CONTRATISTA PRESUPUESTO</t>
  </si>
  <si>
    <t>UNIDAD NACIONAL DE PROTECCION - UNP EJECUCION A ENERO DE 2019</t>
  </si>
  <si>
    <t>UNIDAD EJECUTORA: 37-08-00  MES: ENERO DE 2019</t>
  </si>
  <si>
    <t>UNIDAD NACIONAL DE PROTECCION - UNP EJECUCION A FEBRERO DE 2019</t>
  </si>
  <si>
    <t>UNIDAD EJECUTORA: 37-08-00  MES: FEBRERO DE 2019</t>
  </si>
  <si>
    <t>UNIDAD NACIONAL DE PROTECCION - UNP EJECUCION A MARZO DE 2019</t>
  </si>
  <si>
    <t>UNIDAD EJECUTORA: 37-08-00  MES: MARZO DE 2019</t>
  </si>
  <si>
    <t>UNIDAD NACIONAL DE PROTECCION - UNP EJECUCION A ABRIL DE 2019</t>
  </si>
  <si>
    <t>UNIDAD EJECUTORA: 37-08-00  MES: ABRIL DE 2019</t>
  </si>
  <si>
    <t>UNIDAD NACIONAL DE PROTECCION - UNP EJECUCION A MAYO DE 2019</t>
  </si>
  <si>
    <t>UNIDAD EJECUTORA: 37-08-00  MES: MAYO DE 2019</t>
  </si>
  <si>
    <t>IMPLEMENTACION DE LA RUTA DE PROTECCION COLECTIVA DE LA UNP A NIVEL NACIONAL</t>
  </si>
  <si>
    <t>UNIDAD NACIONAL DE PROTECCION - UNP EJECUCION A NOVIEMBRE DE 2019</t>
  </si>
  <si>
    <t>UNIDAD EJECUTORA: 37-08-00  MES: NOVIEMBRE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</si>
</sst>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\ &quot;€&quot;;\-#,##0\ &quot;€&quot;"/>
    <numFmt numFmtId="165" formatCode="_-* #,##0.00\ _€_-;\-* #,##0.00\ _€_-;_-* &quot;-&quot;??\ _€_-;_-@_-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 [$€-2]\ * #,##0.00_ ;_ [$€-2]\ * \-#,##0.00_ ;_ [$€-2]\ * &quot;-&quot;??_ "/>
    <numFmt numFmtId="169" formatCode="_ * #,##0.00_ ;_ * \-#,##0.00_ ;_ * &quot;-&quot;??_ ;_ @_ "/>
    <numFmt numFmtId="170" formatCode="0;[Red]0"/>
    <numFmt numFmtId="171" formatCode="#,##0.000"/>
    <numFmt numFmtId="172" formatCode="_-* #,##0.00\ _p_t_a_-;\-* #,##0.00\ _p_t_a_-;_-* &quot;-&quot;??\ _p_t_a_-;_-@_-"/>
    <numFmt numFmtId="173" formatCode="_ &quot;$&quot;\ * #,##0.00_ ;_ &quot;$&quot;\ * \-#,##0.00_ ;_ &quot;$&quot;\ * &quot;-&quot;??_ ;_ @_ "/>
    <numFmt numFmtId="174" formatCode="&quot;€&quot;#,##0_);\(&quot;€&quot;#,##0\)"/>
    <numFmt numFmtId="175" formatCode="_(&quot;$&quot;* #,##0.00_);_(&quot;$&quot;* \(#,##0.00\);_(&quot;$&quot;* &quot;-&quot;??_);_(@_)"/>
  </numFmts>
  <fonts count="55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20"/>
      <name val="Calibri"/>
      <family val="2"/>
    </font>
    <font>
      <b/>
      <sz val="12"/>
      <color theme="0"/>
      <name val="Calibri"/>
      <family val="2"/>
    </font>
    <font>
      <b/>
      <sz val="11"/>
      <color theme="0"/>
      <name val="Arial Narrow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color theme="0"/>
      <name val="Calibri"/>
      <family val="2"/>
    </font>
    <font>
      <b/>
      <sz val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b/>
      <sz val="11.05"/>
      <color indexed="8"/>
      <name val="Arial"/>
      <family val="2"/>
    </font>
    <font>
      <sz val="10"/>
      <color indexed="8"/>
      <name val="Arial"/>
      <family val="2"/>
    </font>
    <font>
      <sz val="11"/>
      <color indexed="19"/>
      <name val="Calibri"/>
      <family val="2"/>
    </font>
    <font>
      <sz val="10"/>
      <color indexed="8"/>
      <name val="MS Sans Serif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7"/>
      <color rgb="FF000000"/>
      <name val="Calibri"/>
      <family val="2"/>
    </font>
    <font>
      <b/>
      <i/>
      <sz val="9"/>
      <name val="Calibri"/>
      <family val="2"/>
    </font>
    <font>
      <sz val="6"/>
      <color rgb="FF000000"/>
      <name val="Arial Narrow"/>
      <family val="2"/>
    </font>
    <font>
      <sz val="9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35">
    <xf numFmtId="0" fontId="0" fillId="0" borderId="0"/>
    <xf numFmtId="0" fontId="18" fillId="0" borderId="0"/>
    <xf numFmtId="0" fontId="20" fillId="0" borderId="0"/>
    <xf numFmtId="9" fontId="20" fillId="0" borderId="0" applyFont="0" applyFill="0" applyBorder="0" applyAlignment="0" applyProtection="0"/>
    <xf numFmtId="0" fontId="17" fillId="0" borderId="0"/>
    <xf numFmtId="0" fontId="16" fillId="0" borderId="0"/>
    <xf numFmtId="167" fontId="16" fillId="0" borderId="0" applyFont="0" applyFill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7" borderId="0" applyNumberFormat="0" applyBorder="0" applyAlignment="0" applyProtection="0"/>
    <xf numFmtId="0" fontId="30" fillId="15" borderId="0" applyNumberFormat="0" applyBorder="0" applyAlignment="0" applyProtection="0"/>
    <xf numFmtId="0" fontId="30" fillId="12" borderId="0" applyNumberFormat="0" applyBorder="0" applyAlignment="0" applyProtection="0"/>
    <xf numFmtId="0" fontId="31" fillId="15" borderId="0" applyNumberFormat="0" applyBorder="0" applyAlignment="0" applyProtection="0"/>
    <xf numFmtId="0" fontId="32" fillId="20" borderId="4" applyNumberFormat="0" applyAlignment="0" applyProtection="0"/>
    <xf numFmtId="0" fontId="32" fillId="20" borderId="4" applyNumberFormat="0" applyAlignment="0" applyProtection="0"/>
    <xf numFmtId="0" fontId="33" fillId="21" borderId="5" applyNumberFormat="0" applyAlignment="0" applyProtection="0"/>
    <xf numFmtId="0" fontId="34" fillId="0" borderId="6" applyNumberFormat="0" applyFill="0" applyAlignment="0" applyProtection="0"/>
    <xf numFmtId="0" fontId="35" fillId="0" borderId="0" applyNumberFormat="0" applyFill="0" applyBorder="0" applyAlignment="0" applyProtection="0"/>
    <xf numFmtId="0" fontId="30" fillId="22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6" fillId="16" borderId="4" applyNumberFormat="0" applyAlignment="0" applyProtection="0"/>
    <xf numFmtId="0" fontId="36" fillId="16" borderId="4" applyNumberFormat="0" applyAlignment="0" applyProtection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168" fontId="37" fillId="0" borderId="0" applyFont="0" applyFill="0" applyBorder="0" applyAlignment="0" applyProtection="0"/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9" fillId="26" borderId="0" applyNumberFormat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40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40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16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37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3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7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1" fillId="0" borderId="0">
      <alignment vertical="top"/>
    </xf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37" fillId="0" borderId="0" applyFont="0" applyFill="0" applyBorder="0" applyAlignment="0" applyProtection="0"/>
    <xf numFmtId="175" fontId="16" fillId="0" borderId="0" applyFont="0" applyFill="0" applyBorder="0" applyAlignment="0" applyProtection="0"/>
    <xf numFmtId="0" fontId="42" fillId="16" borderId="0" applyNumberFormat="0" applyBorder="0" applyAlignment="0" applyProtection="0"/>
    <xf numFmtId="0" fontId="20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4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37" fillId="0" borderId="0"/>
    <xf numFmtId="0" fontId="20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4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4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16" fillId="0" borderId="0"/>
    <xf numFmtId="0" fontId="4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37" fillId="0" borderId="0"/>
    <xf numFmtId="0" fontId="37" fillId="0" borderId="0" applyNumberFormat="0" applyFill="0" applyBorder="0" applyAlignment="0" applyProtection="0"/>
    <xf numFmtId="0" fontId="37" fillId="13" borderId="7" applyNumberFormat="0" applyFont="0" applyAlignment="0" applyProtection="0"/>
    <xf numFmtId="0" fontId="29" fillId="10" borderId="3" applyNumberFormat="0" applyFont="0" applyAlignment="0" applyProtection="0"/>
    <xf numFmtId="0" fontId="37" fillId="13" borderId="7" applyNumberFormat="0" applyFont="0" applyAlignment="0" applyProtection="0"/>
    <xf numFmtId="0" fontId="29" fillId="10" borderId="3" applyNumberFormat="0" applyFont="0" applyAlignment="0" applyProtection="0"/>
    <xf numFmtId="0" fontId="29" fillId="10" borderId="3" applyNumberFormat="0" applyFont="0" applyAlignment="0" applyProtection="0"/>
    <xf numFmtId="0" fontId="29" fillId="10" borderId="3" applyNumberFormat="0" applyFont="0" applyAlignment="0" applyProtection="0"/>
    <xf numFmtId="0" fontId="29" fillId="10" borderId="3" applyNumberFormat="0" applyFont="0" applyAlignment="0" applyProtection="0"/>
    <xf numFmtId="0" fontId="16" fillId="10" borderId="3" applyNumberFormat="0" applyFont="0" applyAlignment="0" applyProtection="0"/>
    <xf numFmtId="0" fontId="29" fillId="10" borderId="3" applyNumberFormat="0" applyFont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5" fillId="20" borderId="8" applyNumberFormat="0" applyAlignment="0" applyProtection="0"/>
    <xf numFmtId="0" fontId="45" fillId="20" borderId="8" applyNumberFormat="0" applyAlignment="0" applyProtection="0"/>
    <xf numFmtId="0" fontId="3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8" fillId="0" borderId="10" applyNumberFormat="0" applyFill="0" applyAlignment="0" applyProtection="0"/>
    <xf numFmtId="0" fontId="35" fillId="0" borderId="11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65">
    <xf numFmtId="0" fontId="19" fillId="0" borderId="0" xfId="0" applyFont="1" applyFill="1" applyBorder="1"/>
    <xf numFmtId="4" fontId="24" fillId="7" borderId="1" xfId="2" applyNumberFormat="1" applyFont="1" applyFill="1" applyBorder="1" applyAlignment="1">
      <alignment horizontal="center" vertical="center" wrapText="1" readingOrder="1"/>
    </xf>
    <xf numFmtId="4" fontId="27" fillId="7" borderId="13" xfId="2" applyNumberFormat="1" applyFont="1" applyFill="1" applyBorder="1" applyAlignment="1">
      <alignment horizontal="center" vertical="center" wrapText="1" readingOrder="1"/>
    </xf>
    <xf numFmtId="4" fontId="25" fillId="0" borderId="1" xfId="2" applyNumberFormat="1" applyFont="1" applyFill="1" applyBorder="1" applyAlignment="1">
      <alignment vertical="center" wrapText="1" readingOrder="1"/>
    </xf>
    <xf numFmtId="4" fontId="25" fillId="0" borderId="1" xfId="2" applyNumberFormat="1" applyFont="1" applyFill="1" applyBorder="1" applyAlignment="1">
      <alignment horizontal="center" vertical="center" wrapText="1" readingOrder="1"/>
    </xf>
    <xf numFmtId="4" fontId="26" fillId="9" borderId="1" xfId="2" applyNumberFormat="1" applyFont="1" applyFill="1" applyBorder="1" applyAlignment="1">
      <alignment vertical="center" wrapText="1" readingOrder="1"/>
    </xf>
    <xf numFmtId="4" fontId="26" fillId="9" borderId="1" xfId="2" applyNumberFormat="1" applyFont="1" applyFill="1" applyBorder="1" applyAlignment="1">
      <alignment horizontal="center" vertical="center" wrapText="1" readingOrder="1"/>
    </xf>
    <xf numFmtId="4" fontId="25" fillId="9" borderId="1" xfId="2" applyNumberFormat="1" applyFont="1" applyFill="1" applyBorder="1" applyAlignment="1">
      <alignment vertical="center" wrapText="1" readingOrder="1"/>
    </xf>
    <xf numFmtId="4" fontId="25" fillId="9" borderId="1" xfId="2" applyNumberFormat="1" applyFont="1" applyFill="1" applyBorder="1" applyAlignment="1">
      <alignment horizontal="center" vertical="center" wrapText="1" readingOrder="1"/>
    </xf>
    <xf numFmtId="3" fontId="25" fillId="0" borderId="1" xfId="2" applyNumberFormat="1" applyFont="1" applyFill="1" applyBorder="1" applyAlignment="1">
      <alignment horizontal="center" vertical="center" wrapText="1" readingOrder="1"/>
    </xf>
    <xf numFmtId="4" fontId="26" fillId="0" borderId="1" xfId="2" applyNumberFormat="1" applyFont="1" applyFill="1" applyBorder="1" applyAlignment="1">
      <alignment vertical="center" wrapText="1" readingOrder="1"/>
    </xf>
    <xf numFmtId="4" fontId="26" fillId="0" borderId="1" xfId="2" applyNumberFormat="1" applyFont="1" applyFill="1" applyBorder="1" applyAlignment="1">
      <alignment horizontal="center" vertical="center" wrapText="1" readingOrder="1"/>
    </xf>
    <xf numFmtId="4" fontId="27" fillId="7" borderId="1" xfId="2" applyNumberFormat="1" applyFont="1" applyFill="1" applyBorder="1" applyAlignment="1">
      <alignment horizontal="center" vertical="center" wrapText="1" readingOrder="1"/>
    </xf>
    <xf numFmtId="4" fontId="24" fillId="7" borderId="13" xfId="2" applyNumberFormat="1" applyFont="1" applyFill="1" applyBorder="1" applyAlignment="1">
      <alignment horizontal="center" vertical="center" wrapText="1" readingOrder="1"/>
    </xf>
    <xf numFmtId="4" fontId="27" fillId="8" borderId="1" xfId="2" applyNumberFormat="1" applyFont="1" applyFill="1" applyBorder="1" applyAlignment="1">
      <alignment horizontal="center" vertical="center" wrapText="1"/>
    </xf>
    <xf numFmtId="10" fontId="28" fillId="0" borderId="1" xfId="3" applyNumberFormat="1" applyFont="1" applyFill="1" applyBorder="1" applyAlignment="1">
      <alignment horizontal="center" vertical="center" wrapText="1"/>
    </xf>
    <xf numFmtId="4" fontId="51" fillId="0" borderId="1" xfId="2" applyNumberFormat="1" applyFont="1" applyFill="1" applyBorder="1" applyAlignment="1">
      <alignment horizontal="center" vertical="center" wrapText="1" readingOrder="1"/>
    </xf>
    <xf numFmtId="10" fontId="28" fillId="9" borderId="1" xfId="3" applyNumberFormat="1" applyFont="1" applyFill="1" applyBorder="1" applyAlignment="1">
      <alignment horizontal="center" vertical="center" wrapText="1"/>
    </xf>
    <xf numFmtId="0" fontId="19" fillId="0" borderId="0" xfId="2" applyFont="1" applyFill="1" applyBorder="1"/>
    <xf numFmtId="167" fontId="19" fillId="0" borderId="0" xfId="2" applyNumberFormat="1" applyFont="1" applyFill="1" applyBorder="1"/>
    <xf numFmtId="4" fontId="19" fillId="0" borderId="0" xfId="2" applyNumberFormat="1" applyFont="1" applyFill="1" applyBorder="1"/>
    <xf numFmtId="9" fontId="19" fillId="0" borderId="0" xfId="2" applyNumberFormat="1" applyFont="1" applyFill="1" applyBorder="1"/>
    <xf numFmtId="0" fontId="52" fillId="0" borderId="0" xfId="2" applyFont="1" applyFill="1" applyBorder="1"/>
    <xf numFmtId="167" fontId="25" fillId="2" borderId="1" xfId="1733" applyFont="1" applyFill="1" applyBorder="1" applyAlignment="1">
      <alignment horizontal="right" vertical="center" wrapText="1" readingOrder="1"/>
    </xf>
    <xf numFmtId="167" fontId="25" fillId="2" borderId="1" xfId="1733" applyFont="1" applyFill="1" applyBorder="1" applyAlignment="1">
      <alignment vertical="center" wrapText="1" readingOrder="1"/>
    </xf>
    <xf numFmtId="167" fontId="25" fillId="9" borderId="1" xfId="1733" applyFont="1" applyFill="1" applyBorder="1" applyAlignment="1">
      <alignment vertical="center" wrapText="1" readingOrder="1"/>
    </xf>
    <xf numFmtId="167" fontId="25" fillId="2" borderId="1" xfId="1733" applyFont="1" applyFill="1" applyBorder="1" applyAlignment="1">
      <alignment vertical="center" readingOrder="1"/>
    </xf>
    <xf numFmtId="167" fontId="26" fillId="2" borderId="1" xfId="1733" applyFont="1" applyFill="1" applyBorder="1" applyAlignment="1">
      <alignment vertical="center" wrapText="1" readingOrder="1"/>
    </xf>
    <xf numFmtId="167" fontId="26" fillId="9" borderId="1" xfId="1733" applyFont="1" applyFill="1" applyBorder="1" applyAlignment="1">
      <alignment vertical="top" wrapText="1" readingOrder="1"/>
    </xf>
    <xf numFmtId="167" fontId="19" fillId="0" borderId="0" xfId="1733" applyFont="1" applyFill="1" applyBorder="1"/>
    <xf numFmtId="167" fontId="53" fillId="0" borderId="0" xfId="1734" applyFont="1" applyFill="1" applyBorder="1" applyAlignment="1">
      <alignment horizontal="right" vertical="center" wrapText="1" readingOrder="1"/>
    </xf>
    <xf numFmtId="167" fontId="0" fillId="0" borderId="0" xfId="1734" applyFont="1" applyFill="1" applyBorder="1"/>
    <xf numFmtId="167" fontId="54" fillId="0" borderId="0" xfId="1734" applyFont="1" applyFill="1" applyBorder="1"/>
    <xf numFmtId="167" fontId="19" fillId="0" borderId="0" xfId="1734" applyFont="1" applyFill="1" applyBorder="1"/>
    <xf numFmtId="167" fontId="25" fillId="2" borderId="1" xfId="1731" applyFont="1" applyFill="1" applyBorder="1" applyAlignment="1">
      <alignment vertical="center" wrapText="1" readingOrder="1"/>
    </xf>
    <xf numFmtId="167" fontId="25" fillId="2" borderId="1" xfId="1731" applyFont="1" applyFill="1" applyBorder="1" applyAlignment="1">
      <alignment vertical="center" readingOrder="1"/>
    </xf>
    <xf numFmtId="4" fontId="27" fillId="7" borderId="16" xfId="2" applyNumberFormat="1" applyFont="1" applyFill="1" applyBorder="1" applyAlignment="1">
      <alignment horizontal="center" vertical="center" wrapText="1" readingOrder="1"/>
    </xf>
    <xf numFmtId="167" fontId="25" fillId="2" borderId="1" xfId="1731" applyFont="1" applyFill="1" applyBorder="1" applyAlignment="1">
      <alignment horizontal="right" vertical="center" wrapText="1" readingOrder="1"/>
    </xf>
    <xf numFmtId="167" fontId="25" fillId="9" borderId="1" xfId="1731" applyFont="1" applyFill="1" applyBorder="1" applyAlignment="1">
      <alignment vertical="center" wrapText="1" readingOrder="1"/>
    </xf>
    <xf numFmtId="167" fontId="26" fillId="2" borderId="1" xfId="1731" applyFont="1" applyFill="1" applyBorder="1" applyAlignment="1">
      <alignment vertical="center" wrapText="1" readingOrder="1"/>
    </xf>
    <xf numFmtId="167" fontId="26" fillId="9" borderId="1" xfId="1731" applyFont="1" applyFill="1" applyBorder="1" applyAlignment="1">
      <alignment vertical="top" wrapText="1" readingOrder="1"/>
    </xf>
    <xf numFmtId="167" fontId="19" fillId="0" borderId="0" xfId="1731" applyFont="1" applyFill="1" applyBorder="1"/>
    <xf numFmtId="4" fontId="26" fillId="9" borderId="1" xfId="2" applyNumberFormat="1" applyFont="1" applyFill="1" applyBorder="1" applyAlignment="1">
      <alignment horizontal="center" vertical="top" wrapText="1" readingOrder="1"/>
    </xf>
    <xf numFmtId="4" fontId="21" fillId="2" borderId="0" xfId="2" applyNumberFormat="1" applyFont="1" applyFill="1" applyBorder="1" applyAlignment="1">
      <alignment horizontal="center" vertical="center" wrapText="1"/>
    </xf>
    <xf numFmtId="4" fontId="22" fillId="2" borderId="2" xfId="2" applyNumberFormat="1" applyFont="1" applyFill="1" applyBorder="1" applyAlignment="1">
      <alignment horizontal="center" vertical="top" wrapText="1"/>
    </xf>
    <xf numFmtId="4" fontId="27" fillId="3" borderId="13" xfId="2" applyNumberFormat="1" applyFont="1" applyFill="1" applyBorder="1" applyAlignment="1">
      <alignment horizontal="center" vertical="center" wrapText="1"/>
    </xf>
    <xf numFmtId="4" fontId="27" fillId="3" borderId="14" xfId="2" applyNumberFormat="1" applyFont="1" applyFill="1" applyBorder="1" applyAlignment="1">
      <alignment horizontal="center" vertical="center" wrapText="1"/>
    </xf>
    <xf numFmtId="4" fontId="27" fillId="3" borderId="15" xfId="2" applyNumberFormat="1" applyFont="1" applyFill="1" applyBorder="1" applyAlignment="1">
      <alignment horizontal="center" vertical="center" wrapText="1"/>
    </xf>
    <xf numFmtId="4" fontId="27" fillId="4" borderId="13" xfId="2" applyNumberFormat="1" applyFont="1" applyFill="1" applyBorder="1" applyAlignment="1">
      <alignment horizontal="center" vertical="center" wrapText="1" readingOrder="1"/>
    </xf>
    <xf numFmtId="4" fontId="27" fillId="4" borderId="14" xfId="2" applyNumberFormat="1" applyFont="1" applyFill="1" applyBorder="1" applyAlignment="1">
      <alignment horizontal="center" vertical="center" wrapText="1" readingOrder="1"/>
    </xf>
    <xf numFmtId="4" fontId="27" fillId="4" borderId="15" xfId="2" applyNumberFormat="1" applyFont="1" applyFill="1" applyBorder="1" applyAlignment="1">
      <alignment horizontal="center" vertical="center" wrapText="1" readingOrder="1"/>
    </xf>
    <xf numFmtId="4" fontId="23" fillId="5" borderId="13" xfId="2" applyNumberFormat="1" applyFont="1" applyFill="1" applyBorder="1" applyAlignment="1">
      <alignment horizontal="center" vertical="center" wrapText="1" readingOrder="1"/>
    </xf>
    <xf numFmtId="4" fontId="23" fillId="5" borderId="15" xfId="2" applyNumberFormat="1" applyFont="1" applyFill="1" applyBorder="1" applyAlignment="1">
      <alignment horizontal="center" vertical="center" wrapText="1" readingOrder="1"/>
    </xf>
    <xf numFmtId="4" fontId="27" fillId="6" borderId="13" xfId="2" applyNumberFormat="1" applyFont="1" applyFill="1" applyBorder="1" applyAlignment="1">
      <alignment horizontal="center" vertical="center" wrapText="1"/>
    </xf>
    <xf numFmtId="4" fontId="27" fillId="6" borderId="14" xfId="2" applyNumberFormat="1" applyFont="1" applyFill="1" applyBorder="1" applyAlignment="1">
      <alignment horizontal="center" vertical="center" wrapText="1"/>
    </xf>
    <xf numFmtId="4" fontId="27" fillId="6" borderId="15" xfId="2" applyNumberFormat="1" applyFont="1" applyFill="1" applyBorder="1" applyAlignment="1">
      <alignment horizontal="center" vertical="center" wrapText="1"/>
    </xf>
    <xf numFmtId="4" fontId="27" fillId="3" borderId="16" xfId="2" applyNumberFormat="1" applyFont="1" applyFill="1" applyBorder="1" applyAlignment="1">
      <alignment horizontal="center" vertical="center" wrapText="1"/>
    </xf>
    <xf numFmtId="4" fontId="27" fillId="3" borderId="17" xfId="2" applyNumberFormat="1" applyFont="1" applyFill="1" applyBorder="1" applyAlignment="1">
      <alignment horizontal="center" vertical="center" wrapText="1"/>
    </xf>
    <xf numFmtId="4" fontId="27" fillId="3" borderId="18" xfId="2" applyNumberFormat="1" applyFont="1" applyFill="1" applyBorder="1" applyAlignment="1">
      <alignment horizontal="center" vertical="center" wrapText="1"/>
    </xf>
    <xf numFmtId="4" fontId="27" fillId="4" borderId="16" xfId="2" applyNumberFormat="1" applyFont="1" applyFill="1" applyBorder="1" applyAlignment="1">
      <alignment horizontal="center" vertical="center" wrapText="1" readingOrder="1"/>
    </xf>
    <xf numFmtId="4" fontId="27" fillId="4" borderId="17" xfId="2" applyNumberFormat="1" applyFont="1" applyFill="1" applyBorder="1" applyAlignment="1">
      <alignment horizontal="center" vertical="center" wrapText="1" readingOrder="1"/>
    </xf>
    <xf numFmtId="4" fontId="27" fillId="4" borderId="18" xfId="2" applyNumberFormat="1" applyFont="1" applyFill="1" applyBorder="1" applyAlignment="1">
      <alignment horizontal="center" vertical="center" wrapText="1" readingOrder="1"/>
    </xf>
    <xf numFmtId="4" fontId="27" fillId="6" borderId="16" xfId="2" applyNumberFormat="1" applyFont="1" applyFill="1" applyBorder="1" applyAlignment="1">
      <alignment horizontal="center" vertical="center" wrapText="1"/>
    </xf>
    <xf numFmtId="4" fontId="27" fillId="6" borderId="17" xfId="2" applyNumberFormat="1" applyFont="1" applyFill="1" applyBorder="1" applyAlignment="1">
      <alignment horizontal="center" vertical="center" wrapText="1"/>
    </xf>
    <xf numFmtId="4" fontId="27" fillId="6" borderId="18" xfId="2" applyNumberFormat="1" applyFont="1" applyFill="1" applyBorder="1" applyAlignment="1">
      <alignment horizontal="center" vertical="center" wrapText="1"/>
    </xf>
  </cellXfs>
  <cellStyles count="1735">
    <cellStyle name="20% - Énfasis1 2" xfId="7" xr:uid="{00000000-0005-0000-0000-000000000000}"/>
    <cellStyle name="20% - Énfasis1 2 2" xfId="8" xr:uid="{00000000-0005-0000-0000-000001000000}"/>
    <cellStyle name="20% - Énfasis2 2" xfId="9" xr:uid="{00000000-0005-0000-0000-000002000000}"/>
    <cellStyle name="20% - Énfasis2 2 2" xfId="10" xr:uid="{00000000-0005-0000-0000-000003000000}"/>
    <cellStyle name="20% - Énfasis3 2" xfId="11" xr:uid="{00000000-0005-0000-0000-000004000000}"/>
    <cellStyle name="20% - Énfasis3 2 2" xfId="12" xr:uid="{00000000-0005-0000-0000-000005000000}"/>
    <cellStyle name="20% - Énfasis4 2" xfId="13" xr:uid="{00000000-0005-0000-0000-000006000000}"/>
    <cellStyle name="20% - Énfasis4 2 2" xfId="14" xr:uid="{00000000-0005-0000-0000-000007000000}"/>
    <cellStyle name="20% - Énfasis5 2" xfId="15" xr:uid="{00000000-0005-0000-0000-000008000000}"/>
    <cellStyle name="20% - Énfasis5 2 2" xfId="16" xr:uid="{00000000-0005-0000-0000-000009000000}"/>
    <cellStyle name="20% - Énfasis6 2" xfId="17" xr:uid="{00000000-0005-0000-0000-00000A000000}"/>
    <cellStyle name="20% - Énfasis6 2 2" xfId="18" xr:uid="{00000000-0005-0000-0000-00000B000000}"/>
    <cellStyle name="40% - Énfasis1 2" xfId="19" xr:uid="{00000000-0005-0000-0000-00000C000000}"/>
    <cellStyle name="40% - Énfasis1 2 2" xfId="20" xr:uid="{00000000-0005-0000-0000-00000D000000}"/>
    <cellStyle name="40% - Énfasis2 2" xfId="21" xr:uid="{00000000-0005-0000-0000-00000E000000}"/>
    <cellStyle name="40% - Énfasis2 2 2" xfId="22" xr:uid="{00000000-0005-0000-0000-00000F000000}"/>
    <cellStyle name="40% - Énfasis3 2" xfId="23" xr:uid="{00000000-0005-0000-0000-000010000000}"/>
    <cellStyle name="40% - Énfasis3 2 2" xfId="24" xr:uid="{00000000-0005-0000-0000-000011000000}"/>
    <cellStyle name="40% - Énfasis4 2" xfId="25" xr:uid="{00000000-0005-0000-0000-000012000000}"/>
    <cellStyle name="40% - Énfasis4 2 2" xfId="26" xr:uid="{00000000-0005-0000-0000-000013000000}"/>
    <cellStyle name="40% - Énfasis5 2" xfId="27" xr:uid="{00000000-0005-0000-0000-000014000000}"/>
    <cellStyle name="40% - Énfasis5 2 2" xfId="28" xr:uid="{00000000-0005-0000-0000-000015000000}"/>
    <cellStyle name="40% - Énfasis6 2" xfId="29" xr:uid="{00000000-0005-0000-0000-000016000000}"/>
    <cellStyle name="40% - Énfasis6 2 2" xfId="30" xr:uid="{00000000-0005-0000-0000-000017000000}"/>
    <cellStyle name="60% - Énfasis1 2" xfId="31" xr:uid="{00000000-0005-0000-0000-000018000000}"/>
    <cellStyle name="60% - Énfasis2 2" xfId="32" xr:uid="{00000000-0005-0000-0000-000019000000}"/>
    <cellStyle name="60% - Énfasis3 2" xfId="33" xr:uid="{00000000-0005-0000-0000-00001A000000}"/>
    <cellStyle name="60% - Énfasis4 2" xfId="34" xr:uid="{00000000-0005-0000-0000-00001B000000}"/>
    <cellStyle name="60% - Énfasis5 2" xfId="35" xr:uid="{00000000-0005-0000-0000-00001C000000}"/>
    <cellStyle name="60% - Énfasis6 2" xfId="36" xr:uid="{00000000-0005-0000-0000-00001D000000}"/>
    <cellStyle name="Buena 2" xfId="37" xr:uid="{00000000-0005-0000-0000-00001E000000}"/>
    <cellStyle name="Cálculo 2" xfId="38" xr:uid="{00000000-0005-0000-0000-00001F000000}"/>
    <cellStyle name="Cálculo 2 2" xfId="39" xr:uid="{00000000-0005-0000-0000-000020000000}"/>
    <cellStyle name="Celda de comprobación 2" xfId="40" xr:uid="{00000000-0005-0000-0000-000021000000}"/>
    <cellStyle name="Celda vinculada 2" xfId="41" xr:uid="{00000000-0005-0000-0000-000022000000}"/>
    <cellStyle name="Encabezado 4 2" xfId="42" xr:uid="{00000000-0005-0000-0000-000023000000}"/>
    <cellStyle name="Énfasis1 2" xfId="43" xr:uid="{00000000-0005-0000-0000-000024000000}"/>
    <cellStyle name="Énfasis2 2" xfId="44" xr:uid="{00000000-0005-0000-0000-000025000000}"/>
    <cellStyle name="Énfasis3 2" xfId="45" xr:uid="{00000000-0005-0000-0000-000026000000}"/>
    <cellStyle name="Énfasis4 2" xfId="46" xr:uid="{00000000-0005-0000-0000-000027000000}"/>
    <cellStyle name="Énfasis5 2" xfId="47" xr:uid="{00000000-0005-0000-0000-000028000000}"/>
    <cellStyle name="Énfasis6 2" xfId="48" xr:uid="{00000000-0005-0000-0000-000029000000}"/>
    <cellStyle name="Entrada 2" xfId="49" xr:uid="{00000000-0005-0000-0000-00002A000000}"/>
    <cellStyle name="Entrada 2 2" xfId="50" xr:uid="{00000000-0005-0000-0000-00002B000000}"/>
    <cellStyle name="Estilo 1" xfId="51" xr:uid="{00000000-0005-0000-0000-00002C000000}"/>
    <cellStyle name="Estilo 1 2" xfId="52" xr:uid="{00000000-0005-0000-0000-00002D000000}"/>
    <cellStyle name="Estilo 1 2 2" xfId="53" xr:uid="{00000000-0005-0000-0000-00002E000000}"/>
    <cellStyle name="Euro" xfId="54" xr:uid="{00000000-0005-0000-0000-00002F000000}"/>
    <cellStyle name="Excel Built-in Normal" xfId="55" xr:uid="{00000000-0005-0000-0000-000030000000}"/>
    <cellStyle name="Hipervínculo 2" xfId="56" xr:uid="{00000000-0005-0000-0000-000031000000}"/>
    <cellStyle name="Incorrecto 2" xfId="57" xr:uid="{00000000-0005-0000-0000-000032000000}"/>
    <cellStyle name="Millares 10" xfId="58" xr:uid="{00000000-0005-0000-0000-000033000000}"/>
    <cellStyle name="Millares 10 2" xfId="59" xr:uid="{00000000-0005-0000-0000-000034000000}"/>
    <cellStyle name="Millares 11" xfId="60" xr:uid="{00000000-0005-0000-0000-000035000000}"/>
    <cellStyle name="Millares 11 2" xfId="61" xr:uid="{00000000-0005-0000-0000-000036000000}"/>
    <cellStyle name="Millares 11 4" xfId="62" xr:uid="{00000000-0005-0000-0000-000037000000}"/>
    <cellStyle name="Millares 12" xfId="63" xr:uid="{00000000-0005-0000-0000-000038000000}"/>
    <cellStyle name="Millares 12 2" xfId="64" xr:uid="{00000000-0005-0000-0000-000039000000}"/>
    <cellStyle name="Millares 12 2 2" xfId="65" xr:uid="{00000000-0005-0000-0000-00003A000000}"/>
    <cellStyle name="Millares 12 4" xfId="66" xr:uid="{00000000-0005-0000-0000-00003B000000}"/>
    <cellStyle name="Millares 13" xfId="67" xr:uid="{00000000-0005-0000-0000-00003C000000}"/>
    <cellStyle name="Millares 13 2" xfId="68" xr:uid="{00000000-0005-0000-0000-00003D000000}"/>
    <cellStyle name="Millares 13 2 2" xfId="69" xr:uid="{00000000-0005-0000-0000-00003E000000}"/>
    <cellStyle name="Millares 13 3" xfId="70" xr:uid="{00000000-0005-0000-0000-00003F000000}"/>
    <cellStyle name="Millares 14" xfId="71" xr:uid="{00000000-0005-0000-0000-000040000000}"/>
    <cellStyle name="Millares 14 2" xfId="72" xr:uid="{00000000-0005-0000-0000-000041000000}"/>
    <cellStyle name="Millares 14 2 2" xfId="73" xr:uid="{00000000-0005-0000-0000-000042000000}"/>
    <cellStyle name="Millares 14 3" xfId="74" xr:uid="{00000000-0005-0000-0000-000043000000}"/>
    <cellStyle name="Millares 15" xfId="75" xr:uid="{00000000-0005-0000-0000-000044000000}"/>
    <cellStyle name="Millares 15 2" xfId="76" xr:uid="{00000000-0005-0000-0000-000045000000}"/>
    <cellStyle name="Millares 15 3" xfId="77" xr:uid="{00000000-0005-0000-0000-000046000000}"/>
    <cellStyle name="Millares 16" xfId="78" xr:uid="{00000000-0005-0000-0000-000047000000}"/>
    <cellStyle name="Millares 16 2" xfId="79" xr:uid="{00000000-0005-0000-0000-000048000000}"/>
    <cellStyle name="Millares 16 2 2" xfId="80" xr:uid="{00000000-0005-0000-0000-000049000000}"/>
    <cellStyle name="Millares 16 3" xfId="81" xr:uid="{00000000-0005-0000-0000-00004A000000}"/>
    <cellStyle name="Millares 16 4" xfId="82" xr:uid="{00000000-0005-0000-0000-00004B000000}"/>
    <cellStyle name="Millares 16 5" xfId="83" xr:uid="{00000000-0005-0000-0000-00004C000000}"/>
    <cellStyle name="Millares 17" xfId="84" xr:uid="{00000000-0005-0000-0000-00004D000000}"/>
    <cellStyle name="Millares 17 2" xfId="85" xr:uid="{00000000-0005-0000-0000-00004E000000}"/>
    <cellStyle name="Millares 18" xfId="86" xr:uid="{00000000-0005-0000-0000-00004F000000}"/>
    <cellStyle name="Millares 19" xfId="87" xr:uid="{00000000-0005-0000-0000-000050000000}"/>
    <cellStyle name="Millares 19 2" xfId="88" xr:uid="{00000000-0005-0000-0000-000051000000}"/>
    <cellStyle name="Millares 19 3" xfId="89" xr:uid="{00000000-0005-0000-0000-000052000000}"/>
    <cellStyle name="Millares 2" xfId="6" xr:uid="{00000000-0005-0000-0000-000053000000}"/>
    <cellStyle name="Millares 2 10" xfId="90" xr:uid="{00000000-0005-0000-0000-000054000000}"/>
    <cellStyle name="Millares 2 10 2" xfId="91" xr:uid="{00000000-0005-0000-0000-000055000000}"/>
    <cellStyle name="Millares 2 11" xfId="92" xr:uid="{00000000-0005-0000-0000-000056000000}"/>
    <cellStyle name="Millares 2 11 2" xfId="93" xr:uid="{00000000-0005-0000-0000-000057000000}"/>
    <cellStyle name="Millares 2 12" xfId="94" xr:uid="{00000000-0005-0000-0000-000058000000}"/>
    <cellStyle name="Millares 2 12 2" xfId="95" xr:uid="{00000000-0005-0000-0000-000059000000}"/>
    <cellStyle name="Millares 2 13" xfId="96" xr:uid="{00000000-0005-0000-0000-00005A000000}"/>
    <cellStyle name="Millares 2 13 2" xfId="97" xr:uid="{00000000-0005-0000-0000-00005B000000}"/>
    <cellStyle name="Millares 2 14" xfId="98" xr:uid="{00000000-0005-0000-0000-00005C000000}"/>
    <cellStyle name="Millares 2 14 2" xfId="99" xr:uid="{00000000-0005-0000-0000-00005D000000}"/>
    <cellStyle name="Millares 2 15" xfId="100" xr:uid="{00000000-0005-0000-0000-00005E000000}"/>
    <cellStyle name="Millares 2 15 2" xfId="101" xr:uid="{00000000-0005-0000-0000-00005F000000}"/>
    <cellStyle name="Millares 2 16" xfId="102" xr:uid="{00000000-0005-0000-0000-000060000000}"/>
    <cellStyle name="Millares 2 16 2" xfId="103" xr:uid="{00000000-0005-0000-0000-000061000000}"/>
    <cellStyle name="Millares 2 17" xfId="104" xr:uid="{00000000-0005-0000-0000-000062000000}"/>
    <cellStyle name="Millares 2 17 2" xfId="105" xr:uid="{00000000-0005-0000-0000-000063000000}"/>
    <cellStyle name="Millares 2 18" xfId="106" xr:uid="{00000000-0005-0000-0000-000064000000}"/>
    <cellStyle name="Millares 2 18 2" xfId="107" xr:uid="{00000000-0005-0000-0000-000065000000}"/>
    <cellStyle name="Millares 2 19" xfId="108" xr:uid="{00000000-0005-0000-0000-000066000000}"/>
    <cellStyle name="Millares 2 19 2" xfId="109" xr:uid="{00000000-0005-0000-0000-000067000000}"/>
    <cellStyle name="Millares 2 2" xfId="110" xr:uid="{00000000-0005-0000-0000-000068000000}"/>
    <cellStyle name="Millares 2 2 10" xfId="111" xr:uid="{00000000-0005-0000-0000-000069000000}"/>
    <cellStyle name="Millares 2 2 10 2" xfId="112" xr:uid="{00000000-0005-0000-0000-00006A000000}"/>
    <cellStyle name="Millares 2 2 11" xfId="113" xr:uid="{00000000-0005-0000-0000-00006B000000}"/>
    <cellStyle name="Millares 2 2 11 2" xfId="114" xr:uid="{00000000-0005-0000-0000-00006C000000}"/>
    <cellStyle name="Millares 2 2 12" xfId="115" xr:uid="{00000000-0005-0000-0000-00006D000000}"/>
    <cellStyle name="Millares 2 2 12 2" xfId="116" xr:uid="{00000000-0005-0000-0000-00006E000000}"/>
    <cellStyle name="Millares 2 2 13" xfId="117" xr:uid="{00000000-0005-0000-0000-00006F000000}"/>
    <cellStyle name="Millares 2 2 13 2" xfId="118" xr:uid="{00000000-0005-0000-0000-000070000000}"/>
    <cellStyle name="Millares 2 2 14" xfId="119" xr:uid="{00000000-0005-0000-0000-000071000000}"/>
    <cellStyle name="Millares 2 2 14 2" xfId="120" xr:uid="{00000000-0005-0000-0000-000072000000}"/>
    <cellStyle name="Millares 2 2 15" xfId="121" xr:uid="{00000000-0005-0000-0000-000073000000}"/>
    <cellStyle name="Millares 2 2 15 2" xfId="122" xr:uid="{00000000-0005-0000-0000-000074000000}"/>
    <cellStyle name="Millares 2 2 16" xfId="123" xr:uid="{00000000-0005-0000-0000-000075000000}"/>
    <cellStyle name="Millares 2 2 16 2" xfId="124" xr:uid="{00000000-0005-0000-0000-000076000000}"/>
    <cellStyle name="Millares 2 2 17" xfId="125" xr:uid="{00000000-0005-0000-0000-000077000000}"/>
    <cellStyle name="Millares 2 2 17 2" xfId="126" xr:uid="{00000000-0005-0000-0000-000078000000}"/>
    <cellStyle name="Millares 2 2 18" xfId="127" xr:uid="{00000000-0005-0000-0000-000079000000}"/>
    <cellStyle name="Millares 2 2 18 2" xfId="128" xr:uid="{00000000-0005-0000-0000-00007A000000}"/>
    <cellStyle name="Millares 2 2 19" xfId="129" xr:uid="{00000000-0005-0000-0000-00007B000000}"/>
    <cellStyle name="Millares 2 2 19 2" xfId="130" xr:uid="{00000000-0005-0000-0000-00007C000000}"/>
    <cellStyle name="Millares 2 2 2" xfId="131" xr:uid="{00000000-0005-0000-0000-00007D000000}"/>
    <cellStyle name="Millares 2 2 2 10" xfId="132" xr:uid="{00000000-0005-0000-0000-00007E000000}"/>
    <cellStyle name="Millares 2 2 2 10 2" xfId="133" xr:uid="{00000000-0005-0000-0000-00007F000000}"/>
    <cellStyle name="Millares 2 2 2 11" xfId="134" xr:uid="{00000000-0005-0000-0000-000080000000}"/>
    <cellStyle name="Millares 2 2 2 11 2" xfId="135" xr:uid="{00000000-0005-0000-0000-000081000000}"/>
    <cellStyle name="Millares 2 2 2 12" xfId="136" xr:uid="{00000000-0005-0000-0000-000082000000}"/>
    <cellStyle name="Millares 2 2 2 12 2" xfId="137" xr:uid="{00000000-0005-0000-0000-000083000000}"/>
    <cellStyle name="Millares 2 2 2 13" xfId="138" xr:uid="{00000000-0005-0000-0000-000084000000}"/>
    <cellStyle name="Millares 2 2 2 13 2" xfId="139" xr:uid="{00000000-0005-0000-0000-000085000000}"/>
    <cellStyle name="Millares 2 2 2 14" xfId="140" xr:uid="{00000000-0005-0000-0000-000086000000}"/>
    <cellStyle name="Millares 2 2 2 14 2" xfId="141" xr:uid="{00000000-0005-0000-0000-000087000000}"/>
    <cellStyle name="Millares 2 2 2 15" xfId="142" xr:uid="{00000000-0005-0000-0000-000088000000}"/>
    <cellStyle name="Millares 2 2 2 15 2" xfId="143" xr:uid="{00000000-0005-0000-0000-000089000000}"/>
    <cellStyle name="Millares 2 2 2 16" xfId="144" xr:uid="{00000000-0005-0000-0000-00008A000000}"/>
    <cellStyle name="Millares 2 2 2 16 2" xfId="145" xr:uid="{00000000-0005-0000-0000-00008B000000}"/>
    <cellStyle name="Millares 2 2 2 17" xfId="146" xr:uid="{00000000-0005-0000-0000-00008C000000}"/>
    <cellStyle name="Millares 2 2 2 17 2" xfId="147" xr:uid="{00000000-0005-0000-0000-00008D000000}"/>
    <cellStyle name="Millares 2 2 2 18" xfId="148" xr:uid="{00000000-0005-0000-0000-00008E000000}"/>
    <cellStyle name="Millares 2 2 2 18 2" xfId="149" xr:uid="{00000000-0005-0000-0000-00008F000000}"/>
    <cellStyle name="Millares 2 2 2 19" xfId="150" xr:uid="{00000000-0005-0000-0000-000090000000}"/>
    <cellStyle name="Millares 2 2 2 19 2" xfId="151" xr:uid="{00000000-0005-0000-0000-000091000000}"/>
    <cellStyle name="Millares 2 2 2 2" xfId="152" xr:uid="{00000000-0005-0000-0000-000092000000}"/>
    <cellStyle name="Millares 2 2 2 2 2" xfId="153" xr:uid="{00000000-0005-0000-0000-000093000000}"/>
    <cellStyle name="Millares 2 2 2 2 2 2" xfId="154" xr:uid="{00000000-0005-0000-0000-000094000000}"/>
    <cellStyle name="Millares 2 2 2 2 3" xfId="155" xr:uid="{00000000-0005-0000-0000-000095000000}"/>
    <cellStyle name="Millares 2 2 2 20" xfId="156" xr:uid="{00000000-0005-0000-0000-000096000000}"/>
    <cellStyle name="Millares 2 2 2 20 2" xfId="157" xr:uid="{00000000-0005-0000-0000-000097000000}"/>
    <cellStyle name="Millares 2 2 2 21" xfId="158" xr:uid="{00000000-0005-0000-0000-000098000000}"/>
    <cellStyle name="Millares 2 2 2 21 2" xfId="159" xr:uid="{00000000-0005-0000-0000-000099000000}"/>
    <cellStyle name="Millares 2 2 2 22" xfId="160" xr:uid="{00000000-0005-0000-0000-00009A000000}"/>
    <cellStyle name="Millares 2 2 2 22 2" xfId="161" xr:uid="{00000000-0005-0000-0000-00009B000000}"/>
    <cellStyle name="Millares 2 2 2 23" xfId="162" xr:uid="{00000000-0005-0000-0000-00009C000000}"/>
    <cellStyle name="Millares 2 2 2 3" xfId="163" xr:uid="{00000000-0005-0000-0000-00009D000000}"/>
    <cellStyle name="Millares 2 2 2 3 2" xfId="164" xr:uid="{00000000-0005-0000-0000-00009E000000}"/>
    <cellStyle name="Millares 2 2 2 4" xfId="165" xr:uid="{00000000-0005-0000-0000-00009F000000}"/>
    <cellStyle name="Millares 2 2 2 4 2" xfId="166" xr:uid="{00000000-0005-0000-0000-0000A0000000}"/>
    <cellStyle name="Millares 2 2 2 5" xfId="167" xr:uid="{00000000-0005-0000-0000-0000A1000000}"/>
    <cellStyle name="Millares 2 2 2 5 2" xfId="168" xr:uid="{00000000-0005-0000-0000-0000A2000000}"/>
    <cellStyle name="Millares 2 2 2 6" xfId="169" xr:uid="{00000000-0005-0000-0000-0000A3000000}"/>
    <cellStyle name="Millares 2 2 2 6 2" xfId="170" xr:uid="{00000000-0005-0000-0000-0000A4000000}"/>
    <cellStyle name="Millares 2 2 2 7" xfId="171" xr:uid="{00000000-0005-0000-0000-0000A5000000}"/>
    <cellStyle name="Millares 2 2 2 7 2" xfId="172" xr:uid="{00000000-0005-0000-0000-0000A6000000}"/>
    <cellStyle name="Millares 2 2 2 8" xfId="173" xr:uid="{00000000-0005-0000-0000-0000A7000000}"/>
    <cellStyle name="Millares 2 2 2 8 2" xfId="174" xr:uid="{00000000-0005-0000-0000-0000A8000000}"/>
    <cellStyle name="Millares 2 2 2 9" xfId="175" xr:uid="{00000000-0005-0000-0000-0000A9000000}"/>
    <cellStyle name="Millares 2 2 2 9 2" xfId="176" xr:uid="{00000000-0005-0000-0000-0000AA000000}"/>
    <cellStyle name="Millares 2 2 20" xfId="177" xr:uid="{00000000-0005-0000-0000-0000AB000000}"/>
    <cellStyle name="Millares 2 2 20 2" xfId="178" xr:uid="{00000000-0005-0000-0000-0000AC000000}"/>
    <cellStyle name="Millares 2 2 21" xfId="179" xr:uid="{00000000-0005-0000-0000-0000AD000000}"/>
    <cellStyle name="Millares 2 2 21 2" xfId="180" xr:uid="{00000000-0005-0000-0000-0000AE000000}"/>
    <cellStyle name="Millares 2 2 22" xfId="181" xr:uid="{00000000-0005-0000-0000-0000AF000000}"/>
    <cellStyle name="Millares 2 2 22 2" xfId="182" xr:uid="{00000000-0005-0000-0000-0000B0000000}"/>
    <cellStyle name="Millares 2 2 23" xfId="183" xr:uid="{00000000-0005-0000-0000-0000B1000000}"/>
    <cellStyle name="Millares 2 2 23 2" xfId="184" xr:uid="{00000000-0005-0000-0000-0000B2000000}"/>
    <cellStyle name="Millares 2 2 24" xfId="185" xr:uid="{00000000-0005-0000-0000-0000B3000000}"/>
    <cellStyle name="Millares 2 2 24 2" xfId="186" xr:uid="{00000000-0005-0000-0000-0000B4000000}"/>
    <cellStyle name="Millares 2 2 25" xfId="187" xr:uid="{00000000-0005-0000-0000-0000B5000000}"/>
    <cellStyle name="Millares 2 2 3" xfId="188" xr:uid="{00000000-0005-0000-0000-0000B6000000}"/>
    <cellStyle name="Millares 2 2 3 2" xfId="189" xr:uid="{00000000-0005-0000-0000-0000B7000000}"/>
    <cellStyle name="Millares 2 2 4" xfId="190" xr:uid="{00000000-0005-0000-0000-0000B8000000}"/>
    <cellStyle name="Millares 2 2 4 2" xfId="191" xr:uid="{00000000-0005-0000-0000-0000B9000000}"/>
    <cellStyle name="Millares 2 2 5" xfId="192" xr:uid="{00000000-0005-0000-0000-0000BA000000}"/>
    <cellStyle name="Millares 2 2 5 2" xfId="193" xr:uid="{00000000-0005-0000-0000-0000BB000000}"/>
    <cellStyle name="Millares 2 2 6" xfId="194" xr:uid="{00000000-0005-0000-0000-0000BC000000}"/>
    <cellStyle name="Millares 2 2 6 2" xfId="195" xr:uid="{00000000-0005-0000-0000-0000BD000000}"/>
    <cellStyle name="Millares 2 2 7" xfId="196" xr:uid="{00000000-0005-0000-0000-0000BE000000}"/>
    <cellStyle name="Millares 2 2 7 2" xfId="197" xr:uid="{00000000-0005-0000-0000-0000BF000000}"/>
    <cellStyle name="Millares 2 2 8" xfId="198" xr:uid="{00000000-0005-0000-0000-0000C0000000}"/>
    <cellStyle name="Millares 2 2 8 2" xfId="199" xr:uid="{00000000-0005-0000-0000-0000C1000000}"/>
    <cellStyle name="Millares 2 2 9" xfId="200" xr:uid="{00000000-0005-0000-0000-0000C2000000}"/>
    <cellStyle name="Millares 2 2 9 2" xfId="201" xr:uid="{00000000-0005-0000-0000-0000C3000000}"/>
    <cellStyle name="Millares 2 20" xfId="202" xr:uid="{00000000-0005-0000-0000-0000C4000000}"/>
    <cellStyle name="Millares 2 20 2" xfId="203" xr:uid="{00000000-0005-0000-0000-0000C5000000}"/>
    <cellStyle name="Millares 2 21" xfId="204" xr:uid="{00000000-0005-0000-0000-0000C6000000}"/>
    <cellStyle name="Millares 2 21 2" xfId="205" xr:uid="{00000000-0005-0000-0000-0000C7000000}"/>
    <cellStyle name="Millares 2 22" xfId="206" xr:uid="{00000000-0005-0000-0000-0000C8000000}"/>
    <cellStyle name="Millares 2 22 2" xfId="207" xr:uid="{00000000-0005-0000-0000-0000C9000000}"/>
    <cellStyle name="Millares 2 23" xfId="208" xr:uid="{00000000-0005-0000-0000-0000CA000000}"/>
    <cellStyle name="Millares 2 23 2" xfId="209" xr:uid="{00000000-0005-0000-0000-0000CB000000}"/>
    <cellStyle name="Millares 2 24" xfId="210" xr:uid="{00000000-0005-0000-0000-0000CC000000}"/>
    <cellStyle name="Millares 2 24 2" xfId="211" xr:uid="{00000000-0005-0000-0000-0000CD000000}"/>
    <cellStyle name="Millares 2 25" xfId="212" xr:uid="{00000000-0005-0000-0000-0000CE000000}"/>
    <cellStyle name="Millares 2 25 2" xfId="213" xr:uid="{00000000-0005-0000-0000-0000CF000000}"/>
    <cellStyle name="Millares 2 26" xfId="214" xr:uid="{00000000-0005-0000-0000-0000D0000000}"/>
    <cellStyle name="Millares 2 26 2" xfId="215" xr:uid="{00000000-0005-0000-0000-0000D1000000}"/>
    <cellStyle name="Millares 2 27" xfId="216" xr:uid="{00000000-0005-0000-0000-0000D2000000}"/>
    <cellStyle name="Millares 2 27 2" xfId="217" xr:uid="{00000000-0005-0000-0000-0000D3000000}"/>
    <cellStyle name="Millares 2 28" xfId="218" xr:uid="{00000000-0005-0000-0000-0000D4000000}"/>
    <cellStyle name="Millares 2 28 2" xfId="219" xr:uid="{00000000-0005-0000-0000-0000D5000000}"/>
    <cellStyle name="Millares 2 29" xfId="220" xr:uid="{00000000-0005-0000-0000-0000D6000000}"/>
    <cellStyle name="Millares 2 29 2" xfId="221" xr:uid="{00000000-0005-0000-0000-0000D7000000}"/>
    <cellStyle name="Millares 2 3" xfId="222" xr:uid="{00000000-0005-0000-0000-0000D8000000}"/>
    <cellStyle name="Millares 2 3 2" xfId="223" xr:uid="{00000000-0005-0000-0000-0000D9000000}"/>
    <cellStyle name="Millares 2 3 2 2" xfId="224" xr:uid="{00000000-0005-0000-0000-0000DA000000}"/>
    <cellStyle name="Millares 2 3 3" xfId="225" xr:uid="{00000000-0005-0000-0000-0000DB000000}"/>
    <cellStyle name="Millares 2 3 4" xfId="226" xr:uid="{00000000-0005-0000-0000-0000DC000000}"/>
    <cellStyle name="Millares 2 30" xfId="227" xr:uid="{00000000-0005-0000-0000-0000DD000000}"/>
    <cellStyle name="Millares 2 31" xfId="228" xr:uid="{00000000-0005-0000-0000-0000DE000000}"/>
    <cellStyle name="Millares 2 32" xfId="1713" xr:uid="{00000000-0005-0000-0000-0000DF000000}"/>
    <cellStyle name="Millares 2 33" xfId="1734" xr:uid="{00000000-0005-0000-0000-0000E0000000}"/>
    <cellStyle name="Millares 2 4" xfId="229" xr:uid="{00000000-0005-0000-0000-0000E1000000}"/>
    <cellStyle name="Millares 2 4 2" xfId="230" xr:uid="{00000000-0005-0000-0000-0000E2000000}"/>
    <cellStyle name="Millares 2 4 2 2" xfId="231" xr:uid="{00000000-0005-0000-0000-0000E3000000}"/>
    <cellStyle name="Millares 2 4 3" xfId="232" xr:uid="{00000000-0005-0000-0000-0000E4000000}"/>
    <cellStyle name="Millares 2 4 4" xfId="233" xr:uid="{00000000-0005-0000-0000-0000E5000000}"/>
    <cellStyle name="Millares 2 5" xfId="234" xr:uid="{00000000-0005-0000-0000-0000E6000000}"/>
    <cellStyle name="Millares 2 5 2" xfId="235" xr:uid="{00000000-0005-0000-0000-0000E7000000}"/>
    <cellStyle name="Millares 2 5 2 2" xfId="236" xr:uid="{00000000-0005-0000-0000-0000E8000000}"/>
    <cellStyle name="Millares 2 5 3" xfId="237" xr:uid="{00000000-0005-0000-0000-0000E9000000}"/>
    <cellStyle name="Millares 2 6" xfId="238" xr:uid="{00000000-0005-0000-0000-0000EA000000}"/>
    <cellStyle name="Millares 2 6 2" xfId="239" xr:uid="{00000000-0005-0000-0000-0000EB000000}"/>
    <cellStyle name="Millares 2 7" xfId="240" xr:uid="{00000000-0005-0000-0000-0000EC000000}"/>
    <cellStyle name="Millares 2 7 2" xfId="241" xr:uid="{00000000-0005-0000-0000-0000ED000000}"/>
    <cellStyle name="Millares 2 8" xfId="242" xr:uid="{00000000-0005-0000-0000-0000EE000000}"/>
    <cellStyle name="Millares 2 8 2" xfId="243" xr:uid="{00000000-0005-0000-0000-0000EF000000}"/>
    <cellStyle name="Millares 2 9" xfId="244" xr:uid="{00000000-0005-0000-0000-0000F0000000}"/>
    <cellStyle name="Millares 2 9 2" xfId="245" xr:uid="{00000000-0005-0000-0000-0000F1000000}"/>
    <cellStyle name="Millares 20" xfId="246" xr:uid="{00000000-0005-0000-0000-0000F2000000}"/>
    <cellStyle name="Millares 21" xfId="247" xr:uid="{00000000-0005-0000-0000-0000F3000000}"/>
    <cellStyle name="Millares 22" xfId="248" xr:uid="{00000000-0005-0000-0000-0000F4000000}"/>
    <cellStyle name="Millares 23" xfId="249" xr:uid="{00000000-0005-0000-0000-0000F5000000}"/>
    <cellStyle name="Millares 24" xfId="250" xr:uid="{00000000-0005-0000-0000-0000F6000000}"/>
    <cellStyle name="Millares 25" xfId="251" xr:uid="{00000000-0005-0000-0000-0000F7000000}"/>
    <cellStyle name="Millares 25 2" xfId="252" xr:uid="{00000000-0005-0000-0000-0000F8000000}"/>
    <cellStyle name="Millares 28" xfId="253" xr:uid="{00000000-0005-0000-0000-0000F9000000}"/>
    <cellStyle name="Millares 3" xfId="254" xr:uid="{00000000-0005-0000-0000-0000FA000000}"/>
    <cellStyle name="Millares 3 2" xfId="255" xr:uid="{00000000-0005-0000-0000-0000FB000000}"/>
    <cellStyle name="Millares 32" xfId="256" xr:uid="{00000000-0005-0000-0000-0000FC000000}"/>
    <cellStyle name="Millares 4" xfId="257" xr:uid="{00000000-0005-0000-0000-0000FD000000}"/>
    <cellStyle name="Millares 4 2" xfId="258" xr:uid="{00000000-0005-0000-0000-0000FE000000}"/>
    <cellStyle name="Millares 4 2 2" xfId="259" xr:uid="{00000000-0005-0000-0000-0000FF000000}"/>
    <cellStyle name="Millares 4 3" xfId="1714" xr:uid="{00000000-0005-0000-0000-000000010000}"/>
    <cellStyle name="Millares 4 4" xfId="1715" xr:uid="{00000000-0005-0000-0000-000001010000}"/>
    <cellStyle name="Millares 4 5" xfId="1716" xr:uid="{00000000-0005-0000-0000-000002010000}"/>
    <cellStyle name="Millares 4 6" xfId="1717" xr:uid="{00000000-0005-0000-0000-000003010000}"/>
    <cellStyle name="Millares 4 6 2" xfId="1719" xr:uid="{00000000-0005-0000-0000-000004010000}"/>
    <cellStyle name="Millares 4 6 2 2" xfId="1724" xr:uid="{00000000-0005-0000-0000-000005010000}"/>
    <cellStyle name="Millares 4 7" xfId="1718" xr:uid="{00000000-0005-0000-0000-000006010000}"/>
    <cellStyle name="Millares 4 7 2" xfId="1720" xr:uid="{00000000-0005-0000-0000-000007010000}"/>
    <cellStyle name="Millares 4 7 2 2" xfId="1721" xr:uid="{00000000-0005-0000-0000-000008010000}"/>
    <cellStyle name="Millares 4 7 2 2 2" xfId="1725" xr:uid="{00000000-0005-0000-0000-000009010000}"/>
    <cellStyle name="Millares 4 7 2 3" xfId="1722" xr:uid="{00000000-0005-0000-0000-00000A010000}"/>
    <cellStyle name="Millares 4 7 2 4" xfId="1723" xr:uid="{00000000-0005-0000-0000-00000B010000}"/>
    <cellStyle name="Millares 4 7 2 5" xfId="1726" xr:uid="{00000000-0005-0000-0000-00000C010000}"/>
    <cellStyle name="Millares 4 7 2 6" xfId="1727" xr:uid="{00000000-0005-0000-0000-00000D010000}"/>
    <cellStyle name="Millares 4 7 2 7" xfId="1728" xr:uid="{00000000-0005-0000-0000-00000E010000}"/>
    <cellStyle name="Millares 4 7 2 7 2" xfId="1729" xr:uid="{00000000-0005-0000-0000-00000F010000}"/>
    <cellStyle name="Millares 4 7 2 7 3" xfId="1730" xr:uid="{00000000-0005-0000-0000-000010010000}"/>
    <cellStyle name="Millares 4 7 2 7 5 2 2" xfId="1731" xr:uid="{00000000-0005-0000-0000-000011010000}"/>
    <cellStyle name="Millares 4 7 2 7 5 2 2 2" xfId="1732" xr:uid="{00000000-0005-0000-0000-000012010000}"/>
    <cellStyle name="Millares 4 7 2 7 5 2 2 3" xfId="1733" xr:uid="{00000000-0005-0000-0000-000013010000}"/>
    <cellStyle name="Millares 5" xfId="260" xr:uid="{00000000-0005-0000-0000-000014010000}"/>
    <cellStyle name="Millares 5 2" xfId="261" xr:uid="{00000000-0005-0000-0000-000015010000}"/>
    <cellStyle name="Millares 5 2 2" xfId="262" xr:uid="{00000000-0005-0000-0000-000016010000}"/>
    <cellStyle name="Millares 5 3" xfId="263" xr:uid="{00000000-0005-0000-0000-000017010000}"/>
    <cellStyle name="Millares 6" xfId="264" xr:uid="{00000000-0005-0000-0000-000018010000}"/>
    <cellStyle name="Millares 6 2" xfId="265" xr:uid="{00000000-0005-0000-0000-000019010000}"/>
    <cellStyle name="Millares 6 2 2" xfId="266" xr:uid="{00000000-0005-0000-0000-00001A010000}"/>
    <cellStyle name="Millares 6 3" xfId="267" xr:uid="{00000000-0005-0000-0000-00001B010000}"/>
    <cellStyle name="Millares 7" xfId="268" xr:uid="{00000000-0005-0000-0000-00001C010000}"/>
    <cellStyle name="Millares 7 2" xfId="269" xr:uid="{00000000-0005-0000-0000-00001D010000}"/>
    <cellStyle name="Millares 7 2 2" xfId="270" xr:uid="{00000000-0005-0000-0000-00001E010000}"/>
    <cellStyle name="Millares 7 3" xfId="271" xr:uid="{00000000-0005-0000-0000-00001F010000}"/>
    <cellStyle name="Millares 7 4" xfId="272" xr:uid="{00000000-0005-0000-0000-000020010000}"/>
    <cellStyle name="Millares 8" xfId="273" xr:uid="{00000000-0005-0000-0000-000021010000}"/>
    <cellStyle name="Millares 8 2" xfId="274" xr:uid="{00000000-0005-0000-0000-000022010000}"/>
    <cellStyle name="Millares 8 2 2" xfId="275" xr:uid="{00000000-0005-0000-0000-000023010000}"/>
    <cellStyle name="Millares 8 3" xfId="276" xr:uid="{00000000-0005-0000-0000-000024010000}"/>
    <cellStyle name="Millares 8 4" xfId="277" xr:uid="{00000000-0005-0000-0000-000025010000}"/>
    <cellStyle name="Millares 9" xfId="278" xr:uid="{00000000-0005-0000-0000-000026010000}"/>
    <cellStyle name="Millares 9 2" xfId="279" xr:uid="{00000000-0005-0000-0000-000027010000}"/>
    <cellStyle name="Millares 9 2 2" xfId="280" xr:uid="{00000000-0005-0000-0000-000028010000}"/>
    <cellStyle name="Millares 9 3" xfId="281" xr:uid="{00000000-0005-0000-0000-000029010000}"/>
    <cellStyle name="Millares 9 4" xfId="282" xr:uid="{00000000-0005-0000-0000-00002A010000}"/>
    <cellStyle name="Moneda 2" xfId="283" xr:uid="{00000000-0005-0000-0000-00002B010000}"/>
    <cellStyle name="Moneda 2 10" xfId="284" xr:uid="{00000000-0005-0000-0000-00002C010000}"/>
    <cellStyle name="Moneda 2 11" xfId="285" xr:uid="{00000000-0005-0000-0000-00002D010000}"/>
    <cellStyle name="Moneda 2 12" xfId="286" xr:uid="{00000000-0005-0000-0000-00002E010000}"/>
    <cellStyle name="Moneda 2 13" xfId="287" xr:uid="{00000000-0005-0000-0000-00002F010000}"/>
    <cellStyle name="Moneda 2 14" xfId="288" xr:uid="{00000000-0005-0000-0000-000030010000}"/>
    <cellStyle name="Moneda 2 15" xfId="289" xr:uid="{00000000-0005-0000-0000-000031010000}"/>
    <cellStyle name="Moneda 2 16" xfId="290" xr:uid="{00000000-0005-0000-0000-000032010000}"/>
    <cellStyle name="Moneda 2 17" xfId="291" xr:uid="{00000000-0005-0000-0000-000033010000}"/>
    <cellStyle name="Moneda 2 18" xfId="292" xr:uid="{00000000-0005-0000-0000-000034010000}"/>
    <cellStyle name="Moneda 2 19" xfId="293" xr:uid="{00000000-0005-0000-0000-000035010000}"/>
    <cellStyle name="Moneda 2 2" xfId="294" xr:uid="{00000000-0005-0000-0000-000036010000}"/>
    <cellStyle name="Moneda 2 2 10" xfId="295" xr:uid="{00000000-0005-0000-0000-000037010000}"/>
    <cellStyle name="Moneda 2 2 11" xfId="296" xr:uid="{00000000-0005-0000-0000-000038010000}"/>
    <cellStyle name="Moneda 2 2 12" xfId="297" xr:uid="{00000000-0005-0000-0000-000039010000}"/>
    <cellStyle name="Moneda 2 2 13" xfId="298" xr:uid="{00000000-0005-0000-0000-00003A010000}"/>
    <cellStyle name="Moneda 2 2 14" xfId="299" xr:uid="{00000000-0005-0000-0000-00003B010000}"/>
    <cellStyle name="Moneda 2 2 15" xfId="300" xr:uid="{00000000-0005-0000-0000-00003C010000}"/>
    <cellStyle name="Moneda 2 2 16" xfId="301" xr:uid="{00000000-0005-0000-0000-00003D010000}"/>
    <cellStyle name="Moneda 2 2 17" xfId="302" xr:uid="{00000000-0005-0000-0000-00003E010000}"/>
    <cellStyle name="Moneda 2 2 18" xfId="303" xr:uid="{00000000-0005-0000-0000-00003F010000}"/>
    <cellStyle name="Moneda 2 2 19" xfId="304" xr:uid="{00000000-0005-0000-0000-000040010000}"/>
    <cellStyle name="Moneda 2 2 2" xfId="305" xr:uid="{00000000-0005-0000-0000-000041010000}"/>
    <cellStyle name="Moneda 2 2 2 10" xfId="306" xr:uid="{00000000-0005-0000-0000-000042010000}"/>
    <cellStyle name="Moneda 2 2 2 11" xfId="307" xr:uid="{00000000-0005-0000-0000-000043010000}"/>
    <cellStyle name="Moneda 2 2 2 12" xfId="308" xr:uid="{00000000-0005-0000-0000-000044010000}"/>
    <cellStyle name="Moneda 2 2 2 13" xfId="309" xr:uid="{00000000-0005-0000-0000-000045010000}"/>
    <cellStyle name="Moneda 2 2 2 2" xfId="310" xr:uid="{00000000-0005-0000-0000-000046010000}"/>
    <cellStyle name="Moneda 2 2 2 2 10" xfId="311" xr:uid="{00000000-0005-0000-0000-000047010000}"/>
    <cellStyle name="Moneda 2 2 2 2 11" xfId="312" xr:uid="{00000000-0005-0000-0000-000048010000}"/>
    <cellStyle name="Moneda 2 2 2 2 12" xfId="313" xr:uid="{00000000-0005-0000-0000-000049010000}"/>
    <cellStyle name="Moneda 2 2 2 2 13" xfId="314" xr:uid="{00000000-0005-0000-0000-00004A010000}"/>
    <cellStyle name="Moneda 2 2 2 2 2" xfId="315" xr:uid="{00000000-0005-0000-0000-00004B010000}"/>
    <cellStyle name="Moneda 2 2 2 2 3" xfId="316" xr:uid="{00000000-0005-0000-0000-00004C010000}"/>
    <cellStyle name="Moneda 2 2 2 2 4" xfId="317" xr:uid="{00000000-0005-0000-0000-00004D010000}"/>
    <cellStyle name="Moneda 2 2 2 2 5" xfId="318" xr:uid="{00000000-0005-0000-0000-00004E010000}"/>
    <cellStyle name="Moneda 2 2 2 2 6" xfId="319" xr:uid="{00000000-0005-0000-0000-00004F010000}"/>
    <cellStyle name="Moneda 2 2 2 2 7" xfId="320" xr:uid="{00000000-0005-0000-0000-000050010000}"/>
    <cellStyle name="Moneda 2 2 2 2 8" xfId="321" xr:uid="{00000000-0005-0000-0000-000051010000}"/>
    <cellStyle name="Moneda 2 2 2 2 9" xfId="322" xr:uid="{00000000-0005-0000-0000-000052010000}"/>
    <cellStyle name="Moneda 2 2 2 3" xfId="323" xr:uid="{00000000-0005-0000-0000-000053010000}"/>
    <cellStyle name="Moneda 2 2 2 4" xfId="324" xr:uid="{00000000-0005-0000-0000-000054010000}"/>
    <cellStyle name="Moneda 2 2 2 5" xfId="325" xr:uid="{00000000-0005-0000-0000-000055010000}"/>
    <cellStyle name="Moneda 2 2 2 6" xfId="326" xr:uid="{00000000-0005-0000-0000-000056010000}"/>
    <cellStyle name="Moneda 2 2 2 7" xfId="327" xr:uid="{00000000-0005-0000-0000-000057010000}"/>
    <cellStyle name="Moneda 2 2 2 8" xfId="328" xr:uid="{00000000-0005-0000-0000-000058010000}"/>
    <cellStyle name="Moneda 2 2 2 9" xfId="329" xr:uid="{00000000-0005-0000-0000-000059010000}"/>
    <cellStyle name="Moneda 2 2 20" xfId="330" xr:uid="{00000000-0005-0000-0000-00005A010000}"/>
    <cellStyle name="Moneda 2 2 21" xfId="331" xr:uid="{00000000-0005-0000-0000-00005B010000}"/>
    <cellStyle name="Moneda 2 2 22" xfId="332" xr:uid="{00000000-0005-0000-0000-00005C010000}"/>
    <cellStyle name="Moneda 2 2 23" xfId="333" xr:uid="{00000000-0005-0000-0000-00005D010000}"/>
    <cellStyle name="Moneda 2 2 24" xfId="334" xr:uid="{00000000-0005-0000-0000-00005E010000}"/>
    <cellStyle name="Moneda 2 2 25" xfId="335" xr:uid="{00000000-0005-0000-0000-00005F010000}"/>
    <cellStyle name="Moneda 2 2 26" xfId="336" xr:uid="{00000000-0005-0000-0000-000060010000}"/>
    <cellStyle name="Moneda 2 2 27" xfId="337" xr:uid="{00000000-0005-0000-0000-000061010000}"/>
    <cellStyle name="Moneda 2 2 28" xfId="338" xr:uid="{00000000-0005-0000-0000-000062010000}"/>
    <cellStyle name="Moneda 2 2 29" xfId="339" xr:uid="{00000000-0005-0000-0000-000063010000}"/>
    <cellStyle name="Moneda 2 2 3" xfId="340" xr:uid="{00000000-0005-0000-0000-000064010000}"/>
    <cellStyle name="Moneda 2 2 30" xfId="341" xr:uid="{00000000-0005-0000-0000-000065010000}"/>
    <cellStyle name="Moneda 2 2 31" xfId="342" xr:uid="{00000000-0005-0000-0000-000066010000}"/>
    <cellStyle name="Moneda 2 2 32" xfId="343" xr:uid="{00000000-0005-0000-0000-000067010000}"/>
    <cellStyle name="Moneda 2 2 4" xfId="344" xr:uid="{00000000-0005-0000-0000-000068010000}"/>
    <cellStyle name="Moneda 2 2 5" xfId="345" xr:uid="{00000000-0005-0000-0000-000069010000}"/>
    <cellStyle name="Moneda 2 2 6" xfId="346" xr:uid="{00000000-0005-0000-0000-00006A010000}"/>
    <cellStyle name="Moneda 2 2 7" xfId="347" xr:uid="{00000000-0005-0000-0000-00006B010000}"/>
    <cellStyle name="Moneda 2 2 8" xfId="348" xr:uid="{00000000-0005-0000-0000-00006C010000}"/>
    <cellStyle name="Moneda 2 2 9" xfId="349" xr:uid="{00000000-0005-0000-0000-00006D010000}"/>
    <cellStyle name="Moneda 2 20" xfId="350" xr:uid="{00000000-0005-0000-0000-00006E010000}"/>
    <cellStyle name="Moneda 2 21" xfId="351" xr:uid="{00000000-0005-0000-0000-00006F010000}"/>
    <cellStyle name="Moneda 2 22" xfId="352" xr:uid="{00000000-0005-0000-0000-000070010000}"/>
    <cellStyle name="Moneda 2 23" xfId="353" xr:uid="{00000000-0005-0000-0000-000071010000}"/>
    <cellStyle name="Moneda 2 24" xfId="354" xr:uid="{00000000-0005-0000-0000-000072010000}"/>
    <cellStyle name="Moneda 2 25" xfId="355" xr:uid="{00000000-0005-0000-0000-000073010000}"/>
    <cellStyle name="Moneda 2 26" xfId="356" xr:uid="{00000000-0005-0000-0000-000074010000}"/>
    <cellStyle name="Moneda 2 27" xfId="357" xr:uid="{00000000-0005-0000-0000-000075010000}"/>
    <cellStyle name="Moneda 2 28" xfId="358" xr:uid="{00000000-0005-0000-0000-000076010000}"/>
    <cellStyle name="Moneda 2 29" xfId="359" xr:uid="{00000000-0005-0000-0000-000077010000}"/>
    <cellStyle name="Moneda 2 3" xfId="360" xr:uid="{00000000-0005-0000-0000-000078010000}"/>
    <cellStyle name="Moneda 2 3 2" xfId="361" xr:uid="{00000000-0005-0000-0000-000079010000}"/>
    <cellStyle name="Moneda 2 30" xfId="362" xr:uid="{00000000-0005-0000-0000-00007A010000}"/>
    <cellStyle name="Moneda 2 31" xfId="363" xr:uid="{00000000-0005-0000-0000-00007B010000}"/>
    <cellStyle name="Moneda 2 32" xfId="364" xr:uid="{00000000-0005-0000-0000-00007C010000}"/>
    <cellStyle name="Moneda 2 33" xfId="365" xr:uid="{00000000-0005-0000-0000-00007D010000}"/>
    <cellStyle name="Moneda 2 4" xfId="366" xr:uid="{00000000-0005-0000-0000-00007E010000}"/>
    <cellStyle name="Moneda 2 4 10" xfId="367" xr:uid="{00000000-0005-0000-0000-00007F010000}"/>
    <cellStyle name="Moneda 2 4 11" xfId="368" xr:uid="{00000000-0005-0000-0000-000080010000}"/>
    <cellStyle name="Moneda 2 4 12" xfId="369" xr:uid="{00000000-0005-0000-0000-000081010000}"/>
    <cellStyle name="Moneda 2 4 13" xfId="370" xr:uid="{00000000-0005-0000-0000-000082010000}"/>
    <cellStyle name="Moneda 2 4 2" xfId="371" xr:uid="{00000000-0005-0000-0000-000083010000}"/>
    <cellStyle name="Moneda 2 4 2 10" xfId="372" xr:uid="{00000000-0005-0000-0000-000084010000}"/>
    <cellStyle name="Moneda 2 4 2 11" xfId="373" xr:uid="{00000000-0005-0000-0000-000085010000}"/>
    <cellStyle name="Moneda 2 4 2 12" xfId="374" xr:uid="{00000000-0005-0000-0000-000086010000}"/>
    <cellStyle name="Moneda 2 4 2 13" xfId="375" xr:uid="{00000000-0005-0000-0000-000087010000}"/>
    <cellStyle name="Moneda 2 4 2 2" xfId="376" xr:uid="{00000000-0005-0000-0000-000088010000}"/>
    <cellStyle name="Moneda 2 4 2 3" xfId="377" xr:uid="{00000000-0005-0000-0000-000089010000}"/>
    <cellStyle name="Moneda 2 4 2 4" xfId="378" xr:uid="{00000000-0005-0000-0000-00008A010000}"/>
    <cellStyle name="Moneda 2 4 2 5" xfId="379" xr:uid="{00000000-0005-0000-0000-00008B010000}"/>
    <cellStyle name="Moneda 2 4 2 6" xfId="380" xr:uid="{00000000-0005-0000-0000-00008C010000}"/>
    <cellStyle name="Moneda 2 4 2 7" xfId="381" xr:uid="{00000000-0005-0000-0000-00008D010000}"/>
    <cellStyle name="Moneda 2 4 2 8" xfId="382" xr:uid="{00000000-0005-0000-0000-00008E010000}"/>
    <cellStyle name="Moneda 2 4 2 9" xfId="383" xr:uid="{00000000-0005-0000-0000-00008F010000}"/>
    <cellStyle name="Moneda 2 4 3" xfId="384" xr:uid="{00000000-0005-0000-0000-000090010000}"/>
    <cellStyle name="Moneda 2 4 4" xfId="385" xr:uid="{00000000-0005-0000-0000-000091010000}"/>
    <cellStyle name="Moneda 2 4 5" xfId="386" xr:uid="{00000000-0005-0000-0000-000092010000}"/>
    <cellStyle name="Moneda 2 4 6" xfId="387" xr:uid="{00000000-0005-0000-0000-000093010000}"/>
    <cellStyle name="Moneda 2 4 7" xfId="388" xr:uid="{00000000-0005-0000-0000-000094010000}"/>
    <cellStyle name="Moneda 2 4 8" xfId="389" xr:uid="{00000000-0005-0000-0000-000095010000}"/>
    <cellStyle name="Moneda 2 4 9" xfId="390" xr:uid="{00000000-0005-0000-0000-000096010000}"/>
    <cellStyle name="Moneda 2 5" xfId="391" xr:uid="{00000000-0005-0000-0000-000097010000}"/>
    <cellStyle name="Moneda 2 6" xfId="392" xr:uid="{00000000-0005-0000-0000-000098010000}"/>
    <cellStyle name="Moneda 2 7" xfId="393" xr:uid="{00000000-0005-0000-0000-000099010000}"/>
    <cellStyle name="Moneda 2 8" xfId="394" xr:uid="{00000000-0005-0000-0000-00009A010000}"/>
    <cellStyle name="Moneda 2 9" xfId="395" xr:uid="{00000000-0005-0000-0000-00009B010000}"/>
    <cellStyle name="Moneda 3" xfId="396" xr:uid="{00000000-0005-0000-0000-00009C010000}"/>
    <cellStyle name="Moneda 4" xfId="397" xr:uid="{00000000-0005-0000-0000-00009D010000}"/>
    <cellStyle name="Moneda 5" xfId="398" xr:uid="{00000000-0005-0000-0000-00009E010000}"/>
    <cellStyle name="Neutral 2" xfId="399" xr:uid="{00000000-0005-0000-0000-00009F010000}"/>
    <cellStyle name="Normal" xfId="0" builtinId="0"/>
    <cellStyle name="Normal 10" xfId="400" xr:uid="{00000000-0005-0000-0000-0000A1010000}"/>
    <cellStyle name="Normal 10 10" xfId="401" xr:uid="{00000000-0005-0000-0000-0000A2010000}"/>
    <cellStyle name="Normal 10 11" xfId="402" xr:uid="{00000000-0005-0000-0000-0000A3010000}"/>
    <cellStyle name="Normal 10 12" xfId="403" xr:uid="{00000000-0005-0000-0000-0000A4010000}"/>
    <cellStyle name="Normal 10 13" xfId="404" xr:uid="{00000000-0005-0000-0000-0000A5010000}"/>
    <cellStyle name="Normal 10 14" xfId="405" xr:uid="{00000000-0005-0000-0000-0000A6010000}"/>
    <cellStyle name="Normal 10 15" xfId="406" xr:uid="{00000000-0005-0000-0000-0000A7010000}"/>
    <cellStyle name="Normal 10 16" xfId="407" xr:uid="{00000000-0005-0000-0000-0000A8010000}"/>
    <cellStyle name="Normal 10 17" xfId="408" xr:uid="{00000000-0005-0000-0000-0000A9010000}"/>
    <cellStyle name="Normal 10 18" xfId="409" xr:uid="{00000000-0005-0000-0000-0000AA010000}"/>
    <cellStyle name="Normal 10 19" xfId="410" xr:uid="{00000000-0005-0000-0000-0000AB010000}"/>
    <cellStyle name="Normal 10 2" xfId="411" xr:uid="{00000000-0005-0000-0000-0000AC010000}"/>
    <cellStyle name="Normal 10 20" xfId="412" xr:uid="{00000000-0005-0000-0000-0000AD010000}"/>
    <cellStyle name="Normal 10 21" xfId="413" xr:uid="{00000000-0005-0000-0000-0000AE010000}"/>
    <cellStyle name="Normal 10 22" xfId="414" xr:uid="{00000000-0005-0000-0000-0000AF010000}"/>
    <cellStyle name="Normal 10 23" xfId="415" xr:uid="{00000000-0005-0000-0000-0000B0010000}"/>
    <cellStyle name="Normal 10 24" xfId="416" xr:uid="{00000000-0005-0000-0000-0000B1010000}"/>
    <cellStyle name="Normal 10 25" xfId="417" xr:uid="{00000000-0005-0000-0000-0000B2010000}"/>
    <cellStyle name="Normal 10 26" xfId="418" xr:uid="{00000000-0005-0000-0000-0000B3010000}"/>
    <cellStyle name="Normal 10 27" xfId="419" xr:uid="{00000000-0005-0000-0000-0000B4010000}"/>
    <cellStyle name="Normal 10 28" xfId="420" xr:uid="{00000000-0005-0000-0000-0000B5010000}"/>
    <cellStyle name="Normal 10 29" xfId="421" xr:uid="{00000000-0005-0000-0000-0000B6010000}"/>
    <cellStyle name="Normal 10 3" xfId="422" xr:uid="{00000000-0005-0000-0000-0000B7010000}"/>
    <cellStyle name="Normal 10 30" xfId="423" xr:uid="{00000000-0005-0000-0000-0000B8010000}"/>
    <cellStyle name="Normal 10 31" xfId="424" xr:uid="{00000000-0005-0000-0000-0000B9010000}"/>
    <cellStyle name="Normal 10 32" xfId="425" xr:uid="{00000000-0005-0000-0000-0000BA010000}"/>
    <cellStyle name="Normal 10 4" xfId="426" xr:uid="{00000000-0005-0000-0000-0000BB010000}"/>
    <cellStyle name="Normal 10 5" xfId="427" xr:uid="{00000000-0005-0000-0000-0000BC010000}"/>
    <cellStyle name="Normal 10 6" xfId="428" xr:uid="{00000000-0005-0000-0000-0000BD010000}"/>
    <cellStyle name="Normal 10 7" xfId="429" xr:uid="{00000000-0005-0000-0000-0000BE010000}"/>
    <cellStyle name="Normal 10 8" xfId="430" xr:uid="{00000000-0005-0000-0000-0000BF010000}"/>
    <cellStyle name="Normal 10 9" xfId="431" xr:uid="{00000000-0005-0000-0000-0000C0010000}"/>
    <cellStyle name="Normal 11" xfId="432" xr:uid="{00000000-0005-0000-0000-0000C1010000}"/>
    <cellStyle name="Normal 11 10" xfId="433" xr:uid="{00000000-0005-0000-0000-0000C2010000}"/>
    <cellStyle name="Normal 11 11" xfId="434" xr:uid="{00000000-0005-0000-0000-0000C3010000}"/>
    <cellStyle name="Normal 11 12" xfId="435" xr:uid="{00000000-0005-0000-0000-0000C4010000}"/>
    <cellStyle name="Normal 11 13" xfId="436" xr:uid="{00000000-0005-0000-0000-0000C5010000}"/>
    <cellStyle name="Normal 11 14" xfId="437" xr:uid="{00000000-0005-0000-0000-0000C6010000}"/>
    <cellStyle name="Normal 11 14 10" xfId="438" xr:uid="{00000000-0005-0000-0000-0000C7010000}"/>
    <cellStyle name="Normal 11 14 11" xfId="439" xr:uid="{00000000-0005-0000-0000-0000C8010000}"/>
    <cellStyle name="Normal 11 14 12" xfId="440" xr:uid="{00000000-0005-0000-0000-0000C9010000}"/>
    <cellStyle name="Normal 11 14 13" xfId="441" xr:uid="{00000000-0005-0000-0000-0000CA010000}"/>
    <cellStyle name="Normal 11 14 14" xfId="442" xr:uid="{00000000-0005-0000-0000-0000CB010000}"/>
    <cellStyle name="Normal 11 14 15" xfId="443" xr:uid="{00000000-0005-0000-0000-0000CC010000}"/>
    <cellStyle name="Normal 11 14 16" xfId="444" xr:uid="{00000000-0005-0000-0000-0000CD010000}"/>
    <cellStyle name="Normal 11 14 17" xfId="445" xr:uid="{00000000-0005-0000-0000-0000CE010000}"/>
    <cellStyle name="Normal 11 14 18" xfId="446" xr:uid="{00000000-0005-0000-0000-0000CF010000}"/>
    <cellStyle name="Normal 11 14 19" xfId="447" xr:uid="{00000000-0005-0000-0000-0000D0010000}"/>
    <cellStyle name="Normal 11 14 2" xfId="448" xr:uid="{00000000-0005-0000-0000-0000D1010000}"/>
    <cellStyle name="Normal 11 14 2 10" xfId="449" xr:uid="{00000000-0005-0000-0000-0000D2010000}"/>
    <cellStyle name="Normal 11 14 2 11" xfId="450" xr:uid="{00000000-0005-0000-0000-0000D3010000}"/>
    <cellStyle name="Normal 11 14 2 12" xfId="451" xr:uid="{00000000-0005-0000-0000-0000D4010000}"/>
    <cellStyle name="Normal 11 14 2 13" xfId="452" xr:uid="{00000000-0005-0000-0000-0000D5010000}"/>
    <cellStyle name="Normal 11 14 2 14" xfId="453" xr:uid="{00000000-0005-0000-0000-0000D6010000}"/>
    <cellStyle name="Normal 11 14 2 15" xfId="454" xr:uid="{00000000-0005-0000-0000-0000D7010000}"/>
    <cellStyle name="Normal 11 14 2 16" xfId="455" xr:uid="{00000000-0005-0000-0000-0000D8010000}"/>
    <cellStyle name="Normal 11 14 2 17" xfId="456" xr:uid="{00000000-0005-0000-0000-0000D9010000}"/>
    <cellStyle name="Normal 11 14 2 18" xfId="457" xr:uid="{00000000-0005-0000-0000-0000DA010000}"/>
    <cellStyle name="Normal 11 14 2 19" xfId="458" xr:uid="{00000000-0005-0000-0000-0000DB010000}"/>
    <cellStyle name="Normal 11 14 2 2" xfId="459" xr:uid="{00000000-0005-0000-0000-0000DC010000}"/>
    <cellStyle name="Normal 11 14 2 2 10" xfId="460" xr:uid="{00000000-0005-0000-0000-0000DD010000}"/>
    <cellStyle name="Normal 11 14 2 2 11" xfId="461" xr:uid="{00000000-0005-0000-0000-0000DE010000}"/>
    <cellStyle name="Normal 11 14 2 2 12" xfId="462" xr:uid="{00000000-0005-0000-0000-0000DF010000}"/>
    <cellStyle name="Normal 11 14 2 2 13" xfId="463" xr:uid="{00000000-0005-0000-0000-0000E0010000}"/>
    <cellStyle name="Normal 11 14 2 2 14" xfId="464" xr:uid="{00000000-0005-0000-0000-0000E1010000}"/>
    <cellStyle name="Normal 11 14 2 2 15" xfId="465" xr:uid="{00000000-0005-0000-0000-0000E2010000}"/>
    <cellStyle name="Normal 11 14 2 2 16" xfId="466" xr:uid="{00000000-0005-0000-0000-0000E3010000}"/>
    <cellStyle name="Normal 11 14 2 2 17" xfId="467" xr:uid="{00000000-0005-0000-0000-0000E4010000}"/>
    <cellStyle name="Normal 11 14 2 2 18" xfId="468" xr:uid="{00000000-0005-0000-0000-0000E5010000}"/>
    <cellStyle name="Normal 11 14 2 2 2" xfId="469" xr:uid="{00000000-0005-0000-0000-0000E6010000}"/>
    <cellStyle name="Normal 11 14 2 2 3" xfId="470" xr:uid="{00000000-0005-0000-0000-0000E7010000}"/>
    <cellStyle name="Normal 11 14 2 2 4" xfId="471" xr:uid="{00000000-0005-0000-0000-0000E8010000}"/>
    <cellStyle name="Normal 11 14 2 2 5" xfId="472" xr:uid="{00000000-0005-0000-0000-0000E9010000}"/>
    <cellStyle name="Normal 11 14 2 2 6" xfId="473" xr:uid="{00000000-0005-0000-0000-0000EA010000}"/>
    <cellStyle name="Normal 11 14 2 2 7" xfId="474" xr:uid="{00000000-0005-0000-0000-0000EB010000}"/>
    <cellStyle name="Normal 11 14 2 2 8" xfId="475" xr:uid="{00000000-0005-0000-0000-0000EC010000}"/>
    <cellStyle name="Normal 11 14 2 2 9" xfId="476" xr:uid="{00000000-0005-0000-0000-0000ED010000}"/>
    <cellStyle name="Normal 11 14 2 20" xfId="477" xr:uid="{00000000-0005-0000-0000-0000EE010000}"/>
    <cellStyle name="Normal 11 14 2 21" xfId="478" xr:uid="{00000000-0005-0000-0000-0000EF010000}"/>
    <cellStyle name="Normal 11 14 2 22" xfId="479" xr:uid="{00000000-0005-0000-0000-0000F0010000}"/>
    <cellStyle name="Normal 11 14 2 23" xfId="480" xr:uid="{00000000-0005-0000-0000-0000F1010000}"/>
    <cellStyle name="Normal 11 14 2 24" xfId="481" xr:uid="{00000000-0005-0000-0000-0000F2010000}"/>
    <cellStyle name="Normal 11 14 2 25" xfId="482" xr:uid="{00000000-0005-0000-0000-0000F3010000}"/>
    <cellStyle name="Normal 11 14 2 3" xfId="483" xr:uid="{00000000-0005-0000-0000-0000F4010000}"/>
    <cellStyle name="Normal 11 14 2 3 10" xfId="484" xr:uid="{00000000-0005-0000-0000-0000F5010000}"/>
    <cellStyle name="Normal 11 14 2 3 11" xfId="485" xr:uid="{00000000-0005-0000-0000-0000F6010000}"/>
    <cellStyle name="Normal 11 14 2 3 12" xfId="486" xr:uid="{00000000-0005-0000-0000-0000F7010000}"/>
    <cellStyle name="Normal 11 14 2 3 13" xfId="487" xr:uid="{00000000-0005-0000-0000-0000F8010000}"/>
    <cellStyle name="Normal 11 14 2 3 14" xfId="488" xr:uid="{00000000-0005-0000-0000-0000F9010000}"/>
    <cellStyle name="Normal 11 14 2 3 15" xfId="489" xr:uid="{00000000-0005-0000-0000-0000FA010000}"/>
    <cellStyle name="Normal 11 14 2 3 16" xfId="490" xr:uid="{00000000-0005-0000-0000-0000FB010000}"/>
    <cellStyle name="Normal 11 14 2 3 17" xfId="491" xr:uid="{00000000-0005-0000-0000-0000FC010000}"/>
    <cellStyle name="Normal 11 14 2 3 18" xfId="492" xr:uid="{00000000-0005-0000-0000-0000FD010000}"/>
    <cellStyle name="Normal 11 14 2 3 2" xfId="493" xr:uid="{00000000-0005-0000-0000-0000FE010000}"/>
    <cellStyle name="Normal 11 14 2 3 3" xfId="494" xr:uid="{00000000-0005-0000-0000-0000FF010000}"/>
    <cellStyle name="Normal 11 14 2 3 4" xfId="495" xr:uid="{00000000-0005-0000-0000-000000020000}"/>
    <cellStyle name="Normal 11 14 2 3 5" xfId="496" xr:uid="{00000000-0005-0000-0000-000001020000}"/>
    <cellStyle name="Normal 11 14 2 3 6" xfId="497" xr:uid="{00000000-0005-0000-0000-000002020000}"/>
    <cellStyle name="Normal 11 14 2 3 7" xfId="498" xr:uid="{00000000-0005-0000-0000-000003020000}"/>
    <cellStyle name="Normal 11 14 2 3 8" xfId="499" xr:uid="{00000000-0005-0000-0000-000004020000}"/>
    <cellStyle name="Normal 11 14 2 3 9" xfId="500" xr:uid="{00000000-0005-0000-0000-000005020000}"/>
    <cellStyle name="Normal 11 14 2 4" xfId="501" xr:uid="{00000000-0005-0000-0000-000006020000}"/>
    <cellStyle name="Normal 11 14 2 4 10" xfId="502" xr:uid="{00000000-0005-0000-0000-000007020000}"/>
    <cellStyle name="Normal 11 14 2 4 11" xfId="503" xr:uid="{00000000-0005-0000-0000-000008020000}"/>
    <cellStyle name="Normal 11 14 2 4 12" xfId="504" xr:uid="{00000000-0005-0000-0000-000009020000}"/>
    <cellStyle name="Normal 11 14 2 4 13" xfId="505" xr:uid="{00000000-0005-0000-0000-00000A020000}"/>
    <cellStyle name="Normal 11 14 2 4 14" xfId="506" xr:uid="{00000000-0005-0000-0000-00000B020000}"/>
    <cellStyle name="Normal 11 14 2 4 15" xfId="507" xr:uid="{00000000-0005-0000-0000-00000C020000}"/>
    <cellStyle name="Normal 11 14 2 4 16" xfId="508" xr:uid="{00000000-0005-0000-0000-00000D020000}"/>
    <cellStyle name="Normal 11 14 2 4 17" xfId="509" xr:uid="{00000000-0005-0000-0000-00000E020000}"/>
    <cellStyle name="Normal 11 14 2 4 18" xfId="510" xr:uid="{00000000-0005-0000-0000-00000F020000}"/>
    <cellStyle name="Normal 11 14 2 4 2" xfId="511" xr:uid="{00000000-0005-0000-0000-000010020000}"/>
    <cellStyle name="Normal 11 14 2 4 3" xfId="512" xr:uid="{00000000-0005-0000-0000-000011020000}"/>
    <cellStyle name="Normal 11 14 2 4 4" xfId="513" xr:uid="{00000000-0005-0000-0000-000012020000}"/>
    <cellStyle name="Normal 11 14 2 4 5" xfId="514" xr:uid="{00000000-0005-0000-0000-000013020000}"/>
    <cellStyle name="Normal 11 14 2 4 6" xfId="515" xr:uid="{00000000-0005-0000-0000-000014020000}"/>
    <cellStyle name="Normal 11 14 2 4 7" xfId="516" xr:uid="{00000000-0005-0000-0000-000015020000}"/>
    <cellStyle name="Normal 11 14 2 4 8" xfId="517" xr:uid="{00000000-0005-0000-0000-000016020000}"/>
    <cellStyle name="Normal 11 14 2 4 9" xfId="518" xr:uid="{00000000-0005-0000-0000-000017020000}"/>
    <cellStyle name="Normal 11 14 2 5" xfId="519" xr:uid="{00000000-0005-0000-0000-000018020000}"/>
    <cellStyle name="Normal 11 14 2 5 10" xfId="520" xr:uid="{00000000-0005-0000-0000-000019020000}"/>
    <cellStyle name="Normal 11 14 2 5 11" xfId="521" xr:uid="{00000000-0005-0000-0000-00001A020000}"/>
    <cellStyle name="Normal 11 14 2 5 12" xfId="522" xr:uid="{00000000-0005-0000-0000-00001B020000}"/>
    <cellStyle name="Normal 11 14 2 5 13" xfId="523" xr:uid="{00000000-0005-0000-0000-00001C020000}"/>
    <cellStyle name="Normal 11 14 2 5 14" xfId="524" xr:uid="{00000000-0005-0000-0000-00001D020000}"/>
    <cellStyle name="Normal 11 14 2 5 15" xfId="525" xr:uid="{00000000-0005-0000-0000-00001E020000}"/>
    <cellStyle name="Normal 11 14 2 5 16" xfId="526" xr:uid="{00000000-0005-0000-0000-00001F020000}"/>
    <cellStyle name="Normal 11 14 2 5 17" xfId="527" xr:uid="{00000000-0005-0000-0000-000020020000}"/>
    <cellStyle name="Normal 11 14 2 5 18" xfId="528" xr:uid="{00000000-0005-0000-0000-000021020000}"/>
    <cellStyle name="Normal 11 14 2 5 2" xfId="529" xr:uid="{00000000-0005-0000-0000-000022020000}"/>
    <cellStyle name="Normal 11 14 2 5 3" xfId="530" xr:uid="{00000000-0005-0000-0000-000023020000}"/>
    <cellStyle name="Normal 11 14 2 5 4" xfId="531" xr:uid="{00000000-0005-0000-0000-000024020000}"/>
    <cellStyle name="Normal 11 14 2 5 5" xfId="532" xr:uid="{00000000-0005-0000-0000-000025020000}"/>
    <cellStyle name="Normal 11 14 2 5 6" xfId="533" xr:uid="{00000000-0005-0000-0000-000026020000}"/>
    <cellStyle name="Normal 11 14 2 5 7" xfId="534" xr:uid="{00000000-0005-0000-0000-000027020000}"/>
    <cellStyle name="Normal 11 14 2 5 8" xfId="535" xr:uid="{00000000-0005-0000-0000-000028020000}"/>
    <cellStyle name="Normal 11 14 2 5 9" xfId="536" xr:uid="{00000000-0005-0000-0000-000029020000}"/>
    <cellStyle name="Normal 11 14 2 6" xfId="537" xr:uid="{00000000-0005-0000-0000-00002A020000}"/>
    <cellStyle name="Normal 11 14 2 6 10" xfId="538" xr:uid="{00000000-0005-0000-0000-00002B020000}"/>
    <cellStyle name="Normal 11 14 2 6 11" xfId="539" xr:uid="{00000000-0005-0000-0000-00002C020000}"/>
    <cellStyle name="Normal 11 14 2 6 12" xfId="540" xr:uid="{00000000-0005-0000-0000-00002D020000}"/>
    <cellStyle name="Normal 11 14 2 6 13" xfId="541" xr:uid="{00000000-0005-0000-0000-00002E020000}"/>
    <cellStyle name="Normal 11 14 2 6 14" xfId="542" xr:uid="{00000000-0005-0000-0000-00002F020000}"/>
    <cellStyle name="Normal 11 14 2 6 15" xfId="543" xr:uid="{00000000-0005-0000-0000-000030020000}"/>
    <cellStyle name="Normal 11 14 2 6 16" xfId="544" xr:uid="{00000000-0005-0000-0000-000031020000}"/>
    <cellStyle name="Normal 11 14 2 6 17" xfId="545" xr:uid="{00000000-0005-0000-0000-000032020000}"/>
    <cellStyle name="Normal 11 14 2 6 18" xfId="546" xr:uid="{00000000-0005-0000-0000-000033020000}"/>
    <cellStyle name="Normal 11 14 2 6 2" xfId="547" xr:uid="{00000000-0005-0000-0000-000034020000}"/>
    <cellStyle name="Normal 11 14 2 6 3" xfId="548" xr:uid="{00000000-0005-0000-0000-000035020000}"/>
    <cellStyle name="Normal 11 14 2 6 4" xfId="549" xr:uid="{00000000-0005-0000-0000-000036020000}"/>
    <cellStyle name="Normal 11 14 2 6 5" xfId="550" xr:uid="{00000000-0005-0000-0000-000037020000}"/>
    <cellStyle name="Normal 11 14 2 6 6" xfId="551" xr:uid="{00000000-0005-0000-0000-000038020000}"/>
    <cellStyle name="Normal 11 14 2 6 7" xfId="552" xr:uid="{00000000-0005-0000-0000-000039020000}"/>
    <cellStyle name="Normal 11 14 2 6 8" xfId="553" xr:uid="{00000000-0005-0000-0000-00003A020000}"/>
    <cellStyle name="Normal 11 14 2 6 9" xfId="554" xr:uid="{00000000-0005-0000-0000-00003B020000}"/>
    <cellStyle name="Normal 11 14 2 7" xfId="555" xr:uid="{00000000-0005-0000-0000-00003C020000}"/>
    <cellStyle name="Normal 11 14 2 7 10" xfId="556" xr:uid="{00000000-0005-0000-0000-00003D020000}"/>
    <cellStyle name="Normal 11 14 2 7 11" xfId="557" xr:uid="{00000000-0005-0000-0000-00003E020000}"/>
    <cellStyle name="Normal 11 14 2 7 12" xfId="558" xr:uid="{00000000-0005-0000-0000-00003F020000}"/>
    <cellStyle name="Normal 11 14 2 7 13" xfId="559" xr:uid="{00000000-0005-0000-0000-000040020000}"/>
    <cellStyle name="Normal 11 14 2 7 14" xfId="560" xr:uid="{00000000-0005-0000-0000-000041020000}"/>
    <cellStyle name="Normal 11 14 2 7 15" xfId="561" xr:uid="{00000000-0005-0000-0000-000042020000}"/>
    <cellStyle name="Normal 11 14 2 7 16" xfId="562" xr:uid="{00000000-0005-0000-0000-000043020000}"/>
    <cellStyle name="Normal 11 14 2 7 17" xfId="563" xr:uid="{00000000-0005-0000-0000-000044020000}"/>
    <cellStyle name="Normal 11 14 2 7 18" xfId="564" xr:uid="{00000000-0005-0000-0000-000045020000}"/>
    <cellStyle name="Normal 11 14 2 7 2" xfId="565" xr:uid="{00000000-0005-0000-0000-000046020000}"/>
    <cellStyle name="Normal 11 14 2 7 3" xfId="566" xr:uid="{00000000-0005-0000-0000-000047020000}"/>
    <cellStyle name="Normal 11 14 2 7 4" xfId="567" xr:uid="{00000000-0005-0000-0000-000048020000}"/>
    <cellStyle name="Normal 11 14 2 7 5" xfId="568" xr:uid="{00000000-0005-0000-0000-000049020000}"/>
    <cellStyle name="Normal 11 14 2 7 6" xfId="569" xr:uid="{00000000-0005-0000-0000-00004A020000}"/>
    <cellStyle name="Normal 11 14 2 7 7" xfId="570" xr:uid="{00000000-0005-0000-0000-00004B020000}"/>
    <cellStyle name="Normal 11 14 2 7 8" xfId="571" xr:uid="{00000000-0005-0000-0000-00004C020000}"/>
    <cellStyle name="Normal 11 14 2 7 9" xfId="572" xr:uid="{00000000-0005-0000-0000-00004D020000}"/>
    <cellStyle name="Normal 11 14 2 8" xfId="573" xr:uid="{00000000-0005-0000-0000-00004E020000}"/>
    <cellStyle name="Normal 11 14 2 8 10" xfId="574" xr:uid="{00000000-0005-0000-0000-00004F020000}"/>
    <cellStyle name="Normal 11 14 2 8 11" xfId="575" xr:uid="{00000000-0005-0000-0000-000050020000}"/>
    <cellStyle name="Normal 11 14 2 8 12" xfId="576" xr:uid="{00000000-0005-0000-0000-000051020000}"/>
    <cellStyle name="Normal 11 14 2 8 13" xfId="577" xr:uid="{00000000-0005-0000-0000-000052020000}"/>
    <cellStyle name="Normal 11 14 2 8 14" xfId="578" xr:uid="{00000000-0005-0000-0000-000053020000}"/>
    <cellStyle name="Normal 11 14 2 8 15" xfId="579" xr:uid="{00000000-0005-0000-0000-000054020000}"/>
    <cellStyle name="Normal 11 14 2 8 16" xfId="580" xr:uid="{00000000-0005-0000-0000-000055020000}"/>
    <cellStyle name="Normal 11 14 2 8 17" xfId="581" xr:uid="{00000000-0005-0000-0000-000056020000}"/>
    <cellStyle name="Normal 11 14 2 8 18" xfId="582" xr:uid="{00000000-0005-0000-0000-000057020000}"/>
    <cellStyle name="Normal 11 14 2 8 2" xfId="583" xr:uid="{00000000-0005-0000-0000-000058020000}"/>
    <cellStyle name="Normal 11 14 2 8 3" xfId="584" xr:uid="{00000000-0005-0000-0000-000059020000}"/>
    <cellStyle name="Normal 11 14 2 8 4" xfId="585" xr:uid="{00000000-0005-0000-0000-00005A020000}"/>
    <cellStyle name="Normal 11 14 2 8 5" xfId="586" xr:uid="{00000000-0005-0000-0000-00005B020000}"/>
    <cellStyle name="Normal 11 14 2 8 6" xfId="587" xr:uid="{00000000-0005-0000-0000-00005C020000}"/>
    <cellStyle name="Normal 11 14 2 8 7" xfId="588" xr:uid="{00000000-0005-0000-0000-00005D020000}"/>
    <cellStyle name="Normal 11 14 2 8 8" xfId="589" xr:uid="{00000000-0005-0000-0000-00005E020000}"/>
    <cellStyle name="Normal 11 14 2 8 9" xfId="590" xr:uid="{00000000-0005-0000-0000-00005F020000}"/>
    <cellStyle name="Normal 11 14 2 9" xfId="591" xr:uid="{00000000-0005-0000-0000-000060020000}"/>
    <cellStyle name="Normal 11 14 20" xfId="592" xr:uid="{00000000-0005-0000-0000-000061020000}"/>
    <cellStyle name="Normal 11 14 21" xfId="593" xr:uid="{00000000-0005-0000-0000-000062020000}"/>
    <cellStyle name="Normal 11 14 22" xfId="594" xr:uid="{00000000-0005-0000-0000-000063020000}"/>
    <cellStyle name="Normal 11 14 23" xfId="595" xr:uid="{00000000-0005-0000-0000-000064020000}"/>
    <cellStyle name="Normal 11 14 24" xfId="596" xr:uid="{00000000-0005-0000-0000-000065020000}"/>
    <cellStyle name="Normal 11 14 25" xfId="597" xr:uid="{00000000-0005-0000-0000-000066020000}"/>
    <cellStyle name="Normal 11 14 26" xfId="598" xr:uid="{00000000-0005-0000-0000-000067020000}"/>
    <cellStyle name="Normal 11 14 3" xfId="599" xr:uid="{00000000-0005-0000-0000-000068020000}"/>
    <cellStyle name="Normal 11 14 3 10" xfId="600" xr:uid="{00000000-0005-0000-0000-000069020000}"/>
    <cellStyle name="Normal 11 14 3 11" xfId="601" xr:uid="{00000000-0005-0000-0000-00006A020000}"/>
    <cellStyle name="Normal 11 14 3 12" xfId="602" xr:uid="{00000000-0005-0000-0000-00006B020000}"/>
    <cellStyle name="Normal 11 14 3 13" xfId="603" xr:uid="{00000000-0005-0000-0000-00006C020000}"/>
    <cellStyle name="Normal 11 14 3 14" xfId="604" xr:uid="{00000000-0005-0000-0000-00006D020000}"/>
    <cellStyle name="Normal 11 14 3 15" xfId="605" xr:uid="{00000000-0005-0000-0000-00006E020000}"/>
    <cellStyle name="Normal 11 14 3 16" xfId="606" xr:uid="{00000000-0005-0000-0000-00006F020000}"/>
    <cellStyle name="Normal 11 14 3 17" xfId="607" xr:uid="{00000000-0005-0000-0000-000070020000}"/>
    <cellStyle name="Normal 11 14 3 18" xfId="608" xr:uid="{00000000-0005-0000-0000-000071020000}"/>
    <cellStyle name="Normal 11 14 3 2" xfId="609" xr:uid="{00000000-0005-0000-0000-000072020000}"/>
    <cellStyle name="Normal 11 14 3 3" xfId="610" xr:uid="{00000000-0005-0000-0000-000073020000}"/>
    <cellStyle name="Normal 11 14 3 4" xfId="611" xr:uid="{00000000-0005-0000-0000-000074020000}"/>
    <cellStyle name="Normal 11 14 3 5" xfId="612" xr:uid="{00000000-0005-0000-0000-000075020000}"/>
    <cellStyle name="Normal 11 14 3 6" xfId="613" xr:uid="{00000000-0005-0000-0000-000076020000}"/>
    <cellStyle name="Normal 11 14 3 7" xfId="614" xr:uid="{00000000-0005-0000-0000-000077020000}"/>
    <cellStyle name="Normal 11 14 3 8" xfId="615" xr:uid="{00000000-0005-0000-0000-000078020000}"/>
    <cellStyle name="Normal 11 14 3 9" xfId="616" xr:uid="{00000000-0005-0000-0000-000079020000}"/>
    <cellStyle name="Normal 11 14 4" xfId="617" xr:uid="{00000000-0005-0000-0000-00007A020000}"/>
    <cellStyle name="Normal 11 14 4 10" xfId="618" xr:uid="{00000000-0005-0000-0000-00007B020000}"/>
    <cellStyle name="Normal 11 14 4 11" xfId="619" xr:uid="{00000000-0005-0000-0000-00007C020000}"/>
    <cellStyle name="Normal 11 14 4 12" xfId="620" xr:uid="{00000000-0005-0000-0000-00007D020000}"/>
    <cellStyle name="Normal 11 14 4 13" xfId="621" xr:uid="{00000000-0005-0000-0000-00007E020000}"/>
    <cellStyle name="Normal 11 14 4 14" xfId="622" xr:uid="{00000000-0005-0000-0000-00007F020000}"/>
    <cellStyle name="Normal 11 14 4 15" xfId="623" xr:uid="{00000000-0005-0000-0000-000080020000}"/>
    <cellStyle name="Normal 11 14 4 16" xfId="624" xr:uid="{00000000-0005-0000-0000-000081020000}"/>
    <cellStyle name="Normal 11 14 4 17" xfId="625" xr:uid="{00000000-0005-0000-0000-000082020000}"/>
    <cellStyle name="Normal 11 14 4 18" xfId="626" xr:uid="{00000000-0005-0000-0000-000083020000}"/>
    <cellStyle name="Normal 11 14 4 2" xfId="627" xr:uid="{00000000-0005-0000-0000-000084020000}"/>
    <cellStyle name="Normal 11 14 4 3" xfId="628" xr:uid="{00000000-0005-0000-0000-000085020000}"/>
    <cellStyle name="Normal 11 14 4 4" xfId="629" xr:uid="{00000000-0005-0000-0000-000086020000}"/>
    <cellStyle name="Normal 11 14 4 5" xfId="630" xr:uid="{00000000-0005-0000-0000-000087020000}"/>
    <cellStyle name="Normal 11 14 4 6" xfId="631" xr:uid="{00000000-0005-0000-0000-000088020000}"/>
    <cellStyle name="Normal 11 14 4 7" xfId="632" xr:uid="{00000000-0005-0000-0000-000089020000}"/>
    <cellStyle name="Normal 11 14 4 8" xfId="633" xr:uid="{00000000-0005-0000-0000-00008A020000}"/>
    <cellStyle name="Normal 11 14 4 9" xfId="634" xr:uid="{00000000-0005-0000-0000-00008B020000}"/>
    <cellStyle name="Normal 11 14 5" xfId="635" xr:uid="{00000000-0005-0000-0000-00008C020000}"/>
    <cellStyle name="Normal 11 14 5 10" xfId="636" xr:uid="{00000000-0005-0000-0000-00008D020000}"/>
    <cellStyle name="Normal 11 14 5 11" xfId="637" xr:uid="{00000000-0005-0000-0000-00008E020000}"/>
    <cellStyle name="Normal 11 14 5 12" xfId="638" xr:uid="{00000000-0005-0000-0000-00008F020000}"/>
    <cellStyle name="Normal 11 14 5 13" xfId="639" xr:uid="{00000000-0005-0000-0000-000090020000}"/>
    <cellStyle name="Normal 11 14 5 14" xfId="640" xr:uid="{00000000-0005-0000-0000-000091020000}"/>
    <cellStyle name="Normal 11 14 5 15" xfId="641" xr:uid="{00000000-0005-0000-0000-000092020000}"/>
    <cellStyle name="Normal 11 14 5 16" xfId="642" xr:uid="{00000000-0005-0000-0000-000093020000}"/>
    <cellStyle name="Normal 11 14 5 17" xfId="643" xr:uid="{00000000-0005-0000-0000-000094020000}"/>
    <cellStyle name="Normal 11 14 5 18" xfId="644" xr:uid="{00000000-0005-0000-0000-000095020000}"/>
    <cellStyle name="Normal 11 14 5 2" xfId="645" xr:uid="{00000000-0005-0000-0000-000096020000}"/>
    <cellStyle name="Normal 11 14 5 3" xfId="646" xr:uid="{00000000-0005-0000-0000-000097020000}"/>
    <cellStyle name="Normal 11 14 5 4" xfId="647" xr:uid="{00000000-0005-0000-0000-000098020000}"/>
    <cellStyle name="Normal 11 14 5 5" xfId="648" xr:uid="{00000000-0005-0000-0000-000099020000}"/>
    <cellStyle name="Normal 11 14 5 6" xfId="649" xr:uid="{00000000-0005-0000-0000-00009A020000}"/>
    <cellStyle name="Normal 11 14 5 7" xfId="650" xr:uid="{00000000-0005-0000-0000-00009B020000}"/>
    <cellStyle name="Normal 11 14 5 8" xfId="651" xr:uid="{00000000-0005-0000-0000-00009C020000}"/>
    <cellStyle name="Normal 11 14 5 9" xfId="652" xr:uid="{00000000-0005-0000-0000-00009D020000}"/>
    <cellStyle name="Normal 11 14 6" xfId="653" xr:uid="{00000000-0005-0000-0000-00009E020000}"/>
    <cellStyle name="Normal 11 14 6 10" xfId="654" xr:uid="{00000000-0005-0000-0000-00009F020000}"/>
    <cellStyle name="Normal 11 14 6 11" xfId="655" xr:uid="{00000000-0005-0000-0000-0000A0020000}"/>
    <cellStyle name="Normal 11 14 6 12" xfId="656" xr:uid="{00000000-0005-0000-0000-0000A1020000}"/>
    <cellStyle name="Normal 11 14 6 13" xfId="657" xr:uid="{00000000-0005-0000-0000-0000A2020000}"/>
    <cellStyle name="Normal 11 14 6 14" xfId="658" xr:uid="{00000000-0005-0000-0000-0000A3020000}"/>
    <cellStyle name="Normal 11 14 6 15" xfId="659" xr:uid="{00000000-0005-0000-0000-0000A4020000}"/>
    <cellStyle name="Normal 11 14 6 16" xfId="660" xr:uid="{00000000-0005-0000-0000-0000A5020000}"/>
    <cellStyle name="Normal 11 14 6 17" xfId="661" xr:uid="{00000000-0005-0000-0000-0000A6020000}"/>
    <cellStyle name="Normal 11 14 6 18" xfId="662" xr:uid="{00000000-0005-0000-0000-0000A7020000}"/>
    <cellStyle name="Normal 11 14 6 2" xfId="663" xr:uid="{00000000-0005-0000-0000-0000A8020000}"/>
    <cellStyle name="Normal 11 14 6 3" xfId="664" xr:uid="{00000000-0005-0000-0000-0000A9020000}"/>
    <cellStyle name="Normal 11 14 6 4" xfId="665" xr:uid="{00000000-0005-0000-0000-0000AA020000}"/>
    <cellStyle name="Normal 11 14 6 5" xfId="666" xr:uid="{00000000-0005-0000-0000-0000AB020000}"/>
    <cellStyle name="Normal 11 14 6 6" xfId="667" xr:uid="{00000000-0005-0000-0000-0000AC020000}"/>
    <cellStyle name="Normal 11 14 6 7" xfId="668" xr:uid="{00000000-0005-0000-0000-0000AD020000}"/>
    <cellStyle name="Normal 11 14 6 8" xfId="669" xr:uid="{00000000-0005-0000-0000-0000AE020000}"/>
    <cellStyle name="Normal 11 14 6 9" xfId="670" xr:uid="{00000000-0005-0000-0000-0000AF020000}"/>
    <cellStyle name="Normal 11 14 7" xfId="671" xr:uid="{00000000-0005-0000-0000-0000B0020000}"/>
    <cellStyle name="Normal 11 14 7 10" xfId="672" xr:uid="{00000000-0005-0000-0000-0000B1020000}"/>
    <cellStyle name="Normal 11 14 7 11" xfId="673" xr:uid="{00000000-0005-0000-0000-0000B2020000}"/>
    <cellStyle name="Normal 11 14 7 12" xfId="674" xr:uid="{00000000-0005-0000-0000-0000B3020000}"/>
    <cellStyle name="Normal 11 14 7 13" xfId="675" xr:uid="{00000000-0005-0000-0000-0000B4020000}"/>
    <cellStyle name="Normal 11 14 7 14" xfId="676" xr:uid="{00000000-0005-0000-0000-0000B5020000}"/>
    <cellStyle name="Normal 11 14 7 15" xfId="677" xr:uid="{00000000-0005-0000-0000-0000B6020000}"/>
    <cellStyle name="Normal 11 14 7 16" xfId="678" xr:uid="{00000000-0005-0000-0000-0000B7020000}"/>
    <cellStyle name="Normal 11 14 7 17" xfId="679" xr:uid="{00000000-0005-0000-0000-0000B8020000}"/>
    <cellStyle name="Normal 11 14 7 18" xfId="680" xr:uid="{00000000-0005-0000-0000-0000B9020000}"/>
    <cellStyle name="Normal 11 14 7 2" xfId="681" xr:uid="{00000000-0005-0000-0000-0000BA020000}"/>
    <cellStyle name="Normal 11 14 7 3" xfId="682" xr:uid="{00000000-0005-0000-0000-0000BB020000}"/>
    <cellStyle name="Normal 11 14 7 4" xfId="683" xr:uid="{00000000-0005-0000-0000-0000BC020000}"/>
    <cellStyle name="Normal 11 14 7 5" xfId="684" xr:uid="{00000000-0005-0000-0000-0000BD020000}"/>
    <cellStyle name="Normal 11 14 7 6" xfId="685" xr:uid="{00000000-0005-0000-0000-0000BE020000}"/>
    <cellStyle name="Normal 11 14 7 7" xfId="686" xr:uid="{00000000-0005-0000-0000-0000BF020000}"/>
    <cellStyle name="Normal 11 14 7 8" xfId="687" xr:uid="{00000000-0005-0000-0000-0000C0020000}"/>
    <cellStyle name="Normal 11 14 7 9" xfId="688" xr:uid="{00000000-0005-0000-0000-0000C1020000}"/>
    <cellStyle name="Normal 11 14 8" xfId="689" xr:uid="{00000000-0005-0000-0000-0000C2020000}"/>
    <cellStyle name="Normal 11 14 8 10" xfId="690" xr:uid="{00000000-0005-0000-0000-0000C3020000}"/>
    <cellStyle name="Normal 11 14 8 11" xfId="691" xr:uid="{00000000-0005-0000-0000-0000C4020000}"/>
    <cellStyle name="Normal 11 14 8 12" xfId="692" xr:uid="{00000000-0005-0000-0000-0000C5020000}"/>
    <cellStyle name="Normal 11 14 8 13" xfId="693" xr:uid="{00000000-0005-0000-0000-0000C6020000}"/>
    <cellStyle name="Normal 11 14 8 14" xfId="694" xr:uid="{00000000-0005-0000-0000-0000C7020000}"/>
    <cellStyle name="Normal 11 14 8 15" xfId="695" xr:uid="{00000000-0005-0000-0000-0000C8020000}"/>
    <cellStyle name="Normal 11 14 8 16" xfId="696" xr:uid="{00000000-0005-0000-0000-0000C9020000}"/>
    <cellStyle name="Normal 11 14 8 17" xfId="697" xr:uid="{00000000-0005-0000-0000-0000CA020000}"/>
    <cellStyle name="Normal 11 14 8 18" xfId="698" xr:uid="{00000000-0005-0000-0000-0000CB020000}"/>
    <cellStyle name="Normal 11 14 8 2" xfId="699" xr:uid="{00000000-0005-0000-0000-0000CC020000}"/>
    <cellStyle name="Normal 11 14 8 3" xfId="700" xr:uid="{00000000-0005-0000-0000-0000CD020000}"/>
    <cellStyle name="Normal 11 14 8 4" xfId="701" xr:uid="{00000000-0005-0000-0000-0000CE020000}"/>
    <cellStyle name="Normal 11 14 8 5" xfId="702" xr:uid="{00000000-0005-0000-0000-0000CF020000}"/>
    <cellStyle name="Normal 11 14 8 6" xfId="703" xr:uid="{00000000-0005-0000-0000-0000D0020000}"/>
    <cellStyle name="Normal 11 14 8 7" xfId="704" xr:uid="{00000000-0005-0000-0000-0000D1020000}"/>
    <cellStyle name="Normal 11 14 8 8" xfId="705" xr:uid="{00000000-0005-0000-0000-0000D2020000}"/>
    <cellStyle name="Normal 11 14 8 9" xfId="706" xr:uid="{00000000-0005-0000-0000-0000D3020000}"/>
    <cellStyle name="Normal 11 14 9" xfId="707" xr:uid="{00000000-0005-0000-0000-0000D4020000}"/>
    <cellStyle name="Normal 11 14 9 10" xfId="708" xr:uid="{00000000-0005-0000-0000-0000D5020000}"/>
    <cellStyle name="Normal 11 14 9 11" xfId="709" xr:uid="{00000000-0005-0000-0000-0000D6020000}"/>
    <cellStyle name="Normal 11 14 9 12" xfId="710" xr:uid="{00000000-0005-0000-0000-0000D7020000}"/>
    <cellStyle name="Normal 11 14 9 13" xfId="711" xr:uid="{00000000-0005-0000-0000-0000D8020000}"/>
    <cellStyle name="Normal 11 14 9 14" xfId="712" xr:uid="{00000000-0005-0000-0000-0000D9020000}"/>
    <cellStyle name="Normal 11 14 9 15" xfId="713" xr:uid="{00000000-0005-0000-0000-0000DA020000}"/>
    <cellStyle name="Normal 11 14 9 16" xfId="714" xr:uid="{00000000-0005-0000-0000-0000DB020000}"/>
    <cellStyle name="Normal 11 14 9 17" xfId="715" xr:uid="{00000000-0005-0000-0000-0000DC020000}"/>
    <cellStyle name="Normal 11 14 9 18" xfId="716" xr:uid="{00000000-0005-0000-0000-0000DD020000}"/>
    <cellStyle name="Normal 11 14 9 2" xfId="717" xr:uid="{00000000-0005-0000-0000-0000DE020000}"/>
    <cellStyle name="Normal 11 14 9 3" xfId="718" xr:uid="{00000000-0005-0000-0000-0000DF020000}"/>
    <cellStyle name="Normal 11 14 9 4" xfId="719" xr:uid="{00000000-0005-0000-0000-0000E0020000}"/>
    <cellStyle name="Normal 11 14 9 5" xfId="720" xr:uid="{00000000-0005-0000-0000-0000E1020000}"/>
    <cellStyle name="Normal 11 14 9 6" xfId="721" xr:uid="{00000000-0005-0000-0000-0000E2020000}"/>
    <cellStyle name="Normal 11 14 9 7" xfId="722" xr:uid="{00000000-0005-0000-0000-0000E3020000}"/>
    <cellStyle name="Normal 11 14 9 8" xfId="723" xr:uid="{00000000-0005-0000-0000-0000E4020000}"/>
    <cellStyle name="Normal 11 14 9 9" xfId="724" xr:uid="{00000000-0005-0000-0000-0000E5020000}"/>
    <cellStyle name="Normal 11 2" xfId="725" xr:uid="{00000000-0005-0000-0000-0000E6020000}"/>
    <cellStyle name="Normal 11 3" xfId="726" xr:uid="{00000000-0005-0000-0000-0000E7020000}"/>
    <cellStyle name="Normal 11 4" xfId="727" xr:uid="{00000000-0005-0000-0000-0000E8020000}"/>
    <cellStyle name="Normal 11 5" xfId="728" xr:uid="{00000000-0005-0000-0000-0000E9020000}"/>
    <cellStyle name="Normal 11 6" xfId="729" xr:uid="{00000000-0005-0000-0000-0000EA020000}"/>
    <cellStyle name="Normal 11 7" xfId="730" xr:uid="{00000000-0005-0000-0000-0000EB020000}"/>
    <cellStyle name="Normal 11 8" xfId="731" xr:uid="{00000000-0005-0000-0000-0000EC020000}"/>
    <cellStyle name="Normal 11 9" xfId="732" xr:uid="{00000000-0005-0000-0000-0000ED020000}"/>
    <cellStyle name="Normal 12" xfId="733" xr:uid="{00000000-0005-0000-0000-0000EE020000}"/>
    <cellStyle name="Normal 13" xfId="734" xr:uid="{00000000-0005-0000-0000-0000EF020000}"/>
    <cellStyle name="Normal 14" xfId="735" xr:uid="{00000000-0005-0000-0000-0000F0020000}"/>
    <cellStyle name="Normal 15" xfId="736" xr:uid="{00000000-0005-0000-0000-0000F1020000}"/>
    <cellStyle name="Normal 15 10" xfId="737" xr:uid="{00000000-0005-0000-0000-0000F2020000}"/>
    <cellStyle name="Normal 15 11" xfId="738" xr:uid="{00000000-0005-0000-0000-0000F3020000}"/>
    <cellStyle name="Normal 15 12" xfId="739" xr:uid="{00000000-0005-0000-0000-0000F4020000}"/>
    <cellStyle name="Normal 15 13" xfId="740" xr:uid="{00000000-0005-0000-0000-0000F5020000}"/>
    <cellStyle name="Normal 15 14" xfId="741" xr:uid="{00000000-0005-0000-0000-0000F6020000}"/>
    <cellStyle name="Normal 15 15" xfId="742" xr:uid="{00000000-0005-0000-0000-0000F7020000}"/>
    <cellStyle name="Normal 15 16" xfId="743" xr:uid="{00000000-0005-0000-0000-0000F8020000}"/>
    <cellStyle name="Normal 15 17" xfId="744" xr:uid="{00000000-0005-0000-0000-0000F9020000}"/>
    <cellStyle name="Normal 15 18" xfId="745" xr:uid="{00000000-0005-0000-0000-0000FA020000}"/>
    <cellStyle name="Normal 15 19" xfId="746" xr:uid="{00000000-0005-0000-0000-0000FB020000}"/>
    <cellStyle name="Normal 15 2" xfId="747" xr:uid="{00000000-0005-0000-0000-0000FC020000}"/>
    <cellStyle name="Normal 15 2 10" xfId="748" xr:uid="{00000000-0005-0000-0000-0000FD020000}"/>
    <cellStyle name="Normal 15 2 11" xfId="749" xr:uid="{00000000-0005-0000-0000-0000FE020000}"/>
    <cellStyle name="Normal 15 2 12" xfId="750" xr:uid="{00000000-0005-0000-0000-0000FF020000}"/>
    <cellStyle name="Normal 15 2 13" xfId="751" xr:uid="{00000000-0005-0000-0000-000000030000}"/>
    <cellStyle name="Normal 15 2 14" xfId="752" xr:uid="{00000000-0005-0000-0000-000001030000}"/>
    <cellStyle name="Normal 15 2 15" xfId="753" xr:uid="{00000000-0005-0000-0000-000002030000}"/>
    <cellStyle name="Normal 15 2 16" xfId="754" xr:uid="{00000000-0005-0000-0000-000003030000}"/>
    <cellStyle name="Normal 15 2 17" xfId="755" xr:uid="{00000000-0005-0000-0000-000004030000}"/>
    <cellStyle name="Normal 15 2 18" xfId="756" xr:uid="{00000000-0005-0000-0000-000005030000}"/>
    <cellStyle name="Normal 15 2 2" xfId="757" xr:uid="{00000000-0005-0000-0000-000006030000}"/>
    <cellStyle name="Normal 15 2 3" xfId="758" xr:uid="{00000000-0005-0000-0000-000007030000}"/>
    <cellStyle name="Normal 15 2 4" xfId="759" xr:uid="{00000000-0005-0000-0000-000008030000}"/>
    <cellStyle name="Normal 15 2 5" xfId="760" xr:uid="{00000000-0005-0000-0000-000009030000}"/>
    <cellStyle name="Normal 15 2 6" xfId="761" xr:uid="{00000000-0005-0000-0000-00000A030000}"/>
    <cellStyle name="Normal 15 2 7" xfId="762" xr:uid="{00000000-0005-0000-0000-00000B030000}"/>
    <cellStyle name="Normal 15 2 8" xfId="763" xr:uid="{00000000-0005-0000-0000-00000C030000}"/>
    <cellStyle name="Normal 15 2 9" xfId="764" xr:uid="{00000000-0005-0000-0000-00000D030000}"/>
    <cellStyle name="Normal 15 20" xfId="765" xr:uid="{00000000-0005-0000-0000-00000E030000}"/>
    <cellStyle name="Normal 15 21" xfId="766" xr:uid="{00000000-0005-0000-0000-00000F030000}"/>
    <cellStyle name="Normal 15 22" xfId="767" xr:uid="{00000000-0005-0000-0000-000010030000}"/>
    <cellStyle name="Normal 15 23" xfId="768" xr:uid="{00000000-0005-0000-0000-000011030000}"/>
    <cellStyle name="Normal 15 24" xfId="769" xr:uid="{00000000-0005-0000-0000-000012030000}"/>
    <cellStyle name="Normal 15 25" xfId="770" xr:uid="{00000000-0005-0000-0000-000013030000}"/>
    <cellStyle name="Normal 15 3" xfId="771" xr:uid="{00000000-0005-0000-0000-000014030000}"/>
    <cellStyle name="Normal 15 3 10" xfId="772" xr:uid="{00000000-0005-0000-0000-000015030000}"/>
    <cellStyle name="Normal 15 3 11" xfId="773" xr:uid="{00000000-0005-0000-0000-000016030000}"/>
    <cellStyle name="Normal 15 3 12" xfId="774" xr:uid="{00000000-0005-0000-0000-000017030000}"/>
    <cellStyle name="Normal 15 3 13" xfId="775" xr:uid="{00000000-0005-0000-0000-000018030000}"/>
    <cellStyle name="Normal 15 3 14" xfId="776" xr:uid="{00000000-0005-0000-0000-000019030000}"/>
    <cellStyle name="Normal 15 3 15" xfId="777" xr:uid="{00000000-0005-0000-0000-00001A030000}"/>
    <cellStyle name="Normal 15 3 16" xfId="778" xr:uid="{00000000-0005-0000-0000-00001B030000}"/>
    <cellStyle name="Normal 15 3 17" xfId="779" xr:uid="{00000000-0005-0000-0000-00001C030000}"/>
    <cellStyle name="Normal 15 3 18" xfId="780" xr:uid="{00000000-0005-0000-0000-00001D030000}"/>
    <cellStyle name="Normal 15 3 2" xfId="781" xr:uid="{00000000-0005-0000-0000-00001E030000}"/>
    <cellStyle name="Normal 15 3 3" xfId="782" xr:uid="{00000000-0005-0000-0000-00001F030000}"/>
    <cellStyle name="Normal 15 3 4" xfId="783" xr:uid="{00000000-0005-0000-0000-000020030000}"/>
    <cellStyle name="Normal 15 3 5" xfId="784" xr:uid="{00000000-0005-0000-0000-000021030000}"/>
    <cellStyle name="Normal 15 3 6" xfId="785" xr:uid="{00000000-0005-0000-0000-000022030000}"/>
    <cellStyle name="Normal 15 3 7" xfId="786" xr:uid="{00000000-0005-0000-0000-000023030000}"/>
    <cellStyle name="Normal 15 3 8" xfId="787" xr:uid="{00000000-0005-0000-0000-000024030000}"/>
    <cellStyle name="Normal 15 3 9" xfId="788" xr:uid="{00000000-0005-0000-0000-000025030000}"/>
    <cellStyle name="Normal 15 4" xfId="789" xr:uid="{00000000-0005-0000-0000-000026030000}"/>
    <cellStyle name="Normal 15 4 10" xfId="790" xr:uid="{00000000-0005-0000-0000-000027030000}"/>
    <cellStyle name="Normal 15 4 11" xfId="791" xr:uid="{00000000-0005-0000-0000-000028030000}"/>
    <cellStyle name="Normal 15 4 12" xfId="792" xr:uid="{00000000-0005-0000-0000-000029030000}"/>
    <cellStyle name="Normal 15 4 13" xfId="793" xr:uid="{00000000-0005-0000-0000-00002A030000}"/>
    <cellStyle name="Normal 15 4 14" xfId="794" xr:uid="{00000000-0005-0000-0000-00002B030000}"/>
    <cellStyle name="Normal 15 4 15" xfId="795" xr:uid="{00000000-0005-0000-0000-00002C030000}"/>
    <cellStyle name="Normal 15 4 16" xfId="796" xr:uid="{00000000-0005-0000-0000-00002D030000}"/>
    <cellStyle name="Normal 15 4 17" xfId="797" xr:uid="{00000000-0005-0000-0000-00002E030000}"/>
    <cellStyle name="Normal 15 4 18" xfId="798" xr:uid="{00000000-0005-0000-0000-00002F030000}"/>
    <cellStyle name="Normal 15 4 2" xfId="799" xr:uid="{00000000-0005-0000-0000-000030030000}"/>
    <cellStyle name="Normal 15 4 3" xfId="800" xr:uid="{00000000-0005-0000-0000-000031030000}"/>
    <cellStyle name="Normal 15 4 4" xfId="801" xr:uid="{00000000-0005-0000-0000-000032030000}"/>
    <cellStyle name="Normal 15 4 5" xfId="802" xr:uid="{00000000-0005-0000-0000-000033030000}"/>
    <cellStyle name="Normal 15 4 6" xfId="803" xr:uid="{00000000-0005-0000-0000-000034030000}"/>
    <cellStyle name="Normal 15 4 7" xfId="804" xr:uid="{00000000-0005-0000-0000-000035030000}"/>
    <cellStyle name="Normal 15 4 8" xfId="805" xr:uid="{00000000-0005-0000-0000-000036030000}"/>
    <cellStyle name="Normal 15 4 9" xfId="806" xr:uid="{00000000-0005-0000-0000-000037030000}"/>
    <cellStyle name="Normal 15 5" xfId="807" xr:uid="{00000000-0005-0000-0000-000038030000}"/>
    <cellStyle name="Normal 15 5 10" xfId="808" xr:uid="{00000000-0005-0000-0000-000039030000}"/>
    <cellStyle name="Normal 15 5 11" xfId="809" xr:uid="{00000000-0005-0000-0000-00003A030000}"/>
    <cellStyle name="Normal 15 5 12" xfId="810" xr:uid="{00000000-0005-0000-0000-00003B030000}"/>
    <cellStyle name="Normal 15 5 13" xfId="811" xr:uid="{00000000-0005-0000-0000-00003C030000}"/>
    <cellStyle name="Normal 15 5 14" xfId="812" xr:uid="{00000000-0005-0000-0000-00003D030000}"/>
    <cellStyle name="Normal 15 5 15" xfId="813" xr:uid="{00000000-0005-0000-0000-00003E030000}"/>
    <cellStyle name="Normal 15 5 16" xfId="814" xr:uid="{00000000-0005-0000-0000-00003F030000}"/>
    <cellStyle name="Normal 15 5 17" xfId="815" xr:uid="{00000000-0005-0000-0000-000040030000}"/>
    <cellStyle name="Normal 15 5 18" xfId="816" xr:uid="{00000000-0005-0000-0000-000041030000}"/>
    <cellStyle name="Normal 15 5 2" xfId="817" xr:uid="{00000000-0005-0000-0000-000042030000}"/>
    <cellStyle name="Normal 15 5 3" xfId="818" xr:uid="{00000000-0005-0000-0000-000043030000}"/>
    <cellStyle name="Normal 15 5 4" xfId="819" xr:uid="{00000000-0005-0000-0000-000044030000}"/>
    <cellStyle name="Normal 15 5 5" xfId="820" xr:uid="{00000000-0005-0000-0000-000045030000}"/>
    <cellStyle name="Normal 15 5 6" xfId="821" xr:uid="{00000000-0005-0000-0000-000046030000}"/>
    <cellStyle name="Normal 15 5 7" xfId="822" xr:uid="{00000000-0005-0000-0000-000047030000}"/>
    <cellStyle name="Normal 15 5 8" xfId="823" xr:uid="{00000000-0005-0000-0000-000048030000}"/>
    <cellStyle name="Normal 15 5 9" xfId="824" xr:uid="{00000000-0005-0000-0000-000049030000}"/>
    <cellStyle name="Normal 15 6" xfId="825" xr:uid="{00000000-0005-0000-0000-00004A030000}"/>
    <cellStyle name="Normal 15 6 10" xfId="826" xr:uid="{00000000-0005-0000-0000-00004B030000}"/>
    <cellStyle name="Normal 15 6 11" xfId="827" xr:uid="{00000000-0005-0000-0000-00004C030000}"/>
    <cellStyle name="Normal 15 6 12" xfId="828" xr:uid="{00000000-0005-0000-0000-00004D030000}"/>
    <cellStyle name="Normal 15 6 13" xfId="829" xr:uid="{00000000-0005-0000-0000-00004E030000}"/>
    <cellStyle name="Normal 15 6 14" xfId="830" xr:uid="{00000000-0005-0000-0000-00004F030000}"/>
    <cellStyle name="Normal 15 6 15" xfId="831" xr:uid="{00000000-0005-0000-0000-000050030000}"/>
    <cellStyle name="Normal 15 6 16" xfId="832" xr:uid="{00000000-0005-0000-0000-000051030000}"/>
    <cellStyle name="Normal 15 6 17" xfId="833" xr:uid="{00000000-0005-0000-0000-000052030000}"/>
    <cellStyle name="Normal 15 6 18" xfId="834" xr:uid="{00000000-0005-0000-0000-000053030000}"/>
    <cellStyle name="Normal 15 6 2" xfId="835" xr:uid="{00000000-0005-0000-0000-000054030000}"/>
    <cellStyle name="Normal 15 6 3" xfId="836" xr:uid="{00000000-0005-0000-0000-000055030000}"/>
    <cellStyle name="Normal 15 6 4" xfId="837" xr:uid="{00000000-0005-0000-0000-000056030000}"/>
    <cellStyle name="Normal 15 6 5" xfId="838" xr:uid="{00000000-0005-0000-0000-000057030000}"/>
    <cellStyle name="Normal 15 6 6" xfId="839" xr:uid="{00000000-0005-0000-0000-000058030000}"/>
    <cellStyle name="Normal 15 6 7" xfId="840" xr:uid="{00000000-0005-0000-0000-000059030000}"/>
    <cellStyle name="Normal 15 6 8" xfId="841" xr:uid="{00000000-0005-0000-0000-00005A030000}"/>
    <cellStyle name="Normal 15 6 9" xfId="842" xr:uid="{00000000-0005-0000-0000-00005B030000}"/>
    <cellStyle name="Normal 15 7" xfId="843" xr:uid="{00000000-0005-0000-0000-00005C030000}"/>
    <cellStyle name="Normal 15 7 10" xfId="844" xr:uid="{00000000-0005-0000-0000-00005D030000}"/>
    <cellStyle name="Normal 15 7 11" xfId="845" xr:uid="{00000000-0005-0000-0000-00005E030000}"/>
    <cellStyle name="Normal 15 7 12" xfId="846" xr:uid="{00000000-0005-0000-0000-00005F030000}"/>
    <cellStyle name="Normal 15 7 13" xfId="847" xr:uid="{00000000-0005-0000-0000-000060030000}"/>
    <cellStyle name="Normal 15 7 14" xfId="848" xr:uid="{00000000-0005-0000-0000-000061030000}"/>
    <cellStyle name="Normal 15 7 15" xfId="849" xr:uid="{00000000-0005-0000-0000-000062030000}"/>
    <cellStyle name="Normal 15 7 16" xfId="850" xr:uid="{00000000-0005-0000-0000-000063030000}"/>
    <cellStyle name="Normal 15 7 17" xfId="851" xr:uid="{00000000-0005-0000-0000-000064030000}"/>
    <cellStyle name="Normal 15 7 18" xfId="852" xr:uid="{00000000-0005-0000-0000-000065030000}"/>
    <cellStyle name="Normal 15 7 2" xfId="853" xr:uid="{00000000-0005-0000-0000-000066030000}"/>
    <cellStyle name="Normal 15 7 3" xfId="854" xr:uid="{00000000-0005-0000-0000-000067030000}"/>
    <cellStyle name="Normal 15 7 4" xfId="855" xr:uid="{00000000-0005-0000-0000-000068030000}"/>
    <cellStyle name="Normal 15 7 5" xfId="856" xr:uid="{00000000-0005-0000-0000-000069030000}"/>
    <cellStyle name="Normal 15 7 6" xfId="857" xr:uid="{00000000-0005-0000-0000-00006A030000}"/>
    <cellStyle name="Normal 15 7 7" xfId="858" xr:uid="{00000000-0005-0000-0000-00006B030000}"/>
    <cellStyle name="Normal 15 7 8" xfId="859" xr:uid="{00000000-0005-0000-0000-00006C030000}"/>
    <cellStyle name="Normal 15 7 9" xfId="860" xr:uid="{00000000-0005-0000-0000-00006D030000}"/>
    <cellStyle name="Normal 15 8" xfId="861" xr:uid="{00000000-0005-0000-0000-00006E030000}"/>
    <cellStyle name="Normal 15 8 10" xfId="862" xr:uid="{00000000-0005-0000-0000-00006F030000}"/>
    <cellStyle name="Normal 15 8 11" xfId="863" xr:uid="{00000000-0005-0000-0000-000070030000}"/>
    <cellStyle name="Normal 15 8 12" xfId="864" xr:uid="{00000000-0005-0000-0000-000071030000}"/>
    <cellStyle name="Normal 15 8 13" xfId="865" xr:uid="{00000000-0005-0000-0000-000072030000}"/>
    <cellStyle name="Normal 15 8 14" xfId="866" xr:uid="{00000000-0005-0000-0000-000073030000}"/>
    <cellStyle name="Normal 15 8 15" xfId="867" xr:uid="{00000000-0005-0000-0000-000074030000}"/>
    <cellStyle name="Normal 15 8 16" xfId="868" xr:uid="{00000000-0005-0000-0000-000075030000}"/>
    <cellStyle name="Normal 15 8 17" xfId="869" xr:uid="{00000000-0005-0000-0000-000076030000}"/>
    <cellStyle name="Normal 15 8 18" xfId="870" xr:uid="{00000000-0005-0000-0000-000077030000}"/>
    <cellStyle name="Normal 15 8 2" xfId="871" xr:uid="{00000000-0005-0000-0000-000078030000}"/>
    <cellStyle name="Normal 15 8 3" xfId="872" xr:uid="{00000000-0005-0000-0000-000079030000}"/>
    <cellStyle name="Normal 15 8 4" xfId="873" xr:uid="{00000000-0005-0000-0000-00007A030000}"/>
    <cellStyle name="Normal 15 8 5" xfId="874" xr:uid="{00000000-0005-0000-0000-00007B030000}"/>
    <cellStyle name="Normal 15 8 6" xfId="875" xr:uid="{00000000-0005-0000-0000-00007C030000}"/>
    <cellStyle name="Normal 15 8 7" xfId="876" xr:uid="{00000000-0005-0000-0000-00007D030000}"/>
    <cellStyle name="Normal 15 8 8" xfId="877" xr:uid="{00000000-0005-0000-0000-00007E030000}"/>
    <cellStyle name="Normal 15 8 9" xfId="878" xr:uid="{00000000-0005-0000-0000-00007F030000}"/>
    <cellStyle name="Normal 15 9" xfId="879" xr:uid="{00000000-0005-0000-0000-000080030000}"/>
    <cellStyle name="Normal 16" xfId="880" xr:uid="{00000000-0005-0000-0000-000081030000}"/>
    <cellStyle name="Normal 16 10" xfId="881" xr:uid="{00000000-0005-0000-0000-000082030000}"/>
    <cellStyle name="Normal 16 11" xfId="882" xr:uid="{00000000-0005-0000-0000-000083030000}"/>
    <cellStyle name="Normal 16 12" xfId="883" xr:uid="{00000000-0005-0000-0000-000084030000}"/>
    <cellStyle name="Normal 16 13" xfId="884" xr:uid="{00000000-0005-0000-0000-000085030000}"/>
    <cellStyle name="Normal 16 14" xfId="885" xr:uid="{00000000-0005-0000-0000-000086030000}"/>
    <cellStyle name="Normal 16 15" xfId="886" xr:uid="{00000000-0005-0000-0000-000087030000}"/>
    <cellStyle name="Normal 16 16" xfId="887" xr:uid="{00000000-0005-0000-0000-000088030000}"/>
    <cellStyle name="Normal 16 17" xfId="888" xr:uid="{00000000-0005-0000-0000-000089030000}"/>
    <cellStyle name="Normal 16 18" xfId="889" xr:uid="{00000000-0005-0000-0000-00008A030000}"/>
    <cellStyle name="Normal 16 19" xfId="890" xr:uid="{00000000-0005-0000-0000-00008B030000}"/>
    <cellStyle name="Normal 16 2" xfId="891" xr:uid="{00000000-0005-0000-0000-00008C030000}"/>
    <cellStyle name="Normal 16 20" xfId="892" xr:uid="{00000000-0005-0000-0000-00008D030000}"/>
    <cellStyle name="Normal 16 21" xfId="893" xr:uid="{00000000-0005-0000-0000-00008E030000}"/>
    <cellStyle name="Normal 16 22" xfId="894" xr:uid="{00000000-0005-0000-0000-00008F030000}"/>
    <cellStyle name="Normal 16 23" xfId="895" xr:uid="{00000000-0005-0000-0000-000090030000}"/>
    <cellStyle name="Normal 16 24" xfId="896" xr:uid="{00000000-0005-0000-0000-000091030000}"/>
    <cellStyle name="Normal 16 25" xfId="897" xr:uid="{00000000-0005-0000-0000-000092030000}"/>
    <cellStyle name="Normal 16 3" xfId="898" xr:uid="{00000000-0005-0000-0000-000093030000}"/>
    <cellStyle name="Normal 16 4" xfId="899" xr:uid="{00000000-0005-0000-0000-000094030000}"/>
    <cellStyle name="Normal 16 5" xfId="900" xr:uid="{00000000-0005-0000-0000-000095030000}"/>
    <cellStyle name="Normal 16 6" xfId="901" xr:uid="{00000000-0005-0000-0000-000096030000}"/>
    <cellStyle name="Normal 16 7" xfId="902" xr:uid="{00000000-0005-0000-0000-000097030000}"/>
    <cellStyle name="Normal 16 8" xfId="903" xr:uid="{00000000-0005-0000-0000-000098030000}"/>
    <cellStyle name="Normal 16 9" xfId="904" xr:uid="{00000000-0005-0000-0000-000099030000}"/>
    <cellStyle name="Normal 17" xfId="905" xr:uid="{00000000-0005-0000-0000-00009A030000}"/>
    <cellStyle name="Normal 17 10" xfId="906" xr:uid="{00000000-0005-0000-0000-00009B030000}"/>
    <cellStyle name="Normal 17 11" xfId="907" xr:uid="{00000000-0005-0000-0000-00009C030000}"/>
    <cellStyle name="Normal 17 12" xfId="908" xr:uid="{00000000-0005-0000-0000-00009D030000}"/>
    <cellStyle name="Normal 17 13" xfId="909" xr:uid="{00000000-0005-0000-0000-00009E030000}"/>
    <cellStyle name="Normal 17 14" xfId="910" xr:uid="{00000000-0005-0000-0000-00009F030000}"/>
    <cellStyle name="Normal 17 15" xfId="911" xr:uid="{00000000-0005-0000-0000-0000A0030000}"/>
    <cellStyle name="Normal 17 16" xfId="912" xr:uid="{00000000-0005-0000-0000-0000A1030000}"/>
    <cellStyle name="Normal 17 17" xfId="913" xr:uid="{00000000-0005-0000-0000-0000A2030000}"/>
    <cellStyle name="Normal 17 18" xfId="914" xr:uid="{00000000-0005-0000-0000-0000A3030000}"/>
    <cellStyle name="Normal 17 19" xfId="915" xr:uid="{00000000-0005-0000-0000-0000A4030000}"/>
    <cellStyle name="Normal 17 2" xfId="916" xr:uid="{00000000-0005-0000-0000-0000A5030000}"/>
    <cellStyle name="Normal 17 3" xfId="917" xr:uid="{00000000-0005-0000-0000-0000A6030000}"/>
    <cellStyle name="Normal 17 4" xfId="918" xr:uid="{00000000-0005-0000-0000-0000A7030000}"/>
    <cellStyle name="Normal 17 5" xfId="919" xr:uid="{00000000-0005-0000-0000-0000A8030000}"/>
    <cellStyle name="Normal 17 6" xfId="920" xr:uid="{00000000-0005-0000-0000-0000A9030000}"/>
    <cellStyle name="Normal 17 7" xfId="921" xr:uid="{00000000-0005-0000-0000-0000AA030000}"/>
    <cellStyle name="Normal 17 8" xfId="922" xr:uid="{00000000-0005-0000-0000-0000AB030000}"/>
    <cellStyle name="Normal 17 9" xfId="923" xr:uid="{00000000-0005-0000-0000-0000AC030000}"/>
    <cellStyle name="Normal 18" xfId="924" xr:uid="{00000000-0005-0000-0000-0000AD030000}"/>
    <cellStyle name="Normal 19" xfId="925" xr:uid="{00000000-0005-0000-0000-0000AE030000}"/>
    <cellStyle name="Normal 2" xfId="926" xr:uid="{00000000-0005-0000-0000-0000AF030000}"/>
    <cellStyle name="Normal 2 10" xfId="927" xr:uid="{00000000-0005-0000-0000-0000B0030000}"/>
    <cellStyle name="Normal 2 10 2" xfId="928" xr:uid="{00000000-0005-0000-0000-0000B1030000}"/>
    <cellStyle name="Normal 2 11" xfId="929" xr:uid="{00000000-0005-0000-0000-0000B2030000}"/>
    <cellStyle name="Normal 2 12" xfId="930" xr:uid="{00000000-0005-0000-0000-0000B3030000}"/>
    <cellStyle name="Normal 2 13" xfId="931" xr:uid="{00000000-0005-0000-0000-0000B4030000}"/>
    <cellStyle name="Normal 2 14" xfId="932" xr:uid="{00000000-0005-0000-0000-0000B5030000}"/>
    <cellStyle name="Normal 2 14 2" xfId="933" xr:uid="{00000000-0005-0000-0000-0000B6030000}"/>
    <cellStyle name="Normal 2 15" xfId="934" xr:uid="{00000000-0005-0000-0000-0000B7030000}"/>
    <cellStyle name="Normal 2 16" xfId="935" xr:uid="{00000000-0005-0000-0000-0000B8030000}"/>
    <cellStyle name="Normal 2 17" xfId="936" xr:uid="{00000000-0005-0000-0000-0000B9030000}"/>
    <cellStyle name="Normal 2 18" xfId="937" xr:uid="{00000000-0005-0000-0000-0000BA030000}"/>
    <cellStyle name="Normal 2 19" xfId="938" xr:uid="{00000000-0005-0000-0000-0000BB030000}"/>
    <cellStyle name="Normal 2 2" xfId="939" xr:uid="{00000000-0005-0000-0000-0000BC030000}"/>
    <cellStyle name="Normal 2 2 2" xfId="940" xr:uid="{00000000-0005-0000-0000-0000BD030000}"/>
    <cellStyle name="Normal 2 2 2 2" xfId="941" xr:uid="{00000000-0005-0000-0000-0000BE030000}"/>
    <cellStyle name="Normal 2 2 3" xfId="942" xr:uid="{00000000-0005-0000-0000-0000BF030000}"/>
    <cellStyle name="Normal 2 2 3 2" xfId="943" xr:uid="{00000000-0005-0000-0000-0000C0030000}"/>
    <cellStyle name="Normal 2 20" xfId="944" xr:uid="{00000000-0005-0000-0000-0000C1030000}"/>
    <cellStyle name="Normal 2 21" xfId="945" xr:uid="{00000000-0005-0000-0000-0000C2030000}"/>
    <cellStyle name="Normal 2 22" xfId="946" xr:uid="{00000000-0005-0000-0000-0000C3030000}"/>
    <cellStyle name="Normal 2 23" xfId="947" xr:uid="{00000000-0005-0000-0000-0000C4030000}"/>
    <cellStyle name="Normal 2 24" xfId="948" xr:uid="{00000000-0005-0000-0000-0000C5030000}"/>
    <cellStyle name="Normal 2 25" xfId="949" xr:uid="{00000000-0005-0000-0000-0000C6030000}"/>
    <cellStyle name="Normal 2 26" xfId="950" xr:uid="{00000000-0005-0000-0000-0000C7030000}"/>
    <cellStyle name="Normal 2 27" xfId="951" xr:uid="{00000000-0005-0000-0000-0000C8030000}"/>
    <cellStyle name="Normal 2 28" xfId="952" xr:uid="{00000000-0005-0000-0000-0000C9030000}"/>
    <cellStyle name="Normal 2 29" xfId="953" xr:uid="{00000000-0005-0000-0000-0000CA030000}"/>
    <cellStyle name="Normal 2 3" xfId="954" xr:uid="{00000000-0005-0000-0000-0000CB030000}"/>
    <cellStyle name="Normal 2 3 10" xfId="955" xr:uid="{00000000-0005-0000-0000-0000CC030000}"/>
    <cellStyle name="Normal 2 3 11" xfId="956" xr:uid="{00000000-0005-0000-0000-0000CD030000}"/>
    <cellStyle name="Normal 2 3 12" xfId="957" xr:uid="{00000000-0005-0000-0000-0000CE030000}"/>
    <cellStyle name="Normal 2 3 13" xfId="958" xr:uid="{00000000-0005-0000-0000-0000CF030000}"/>
    <cellStyle name="Normal 2 3 14" xfId="959" xr:uid="{00000000-0005-0000-0000-0000D0030000}"/>
    <cellStyle name="Normal 2 3 15" xfId="960" xr:uid="{00000000-0005-0000-0000-0000D1030000}"/>
    <cellStyle name="Normal 2 3 16" xfId="961" xr:uid="{00000000-0005-0000-0000-0000D2030000}"/>
    <cellStyle name="Normal 2 3 17" xfId="962" xr:uid="{00000000-0005-0000-0000-0000D3030000}"/>
    <cellStyle name="Normal 2 3 18" xfId="963" xr:uid="{00000000-0005-0000-0000-0000D4030000}"/>
    <cellStyle name="Normal 2 3 19" xfId="964" xr:uid="{00000000-0005-0000-0000-0000D5030000}"/>
    <cellStyle name="Normal 2 3 2" xfId="965" xr:uid="{00000000-0005-0000-0000-0000D6030000}"/>
    <cellStyle name="Normal 2 3 2 10" xfId="966" xr:uid="{00000000-0005-0000-0000-0000D7030000}"/>
    <cellStyle name="Normal 2 3 2 11" xfId="967" xr:uid="{00000000-0005-0000-0000-0000D8030000}"/>
    <cellStyle name="Normal 2 3 2 12" xfId="968" xr:uid="{00000000-0005-0000-0000-0000D9030000}"/>
    <cellStyle name="Normal 2 3 2 13" xfId="969" xr:uid="{00000000-0005-0000-0000-0000DA030000}"/>
    <cellStyle name="Normal 2 3 2 2" xfId="970" xr:uid="{00000000-0005-0000-0000-0000DB030000}"/>
    <cellStyle name="Normal 2 3 2 2 10" xfId="971" xr:uid="{00000000-0005-0000-0000-0000DC030000}"/>
    <cellStyle name="Normal 2 3 2 2 11" xfId="972" xr:uid="{00000000-0005-0000-0000-0000DD030000}"/>
    <cellStyle name="Normal 2 3 2 2 12" xfId="973" xr:uid="{00000000-0005-0000-0000-0000DE030000}"/>
    <cellStyle name="Normal 2 3 2 2 13" xfId="974" xr:uid="{00000000-0005-0000-0000-0000DF030000}"/>
    <cellStyle name="Normal 2 3 2 2 2" xfId="975" xr:uid="{00000000-0005-0000-0000-0000E0030000}"/>
    <cellStyle name="Normal 2 3 2 2 3" xfId="976" xr:uid="{00000000-0005-0000-0000-0000E1030000}"/>
    <cellStyle name="Normal 2 3 2 2 4" xfId="977" xr:uid="{00000000-0005-0000-0000-0000E2030000}"/>
    <cellStyle name="Normal 2 3 2 2 5" xfId="978" xr:uid="{00000000-0005-0000-0000-0000E3030000}"/>
    <cellStyle name="Normal 2 3 2 2 6" xfId="979" xr:uid="{00000000-0005-0000-0000-0000E4030000}"/>
    <cellStyle name="Normal 2 3 2 2 7" xfId="980" xr:uid="{00000000-0005-0000-0000-0000E5030000}"/>
    <cellStyle name="Normal 2 3 2 2 8" xfId="981" xr:uid="{00000000-0005-0000-0000-0000E6030000}"/>
    <cellStyle name="Normal 2 3 2 2 9" xfId="982" xr:uid="{00000000-0005-0000-0000-0000E7030000}"/>
    <cellStyle name="Normal 2 3 2 3" xfId="983" xr:uid="{00000000-0005-0000-0000-0000E8030000}"/>
    <cellStyle name="Normal 2 3 2 4" xfId="984" xr:uid="{00000000-0005-0000-0000-0000E9030000}"/>
    <cellStyle name="Normal 2 3 2 5" xfId="985" xr:uid="{00000000-0005-0000-0000-0000EA030000}"/>
    <cellStyle name="Normal 2 3 2 6" xfId="986" xr:uid="{00000000-0005-0000-0000-0000EB030000}"/>
    <cellStyle name="Normal 2 3 2 7" xfId="987" xr:uid="{00000000-0005-0000-0000-0000EC030000}"/>
    <cellStyle name="Normal 2 3 2 8" xfId="988" xr:uid="{00000000-0005-0000-0000-0000ED030000}"/>
    <cellStyle name="Normal 2 3 2 9" xfId="989" xr:uid="{00000000-0005-0000-0000-0000EE030000}"/>
    <cellStyle name="Normal 2 3 20" xfId="990" xr:uid="{00000000-0005-0000-0000-0000EF030000}"/>
    <cellStyle name="Normal 2 3 21" xfId="991" xr:uid="{00000000-0005-0000-0000-0000F0030000}"/>
    <cellStyle name="Normal 2 3 22" xfId="992" xr:uid="{00000000-0005-0000-0000-0000F1030000}"/>
    <cellStyle name="Normal 2 3 23" xfId="993" xr:uid="{00000000-0005-0000-0000-0000F2030000}"/>
    <cellStyle name="Normal 2 3 24" xfId="994" xr:uid="{00000000-0005-0000-0000-0000F3030000}"/>
    <cellStyle name="Normal 2 3 25" xfId="995" xr:uid="{00000000-0005-0000-0000-0000F4030000}"/>
    <cellStyle name="Normal 2 3 26" xfId="996" xr:uid="{00000000-0005-0000-0000-0000F5030000}"/>
    <cellStyle name="Normal 2 3 27" xfId="997" xr:uid="{00000000-0005-0000-0000-0000F6030000}"/>
    <cellStyle name="Normal 2 3 28" xfId="998" xr:uid="{00000000-0005-0000-0000-0000F7030000}"/>
    <cellStyle name="Normal 2 3 29" xfId="999" xr:uid="{00000000-0005-0000-0000-0000F8030000}"/>
    <cellStyle name="Normal 2 3 3" xfId="1000" xr:uid="{00000000-0005-0000-0000-0000F9030000}"/>
    <cellStyle name="Normal 2 3 30" xfId="1001" xr:uid="{00000000-0005-0000-0000-0000FA030000}"/>
    <cellStyle name="Normal 2 3 31" xfId="1002" xr:uid="{00000000-0005-0000-0000-0000FB030000}"/>
    <cellStyle name="Normal 2 3 32" xfId="1003" xr:uid="{00000000-0005-0000-0000-0000FC030000}"/>
    <cellStyle name="Normal 2 3 33" xfId="1004" xr:uid="{00000000-0005-0000-0000-0000FD030000}"/>
    <cellStyle name="Normal 2 3 4" xfId="1005" xr:uid="{00000000-0005-0000-0000-0000FE030000}"/>
    <cellStyle name="Normal 2 3 5" xfId="1006" xr:uid="{00000000-0005-0000-0000-0000FF030000}"/>
    <cellStyle name="Normal 2 3 6" xfId="1007" xr:uid="{00000000-0005-0000-0000-000000040000}"/>
    <cellStyle name="Normal 2 3 7" xfId="1008" xr:uid="{00000000-0005-0000-0000-000001040000}"/>
    <cellStyle name="Normal 2 3 8" xfId="1009" xr:uid="{00000000-0005-0000-0000-000002040000}"/>
    <cellStyle name="Normal 2 3 9" xfId="1010" xr:uid="{00000000-0005-0000-0000-000003040000}"/>
    <cellStyle name="Normal 2 30" xfId="1011" xr:uid="{00000000-0005-0000-0000-000004040000}"/>
    <cellStyle name="Normal 2 31" xfId="1012" xr:uid="{00000000-0005-0000-0000-000005040000}"/>
    <cellStyle name="Normal 2 32" xfId="1013" xr:uid="{00000000-0005-0000-0000-000006040000}"/>
    <cellStyle name="Normal 2 33" xfId="1014" xr:uid="{00000000-0005-0000-0000-000007040000}"/>
    <cellStyle name="Normal 2 4" xfId="2" xr:uid="{00000000-0005-0000-0000-000008040000}"/>
    <cellStyle name="Normal 2 4 10" xfId="1015" xr:uid="{00000000-0005-0000-0000-000009040000}"/>
    <cellStyle name="Normal 2 4 11" xfId="1016" xr:uid="{00000000-0005-0000-0000-00000A040000}"/>
    <cellStyle name="Normal 2 4 12" xfId="1017" xr:uid="{00000000-0005-0000-0000-00000B040000}"/>
    <cellStyle name="Normal 2 4 13" xfId="1018" xr:uid="{00000000-0005-0000-0000-00000C040000}"/>
    <cellStyle name="Normal 2 4 2" xfId="1019" xr:uid="{00000000-0005-0000-0000-00000D040000}"/>
    <cellStyle name="Normal 2 4 2 10" xfId="1020" xr:uid="{00000000-0005-0000-0000-00000E040000}"/>
    <cellStyle name="Normal 2 4 2 11" xfId="1021" xr:uid="{00000000-0005-0000-0000-00000F040000}"/>
    <cellStyle name="Normal 2 4 2 12" xfId="1022" xr:uid="{00000000-0005-0000-0000-000010040000}"/>
    <cellStyle name="Normal 2 4 2 13" xfId="1023" xr:uid="{00000000-0005-0000-0000-000011040000}"/>
    <cellStyle name="Normal 2 4 2 2" xfId="1024" xr:uid="{00000000-0005-0000-0000-000012040000}"/>
    <cellStyle name="Normal 2 4 2 3" xfId="1025" xr:uid="{00000000-0005-0000-0000-000013040000}"/>
    <cellStyle name="Normal 2 4 2 4" xfId="1026" xr:uid="{00000000-0005-0000-0000-000014040000}"/>
    <cellStyle name="Normal 2 4 2 5" xfId="1027" xr:uid="{00000000-0005-0000-0000-000015040000}"/>
    <cellStyle name="Normal 2 4 2 6" xfId="1028" xr:uid="{00000000-0005-0000-0000-000016040000}"/>
    <cellStyle name="Normal 2 4 2 7" xfId="1029" xr:uid="{00000000-0005-0000-0000-000017040000}"/>
    <cellStyle name="Normal 2 4 2 8" xfId="1030" xr:uid="{00000000-0005-0000-0000-000018040000}"/>
    <cellStyle name="Normal 2 4 2 9" xfId="1031" xr:uid="{00000000-0005-0000-0000-000019040000}"/>
    <cellStyle name="Normal 2 4 3" xfId="1032" xr:uid="{00000000-0005-0000-0000-00001A040000}"/>
    <cellStyle name="Normal 2 4 4" xfId="1033" xr:uid="{00000000-0005-0000-0000-00001B040000}"/>
    <cellStyle name="Normal 2 4 5" xfId="1034" xr:uid="{00000000-0005-0000-0000-00001C040000}"/>
    <cellStyle name="Normal 2 4 6" xfId="1035" xr:uid="{00000000-0005-0000-0000-00001D040000}"/>
    <cellStyle name="Normal 2 4 7" xfId="1036" xr:uid="{00000000-0005-0000-0000-00001E040000}"/>
    <cellStyle name="Normal 2 4 8" xfId="1037" xr:uid="{00000000-0005-0000-0000-00001F040000}"/>
    <cellStyle name="Normal 2 4 9" xfId="1038" xr:uid="{00000000-0005-0000-0000-000020040000}"/>
    <cellStyle name="Normal 2 5" xfId="1039" xr:uid="{00000000-0005-0000-0000-000021040000}"/>
    <cellStyle name="Normal 2 6" xfId="1040" xr:uid="{00000000-0005-0000-0000-000022040000}"/>
    <cellStyle name="Normal 2 7" xfId="1041" xr:uid="{00000000-0005-0000-0000-000023040000}"/>
    <cellStyle name="Normal 2 8" xfId="1042" xr:uid="{00000000-0005-0000-0000-000024040000}"/>
    <cellStyle name="Normal 2 9" xfId="1043" xr:uid="{00000000-0005-0000-0000-000025040000}"/>
    <cellStyle name="Normal 20" xfId="1044" xr:uid="{00000000-0005-0000-0000-000026040000}"/>
    <cellStyle name="Normal 21" xfId="1045" xr:uid="{00000000-0005-0000-0000-000027040000}"/>
    <cellStyle name="Normal 22" xfId="1046" xr:uid="{00000000-0005-0000-0000-000028040000}"/>
    <cellStyle name="Normal 23" xfId="1047" xr:uid="{00000000-0005-0000-0000-000029040000}"/>
    <cellStyle name="Normal 24" xfId="1048" xr:uid="{00000000-0005-0000-0000-00002A040000}"/>
    <cellStyle name="Normal 25" xfId="1049" xr:uid="{00000000-0005-0000-0000-00002B040000}"/>
    <cellStyle name="Normal 26" xfId="1050" xr:uid="{00000000-0005-0000-0000-00002C040000}"/>
    <cellStyle name="Normal 3" xfId="1051" xr:uid="{00000000-0005-0000-0000-00002D040000}"/>
    <cellStyle name="Normal 3 10" xfId="1052" xr:uid="{00000000-0005-0000-0000-00002E040000}"/>
    <cellStyle name="Normal 3 11" xfId="1053" xr:uid="{00000000-0005-0000-0000-00002F040000}"/>
    <cellStyle name="Normal 3 12" xfId="1054" xr:uid="{00000000-0005-0000-0000-000030040000}"/>
    <cellStyle name="Normal 3 13" xfId="1055" xr:uid="{00000000-0005-0000-0000-000031040000}"/>
    <cellStyle name="Normal 3 14" xfId="1056" xr:uid="{00000000-0005-0000-0000-000032040000}"/>
    <cellStyle name="Normal 3 15" xfId="1057" xr:uid="{00000000-0005-0000-0000-000033040000}"/>
    <cellStyle name="Normal 3 16" xfId="1058" xr:uid="{00000000-0005-0000-0000-000034040000}"/>
    <cellStyle name="Normal 3 17" xfId="1059" xr:uid="{00000000-0005-0000-0000-000035040000}"/>
    <cellStyle name="Normal 3 18" xfId="1060" xr:uid="{00000000-0005-0000-0000-000036040000}"/>
    <cellStyle name="Normal 3 19" xfId="1061" xr:uid="{00000000-0005-0000-0000-000037040000}"/>
    <cellStyle name="Normal 3 2" xfId="1062" xr:uid="{00000000-0005-0000-0000-000038040000}"/>
    <cellStyle name="Normal 3 2 2" xfId="1063" xr:uid="{00000000-0005-0000-0000-000039040000}"/>
    <cellStyle name="Normal 3 20" xfId="1064" xr:uid="{00000000-0005-0000-0000-00003A040000}"/>
    <cellStyle name="Normal 3 21" xfId="1065" xr:uid="{00000000-0005-0000-0000-00003B040000}"/>
    <cellStyle name="Normal 3 22" xfId="1066" xr:uid="{00000000-0005-0000-0000-00003C040000}"/>
    <cellStyle name="Normal 3 23" xfId="1067" xr:uid="{00000000-0005-0000-0000-00003D040000}"/>
    <cellStyle name="Normal 3 24" xfId="1068" xr:uid="{00000000-0005-0000-0000-00003E040000}"/>
    <cellStyle name="Normal 3 25" xfId="1069" xr:uid="{00000000-0005-0000-0000-00003F040000}"/>
    <cellStyle name="Normal 3 26" xfId="1070" xr:uid="{00000000-0005-0000-0000-000040040000}"/>
    <cellStyle name="Normal 3 27" xfId="1071" xr:uid="{00000000-0005-0000-0000-000041040000}"/>
    <cellStyle name="Normal 3 28" xfId="1072" xr:uid="{00000000-0005-0000-0000-000042040000}"/>
    <cellStyle name="Normal 3 29" xfId="1073" xr:uid="{00000000-0005-0000-0000-000043040000}"/>
    <cellStyle name="Normal 3 3" xfId="1074" xr:uid="{00000000-0005-0000-0000-000044040000}"/>
    <cellStyle name="Normal 3 30" xfId="1075" xr:uid="{00000000-0005-0000-0000-000045040000}"/>
    <cellStyle name="Normal 3 31" xfId="1076" xr:uid="{00000000-0005-0000-0000-000046040000}"/>
    <cellStyle name="Normal 3 32" xfId="1077" xr:uid="{00000000-0005-0000-0000-000047040000}"/>
    <cellStyle name="Normal 3 33" xfId="1078" xr:uid="{00000000-0005-0000-0000-000048040000}"/>
    <cellStyle name="Normal 3 4" xfId="1079" xr:uid="{00000000-0005-0000-0000-000049040000}"/>
    <cellStyle name="Normal 3 5" xfId="1080" xr:uid="{00000000-0005-0000-0000-00004A040000}"/>
    <cellStyle name="Normal 3 6" xfId="1081" xr:uid="{00000000-0005-0000-0000-00004B040000}"/>
    <cellStyle name="Normal 3 7" xfId="1082" xr:uid="{00000000-0005-0000-0000-00004C040000}"/>
    <cellStyle name="Normal 3 8" xfId="1083" xr:uid="{00000000-0005-0000-0000-00004D040000}"/>
    <cellStyle name="Normal 3 9" xfId="1084" xr:uid="{00000000-0005-0000-0000-00004E040000}"/>
    <cellStyle name="Normal 39" xfId="1085" xr:uid="{00000000-0005-0000-0000-00004F040000}"/>
    <cellStyle name="Normal 4" xfId="1086" xr:uid="{00000000-0005-0000-0000-000050040000}"/>
    <cellStyle name="Normal 4 10" xfId="1087" xr:uid="{00000000-0005-0000-0000-000051040000}"/>
    <cellStyle name="Normal 4 11" xfId="1088" xr:uid="{00000000-0005-0000-0000-000052040000}"/>
    <cellStyle name="Normal 4 12" xfId="1089" xr:uid="{00000000-0005-0000-0000-000053040000}"/>
    <cellStyle name="Normal 4 13" xfId="1090" xr:uid="{00000000-0005-0000-0000-000054040000}"/>
    <cellStyle name="Normal 4 14" xfId="1091" xr:uid="{00000000-0005-0000-0000-000055040000}"/>
    <cellStyle name="Normal 4 15" xfId="1092" xr:uid="{00000000-0005-0000-0000-000056040000}"/>
    <cellStyle name="Normal 4 16" xfId="1093" xr:uid="{00000000-0005-0000-0000-000057040000}"/>
    <cellStyle name="Normal 4 17" xfId="1094" xr:uid="{00000000-0005-0000-0000-000058040000}"/>
    <cellStyle name="Normal 4 18" xfId="1095" xr:uid="{00000000-0005-0000-0000-000059040000}"/>
    <cellStyle name="Normal 4 19" xfId="1096" xr:uid="{00000000-0005-0000-0000-00005A040000}"/>
    <cellStyle name="Normal 4 2" xfId="1097" xr:uid="{00000000-0005-0000-0000-00005B040000}"/>
    <cellStyle name="Normal 4 20" xfId="1098" xr:uid="{00000000-0005-0000-0000-00005C040000}"/>
    <cellStyle name="Normal 4 21" xfId="1099" xr:uid="{00000000-0005-0000-0000-00005D040000}"/>
    <cellStyle name="Normal 4 22" xfId="1100" xr:uid="{00000000-0005-0000-0000-00005E040000}"/>
    <cellStyle name="Normal 4 23" xfId="1101" xr:uid="{00000000-0005-0000-0000-00005F040000}"/>
    <cellStyle name="Normal 4 24" xfId="1102" xr:uid="{00000000-0005-0000-0000-000060040000}"/>
    <cellStyle name="Normal 4 25" xfId="1103" xr:uid="{00000000-0005-0000-0000-000061040000}"/>
    <cellStyle name="Normal 4 26" xfId="1104" xr:uid="{00000000-0005-0000-0000-000062040000}"/>
    <cellStyle name="Normal 4 27" xfId="1105" xr:uid="{00000000-0005-0000-0000-000063040000}"/>
    <cellStyle name="Normal 4 28" xfId="1106" xr:uid="{00000000-0005-0000-0000-000064040000}"/>
    <cellStyle name="Normal 4 29" xfId="1107" xr:uid="{00000000-0005-0000-0000-000065040000}"/>
    <cellStyle name="Normal 4 3" xfId="1108" xr:uid="{00000000-0005-0000-0000-000066040000}"/>
    <cellStyle name="Normal 4 3 2" xfId="1109" xr:uid="{00000000-0005-0000-0000-000067040000}"/>
    <cellStyle name="Normal 4 30" xfId="1110" xr:uid="{00000000-0005-0000-0000-000068040000}"/>
    <cellStyle name="Normal 4 31" xfId="1111" xr:uid="{00000000-0005-0000-0000-000069040000}"/>
    <cellStyle name="Normal 4 32" xfId="1112" xr:uid="{00000000-0005-0000-0000-00006A040000}"/>
    <cellStyle name="Normal 4 33" xfId="1113" xr:uid="{00000000-0005-0000-0000-00006B040000}"/>
    <cellStyle name="Normal 4 4" xfId="1114" xr:uid="{00000000-0005-0000-0000-00006C040000}"/>
    <cellStyle name="Normal 4 5" xfId="1115" xr:uid="{00000000-0005-0000-0000-00006D040000}"/>
    <cellStyle name="Normal 4 6" xfId="1116" xr:uid="{00000000-0005-0000-0000-00006E040000}"/>
    <cellStyle name="Normal 4 7" xfId="1117" xr:uid="{00000000-0005-0000-0000-00006F040000}"/>
    <cellStyle name="Normal 4 8" xfId="1118" xr:uid="{00000000-0005-0000-0000-000070040000}"/>
    <cellStyle name="Normal 4 9" xfId="1119" xr:uid="{00000000-0005-0000-0000-000071040000}"/>
    <cellStyle name="Normal 5" xfId="1120" xr:uid="{00000000-0005-0000-0000-000072040000}"/>
    <cellStyle name="Normal 5 10" xfId="1121" xr:uid="{00000000-0005-0000-0000-000073040000}"/>
    <cellStyle name="Normal 5 11" xfId="1122" xr:uid="{00000000-0005-0000-0000-000074040000}"/>
    <cellStyle name="Normal 5 12" xfId="1123" xr:uid="{00000000-0005-0000-0000-000075040000}"/>
    <cellStyle name="Normal 5 13" xfId="1124" xr:uid="{00000000-0005-0000-0000-000076040000}"/>
    <cellStyle name="Normal 5 14" xfId="1125" xr:uid="{00000000-0005-0000-0000-000077040000}"/>
    <cellStyle name="Normal 5 15" xfId="1126" xr:uid="{00000000-0005-0000-0000-000078040000}"/>
    <cellStyle name="Normal 5 16" xfId="1127" xr:uid="{00000000-0005-0000-0000-000079040000}"/>
    <cellStyle name="Normal 5 17" xfId="1128" xr:uid="{00000000-0005-0000-0000-00007A040000}"/>
    <cellStyle name="Normal 5 18" xfId="1129" xr:uid="{00000000-0005-0000-0000-00007B040000}"/>
    <cellStyle name="Normal 5 19" xfId="1130" xr:uid="{00000000-0005-0000-0000-00007C040000}"/>
    <cellStyle name="Normal 5 2" xfId="1131" xr:uid="{00000000-0005-0000-0000-00007D040000}"/>
    <cellStyle name="Normal 5 20" xfId="1132" xr:uid="{00000000-0005-0000-0000-00007E040000}"/>
    <cellStyle name="Normal 5 21" xfId="1133" xr:uid="{00000000-0005-0000-0000-00007F040000}"/>
    <cellStyle name="Normal 5 22" xfId="1134" xr:uid="{00000000-0005-0000-0000-000080040000}"/>
    <cellStyle name="Normal 5 23" xfId="1135" xr:uid="{00000000-0005-0000-0000-000081040000}"/>
    <cellStyle name="Normal 5 24" xfId="1136" xr:uid="{00000000-0005-0000-0000-000082040000}"/>
    <cellStyle name="Normal 5 25" xfId="1137" xr:uid="{00000000-0005-0000-0000-000083040000}"/>
    <cellStyle name="Normal 5 26" xfId="1138" xr:uid="{00000000-0005-0000-0000-000084040000}"/>
    <cellStyle name="Normal 5 27" xfId="1139" xr:uid="{00000000-0005-0000-0000-000085040000}"/>
    <cellStyle name="Normal 5 28" xfId="1140" xr:uid="{00000000-0005-0000-0000-000086040000}"/>
    <cellStyle name="Normal 5 29" xfId="1141" xr:uid="{00000000-0005-0000-0000-000087040000}"/>
    <cellStyle name="Normal 5 3" xfId="1142" xr:uid="{00000000-0005-0000-0000-000088040000}"/>
    <cellStyle name="Normal 5 30" xfId="1143" xr:uid="{00000000-0005-0000-0000-000089040000}"/>
    <cellStyle name="Normal 5 31" xfId="1144" xr:uid="{00000000-0005-0000-0000-00008A040000}"/>
    <cellStyle name="Normal 5 32" xfId="1145" xr:uid="{00000000-0005-0000-0000-00008B040000}"/>
    <cellStyle name="Normal 5 33" xfId="1146" xr:uid="{00000000-0005-0000-0000-00008C040000}"/>
    <cellStyle name="Normal 5 33 10" xfId="1147" xr:uid="{00000000-0005-0000-0000-00008D040000}"/>
    <cellStyle name="Normal 5 33 11" xfId="1148" xr:uid="{00000000-0005-0000-0000-00008E040000}"/>
    <cellStyle name="Normal 5 33 12" xfId="1149" xr:uid="{00000000-0005-0000-0000-00008F040000}"/>
    <cellStyle name="Normal 5 33 13" xfId="1150" xr:uid="{00000000-0005-0000-0000-000090040000}"/>
    <cellStyle name="Normal 5 33 14" xfId="1151" xr:uid="{00000000-0005-0000-0000-000091040000}"/>
    <cellStyle name="Normal 5 33 15" xfId="1152" xr:uid="{00000000-0005-0000-0000-000092040000}"/>
    <cellStyle name="Normal 5 33 16" xfId="1153" xr:uid="{00000000-0005-0000-0000-000093040000}"/>
    <cellStyle name="Normal 5 33 17" xfId="1154" xr:uid="{00000000-0005-0000-0000-000094040000}"/>
    <cellStyle name="Normal 5 33 18" xfId="1155" xr:uid="{00000000-0005-0000-0000-000095040000}"/>
    <cellStyle name="Normal 5 33 19" xfId="1156" xr:uid="{00000000-0005-0000-0000-000096040000}"/>
    <cellStyle name="Normal 5 33 2" xfId="1157" xr:uid="{00000000-0005-0000-0000-000097040000}"/>
    <cellStyle name="Normal 5 33 2 10" xfId="1158" xr:uid="{00000000-0005-0000-0000-000098040000}"/>
    <cellStyle name="Normal 5 33 2 11" xfId="1159" xr:uid="{00000000-0005-0000-0000-000099040000}"/>
    <cellStyle name="Normal 5 33 2 12" xfId="1160" xr:uid="{00000000-0005-0000-0000-00009A040000}"/>
    <cellStyle name="Normal 5 33 2 13" xfId="1161" xr:uid="{00000000-0005-0000-0000-00009B040000}"/>
    <cellStyle name="Normal 5 33 2 14" xfId="1162" xr:uid="{00000000-0005-0000-0000-00009C040000}"/>
    <cellStyle name="Normal 5 33 2 15" xfId="1163" xr:uid="{00000000-0005-0000-0000-00009D040000}"/>
    <cellStyle name="Normal 5 33 2 16" xfId="1164" xr:uid="{00000000-0005-0000-0000-00009E040000}"/>
    <cellStyle name="Normal 5 33 2 17" xfId="1165" xr:uid="{00000000-0005-0000-0000-00009F040000}"/>
    <cellStyle name="Normal 5 33 2 18" xfId="1166" xr:uid="{00000000-0005-0000-0000-0000A0040000}"/>
    <cellStyle name="Normal 5 33 2 2" xfId="1167" xr:uid="{00000000-0005-0000-0000-0000A1040000}"/>
    <cellStyle name="Normal 5 33 2 3" xfId="1168" xr:uid="{00000000-0005-0000-0000-0000A2040000}"/>
    <cellStyle name="Normal 5 33 2 4" xfId="1169" xr:uid="{00000000-0005-0000-0000-0000A3040000}"/>
    <cellStyle name="Normal 5 33 2 5" xfId="1170" xr:uid="{00000000-0005-0000-0000-0000A4040000}"/>
    <cellStyle name="Normal 5 33 2 6" xfId="1171" xr:uid="{00000000-0005-0000-0000-0000A5040000}"/>
    <cellStyle name="Normal 5 33 2 7" xfId="1172" xr:uid="{00000000-0005-0000-0000-0000A6040000}"/>
    <cellStyle name="Normal 5 33 2 8" xfId="1173" xr:uid="{00000000-0005-0000-0000-0000A7040000}"/>
    <cellStyle name="Normal 5 33 2 9" xfId="1174" xr:uid="{00000000-0005-0000-0000-0000A8040000}"/>
    <cellStyle name="Normal 5 33 20" xfId="1175" xr:uid="{00000000-0005-0000-0000-0000A9040000}"/>
    <cellStyle name="Normal 5 33 21" xfId="1176" xr:uid="{00000000-0005-0000-0000-0000AA040000}"/>
    <cellStyle name="Normal 5 33 22" xfId="1177" xr:uid="{00000000-0005-0000-0000-0000AB040000}"/>
    <cellStyle name="Normal 5 33 23" xfId="1178" xr:uid="{00000000-0005-0000-0000-0000AC040000}"/>
    <cellStyle name="Normal 5 33 24" xfId="1179" xr:uid="{00000000-0005-0000-0000-0000AD040000}"/>
    <cellStyle name="Normal 5 33 25" xfId="1180" xr:uid="{00000000-0005-0000-0000-0000AE040000}"/>
    <cellStyle name="Normal 5 33 3" xfId="1181" xr:uid="{00000000-0005-0000-0000-0000AF040000}"/>
    <cellStyle name="Normal 5 33 3 10" xfId="1182" xr:uid="{00000000-0005-0000-0000-0000B0040000}"/>
    <cellStyle name="Normal 5 33 3 11" xfId="1183" xr:uid="{00000000-0005-0000-0000-0000B1040000}"/>
    <cellStyle name="Normal 5 33 3 12" xfId="1184" xr:uid="{00000000-0005-0000-0000-0000B2040000}"/>
    <cellStyle name="Normal 5 33 3 13" xfId="1185" xr:uid="{00000000-0005-0000-0000-0000B3040000}"/>
    <cellStyle name="Normal 5 33 3 14" xfId="1186" xr:uid="{00000000-0005-0000-0000-0000B4040000}"/>
    <cellStyle name="Normal 5 33 3 15" xfId="1187" xr:uid="{00000000-0005-0000-0000-0000B5040000}"/>
    <cellStyle name="Normal 5 33 3 16" xfId="1188" xr:uid="{00000000-0005-0000-0000-0000B6040000}"/>
    <cellStyle name="Normal 5 33 3 17" xfId="1189" xr:uid="{00000000-0005-0000-0000-0000B7040000}"/>
    <cellStyle name="Normal 5 33 3 18" xfId="1190" xr:uid="{00000000-0005-0000-0000-0000B8040000}"/>
    <cellStyle name="Normal 5 33 3 2" xfId="1191" xr:uid="{00000000-0005-0000-0000-0000B9040000}"/>
    <cellStyle name="Normal 5 33 3 3" xfId="1192" xr:uid="{00000000-0005-0000-0000-0000BA040000}"/>
    <cellStyle name="Normal 5 33 3 4" xfId="1193" xr:uid="{00000000-0005-0000-0000-0000BB040000}"/>
    <cellStyle name="Normal 5 33 3 5" xfId="1194" xr:uid="{00000000-0005-0000-0000-0000BC040000}"/>
    <cellStyle name="Normal 5 33 3 6" xfId="1195" xr:uid="{00000000-0005-0000-0000-0000BD040000}"/>
    <cellStyle name="Normal 5 33 3 7" xfId="1196" xr:uid="{00000000-0005-0000-0000-0000BE040000}"/>
    <cellStyle name="Normal 5 33 3 8" xfId="1197" xr:uid="{00000000-0005-0000-0000-0000BF040000}"/>
    <cellStyle name="Normal 5 33 3 9" xfId="1198" xr:uid="{00000000-0005-0000-0000-0000C0040000}"/>
    <cellStyle name="Normal 5 33 4" xfId="1199" xr:uid="{00000000-0005-0000-0000-0000C1040000}"/>
    <cellStyle name="Normal 5 33 4 10" xfId="1200" xr:uid="{00000000-0005-0000-0000-0000C2040000}"/>
    <cellStyle name="Normal 5 33 4 11" xfId="1201" xr:uid="{00000000-0005-0000-0000-0000C3040000}"/>
    <cellStyle name="Normal 5 33 4 12" xfId="1202" xr:uid="{00000000-0005-0000-0000-0000C4040000}"/>
    <cellStyle name="Normal 5 33 4 13" xfId="1203" xr:uid="{00000000-0005-0000-0000-0000C5040000}"/>
    <cellStyle name="Normal 5 33 4 14" xfId="1204" xr:uid="{00000000-0005-0000-0000-0000C6040000}"/>
    <cellStyle name="Normal 5 33 4 15" xfId="1205" xr:uid="{00000000-0005-0000-0000-0000C7040000}"/>
    <cellStyle name="Normal 5 33 4 16" xfId="1206" xr:uid="{00000000-0005-0000-0000-0000C8040000}"/>
    <cellStyle name="Normal 5 33 4 17" xfId="1207" xr:uid="{00000000-0005-0000-0000-0000C9040000}"/>
    <cellStyle name="Normal 5 33 4 18" xfId="1208" xr:uid="{00000000-0005-0000-0000-0000CA040000}"/>
    <cellStyle name="Normal 5 33 4 2" xfId="1209" xr:uid="{00000000-0005-0000-0000-0000CB040000}"/>
    <cellStyle name="Normal 5 33 4 3" xfId="1210" xr:uid="{00000000-0005-0000-0000-0000CC040000}"/>
    <cellStyle name="Normal 5 33 4 4" xfId="1211" xr:uid="{00000000-0005-0000-0000-0000CD040000}"/>
    <cellStyle name="Normal 5 33 4 5" xfId="1212" xr:uid="{00000000-0005-0000-0000-0000CE040000}"/>
    <cellStyle name="Normal 5 33 4 6" xfId="1213" xr:uid="{00000000-0005-0000-0000-0000CF040000}"/>
    <cellStyle name="Normal 5 33 4 7" xfId="1214" xr:uid="{00000000-0005-0000-0000-0000D0040000}"/>
    <cellStyle name="Normal 5 33 4 8" xfId="1215" xr:uid="{00000000-0005-0000-0000-0000D1040000}"/>
    <cellStyle name="Normal 5 33 4 9" xfId="1216" xr:uid="{00000000-0005-0000-0000-0000D2040000}"/>
    <cellStyle name="Normal 5 33 5" xfId="1217" xr:uid="{00000000-0005-0000-0000-0000D3040000}"/>
    <cellStyle name="Normal 5 33 5 10" xfId="1218" xr:uid="{00000000-0005-0000-0000-0000D4040000}"/>
    <cellStyle name="Normal 5 33 5 11" xfId="1219" xr:uid="{00000000-0005-0000-0000-0000D5040000}"/>
    <cellStyle name="Normal 5 33 5 12" xfId="1220" xr:uid="{00000000-0005-0000-0000-0000D6040000}"/>
    <cellStyle name="Normal 5 33 5 13" xfId="1221" xr:uid="{00000000-0005-0000-0000-0000D7040000}"/>
    <cellStyle name="Normal 5 33 5 14" xfId="1222" xr:uid="{00000000-0005-0000-0000-0000D8040000}"/>
    <cellStyle name="Normal 5 33 5 15" xfId="1223" xr:uid="{00000000-0005-0000-0000-0000D9040000}"/>
    <cellStyle name="Normal 5 33 5 16" xfId="1224" xr:uid="{00000000-0005-0000-0000-0000DA040000}"/>
    <cellStyle name="Normal 5 33 5 17" xfId="1225" xr:uid="{00000000-0005-0000-0000-0000DB040000}"/>
    <cellStyle name="Normal 5 33 5 18" xfId="1226" xr:uid="{00000000-0005-0000-0000-0000DC040000}"/>
    <cellStyle name="Normal 5 33 5 2" xfId="1227" xr:uid="{00000000-0005-0000-0000-0000DD040000}"/>
    <cellStyle name="Normal 5 33 5 3" xfId="1228" xr:uid="{00000000-0005-0000-0000-0000DE040000}"/>
    <cellStyle name="Normal 5 33 5 4" xfId="1229" xr:uid="{00000000-0005-0000-0000-0000DF040000}"/>
    <cellStyle name="Normal 5 33 5 5" xfId="1230" xr:uid="{00000000-0005-0000-0000-0000E0040000}"/>
    <cellStyle name="Normal 5 33 5 6" xfId="1231" xr:uid="{00000000-0005-0000-0000-0000E1040000}"/>
    <cellStyle name="Normal 5 33 5 7" xfId="1232" xr:uid="{00000000-0005-0000-0000-0000E2040000}"/>
    <cellStyle name="Normal 5 33 5 8" xfId="1233" xr:uid="{00000000-0005-0000-0000-0000E3040000}"/>
    <cellStyle name="Normal 5 33 5 9" xfId="1234" xr:uid="{00000000-0005-0000-0000-0000E4040000}"/>
    <cellStyle name="Normal 5 33 6" xfId="1235" xr:uid="{00000000-0005-0000-0000-0000E5040000}"/>
    <cellStyle name="Normal 5 33 6 10" xfId="1236" xr:uid="{00000000-0005-0000-0000-0000E6040000}"/>
    <cellStyle name="Normal 5 33 6 11" xfId="1237" xr:uid="{00000000-0005-0000-0000-0000E7040000}"/>
    <cellStyle name="Normal 5 33 6 12" xfId="1238" xr:uid="{00000000-0005-0000-0000-0000E8040000}"/>
    <cellStyle name="Normal 5 33 6 13" xfId="1239" xr:uid="{00000000-0005-0000-0000-0000E9040000}"/>
    <cellStyle name="Normal 5 33 6 14" xfId="1240" xr:uid="{00000000-0005-0000-0000-0000EA040000}"/>
    <cellStyle name="Normal 5 33 6 15" xfId="1241" xr:uid="{00000000-0005-0000-0000-0000EB040000}"/>
    <cellStyle name="Normal 5 33 6 16" xfId="1242" xr:uid="{00000000-0005-0000-0000-0000EC040000}"/>
    <cellStyle name="Normal 5 33 6 17" xfId="1243" xr:uid="{00000000-0005-0000-0000-0000ED040000}"/>
    <cellStyle name="Normal 5 33 6 18" xfId="1244" xr:uid="{00000000-0005-0000-0000-0000EE040000}"/>
    <cellStyle name="Normal 5 33 6 2" xfId="1245" xr:uid="{00000000-0005-0000-0000-0000EF040000}"/>
    <cellStyle name="Normal 5 33 6 3" xfId="1246" xr:uid="{00000000-0005-0000-0000-0000F0040000}"/>
    <cellStyle name="Normal 5 33 6 4" xfId="1247" xr:uid="{00000000-0005-0000-0000-0000F1040000}"/>
    <cellStyle name="Normal 5 33 6 5" xfId="1248" xr:uid="{00000000-0005-0000-0000-0000F2040000}"/>
    <cellStyle name="Normal 5 33 6 6" xfId="1249" xr:uid="{00000000-0005-0000-0000-0000F3040000}"/>
    <cellStyle name="Normal 5 33 6 7" xfId="1250" xr:uid="{00000000-0005-0000-0000-0000F4040000}"/>
    <cellStyle name="Normal 5 33 6 8" xfId="1251" xr:uid="{00000000-0005-0000-0000-0000F5040000}"/>
    <cellStyle name="Normal 5 33 6 9" xfId="1252" xr:uid="{00000000-0005-0000-0000-0000F6040000}"/>
    <cellStyle name="Normal 5 33 7" xfId="1253" xr:uid="{00000000-0005-0000-0000-0000F7040000}"/>
    <cellStyle name="Normal 5 33 7 10" xfId="1254" xr:uid="{00000000-0005-0000-0000-0000F8040000}"/>
    <cellStyle name="Normal 5 33 7 11" xfId="1255" xr:uid="{00000000-0005-0000-0000-0000F9040000}"/>
    <cellStyle name="Normal 5 33 7 12" xfId="1256" xr:uid="{00000000-0005-0000-0000-0000FA040000}"/>
    <cellStyle name="Normal 5 33 7 13" xfId="1257" xr:uid="{00000000-0005-0000-0000-0000FB040000}"/>
    <cellStyle name="Normal 5 33 7 14" xfId="1258" xr:uid="{00000000-0005-0000-0000-0000FC040000}"/>
    <cellStyle name="Normal 5 33 7 15" xfId="1259" xr:uid="{00000000-0005-0000-0000-0000FD040000}"/>
    <cellStyle name="Normal 5 33 7 16" xfId="1260" xr:uid="{00000000-0005-0000-0000-0000FE040000}"/>
    <cellStyle name="Normal 5 33 7 17" xfId="1261" xr:uid="{00000000-0005-0000-0000-0000FF040000}"/>
    <cellStyle name="Normal 5 33 7 18" xfId="1262" xr:uid="{00000000-0005-0000-0000-000000050000}"/>
    <cellStyle name="Normal 5 33 7 2" xfId="1263" xr:uid="{00000000-0005-0000-0000-000001050000}"/>
    <cellStyle name="Normal 5 33 7 3" xfId="1264" xr:uid="{00000000-0005-0000-0000-000002050000}"/>
    <cellStyle name="Normal 5 33 7 4" xfId="1265" xr:uid="{00000000-0005-0000-0000-000003050000}"/>
    <cellStyle name="Normal 5 33 7 5" xfId="1266" xr:uid="{00000000-0005-0000-0000-000004050000}"/>
    <cellStyle name="Normal 5 33 7 6" xfId="1267" xr:uid="{00000000-0005-0000-0000-000005050000}"/>
    <cellStyle name="Normal 5 33 7 7" xfId="1268" xr:uid="{00000000-0005-0000-0000-000006050000}"/>
    <cellStyle name="Normal 5 33 7 8" xfId="1269" xr:uid="{00000000-0005-0000-0000-000007050000}"/>
    <cellStyle name="Normal 5 33 7 9" xfId="1270" xr:uid="{00000000-0005-0000-0000-000008050000}"/>
    <cellStyle name="Normal 5 33 8" xfId="1271" xr:uid="{00000000-0005-0000-0000-000009050000}"/>
    <cellStyle name="Normal 5 33 8 10" xfId="1272" xr:uid="{00000000-0005-0000-0000-00000A050000}"/>
    <cellStyle name="Normal 5 33 8 11" xfId="1273" xr:uid="{00000000-0005-0000-0000-00000B050000}"/>
    <cellStyle name="Normal 5 33 8 12" xfId="1274" xr:uid="{00000000-0005-0000-0000-00000C050000}"/>
    <cellStyle name="Normal 5 33 8 13" xfId="1275" xr:uid="{00000000-0005-0000-0000-00000D050000}"/>
    <cellStyle name="Normal 5 33 8 14" xfId="1276" xr:uid="{00000000-0005-0000-0000-00000E050000}"/>
    <cellStyle name="Normal 5 33 8 15" xfId="1277" xr:uid="{00000000-0005-0000-0000-00000F050000}"/>
    <cellStyle name="Normal 5 33 8 16" xfId="1278" xr:uid="{00000000-0005-0000-0000-000010050000}"/>
    <cellStyle name="Normal 5 33 8 17" xfId="1279" xr:uid="{00000000-0005-0000-0000-000011050000}"/>
    <cellStyle name="Normal 5 33 8 18" xfId="1280" xr:uid="{00000000-0005-0000-0000-000012050000}"/>
    <cellStyle name="Normal 5 33 8 2" xfId="1281" xr:uid="{00000000-0005-0000-0000-000013050000}"/>
    <cellStyle name="Normal 5 33 8 3" xfId="1282" xr:uid="{00000000-0005-0000-0000-000014050000}"/>
    <cellStyle name="Normal 5 33 8 4" xfId="1283" xr:uid="{00000000-0005-0000-0000-000015050000}"/>
    <cellStyle name="Normal 5 33 8 5" xfId="1284" xr:uid="{00000000-0005-0000-0000-000016050000}"/>
    <cellStyle name="Normal 5 33 8 6" xfId="1285" xr:uid="{00000000-0005-0000-0000-000017050000}"/>
    <cellStyle name="Normal 5 33 8 7" xfId="1286" xr:uid="{00000000-0005-0000-0000-000018050000}"/>
    <cellStyle name="Normal 5 33 8 8" xfId="1287" xr:uid="{00000000-0005-0000-0000-000019050000}"/>
    <cellStyle name="Normal 5 33 8 9" xfId="1288" xr:uid="{00000000-0005-0000-0000-00001A050000}"/>
    <cellStyle name="Normal 5 33 9" xfId="1289" xr:uid="{00000000-0005-0000-0000-00001B050000}"/>
    <cellStyle name="Normal 5 34" xfId="1290" xr:uid="{00000000-0005-0000-0000-00001C050000}"/>
    <cellStyle name="Normal 5 34 10" xfId="1291" xr:uid="{00000000-0005-0000-0000-00001D050000}"/>
    <cellStyle name="Normal 5 34 11" xfId="1292" xr:uid="{00000000-0005-0000-0000-00001E050000}"/>
    <cellStyle name="Normal 5 34 12" xfId="1293" xr:uid="{00000000-0005-0000-0000-00001F050000}"/>
    <cellStyle name="Normal 5 34 13" xfId="1294" xr:uid="{00000000-0005-0000-0000-000020050000}"/>
    <cellStyle name="Normal 5 34 14" xfId="1295" xr:uid="{00000000-0005-0000-0000-000021050000}"/>
    <cellStyle name="Normal 5 34 15" xfId="1296" xr:uid="{00000000-0005-0000-0000-000022050000}"/>
    <cellStyle name="Normal 5 34 16" xfId="1297" xr:uid="{00000000-0005-0000-0000-000023050000}"/>
    <cellStyle name="Normal 5 34 17" xfId="1298" xr:uid="{00000000-0005-0000-0000-000024050000}"/>
    <cellStyle name="Normal 5 34 18" xfId="1299" xr:uid="{00000000-0005-0000-0000-000025050000}"/>
    <cellStyle name="Normal 5 34 2" xfId="1300" xr:uid="{00000000-0005-0000-0000-000026050000}"/>
    <cellStyle name="Normal 5 34 3" xfId="1301" xr:uid="{00000000-0005-0000-0000-000027050000}"/>
    <cellStyle name="Normal 5 34 4" xfId="1302" xr:uid="{00000000-0005-0000-0000-000028050000}"/>
    <cellStyle name="Normal 5 34 5" xfId="1303" xr:uid="{00000000-0005-0000-0000-000029050000}"/>
    <cellStyle name="Normal 5 34 6" xfId="1304" xr:uid="{00000000-0005-0000-0000-00002A050000}"/>
    <cellStyle name="Normal 5 34 7" xfId="1305" xr:uid="{00000000-0005-0000-0000-00002B050000}"/>
    <cellStyle name="Normal 5 34 8" xfId="1306" xr:uid="{00000000-0005-0000-0000-00002C050000}"/>
    <cellStyle name="Normal 5 34 9" xfId="1307" xr:uid="{00000000-0005-0000-0000-00002D050000}"/>
    <cellStyle name="Normal 5 35" xfId="1308" xr:uid="{00000000-0005-0000-0000-00002E050000}"/>
    <cellStyle name="Normal 5 35 10" xfId="1309" xr:uid="{00000000-0005-0000-0000-00002F050000}"/>
    <cellStyle name="Normal 5 35 11" xfId="1310" xr:uid="{00000000-0005-0000-0000-000030050000}"/>
    <cellStyle name="Normal 5 35 12" xfId="1311" xr:uid="{00000000-0005-0000-0000-000031050000}"/>
    <cellStyle name="Normal 5 35 13" xfId="1312" xr:uid="{00000000-0005-0000-0000-000032050000}"/>
    <cellStyle name="Normal 5 35 14" xfId="1313" xr:uid="{00000000-0005-0000-0000-000033050000}"/>
    <cellStyle name="Normal 5 35 15" xfId="1314" xr:uid="{00000000-0005-0000-0000-000034050000}"/>
    <cellStyle name="Normal 5 35 16" xfId="1315" xr:uid="{00000000-0005-0000-0000-000035050000}"/>
    <cellStyle name="Normal 5 35 17" xfId="1316" xr:uid="{00000000-0005-0000-0000-000036050000}"/>
    <cellStyle name="Normal 5 35 18" xfId="1317" xr:uid="{00000000-0005-0000-0000-000037050000}"/>
    <cellStyle name="Normal 5 35 2" xfId="1318" xr:uid="{00000000-0005-0000-0000-000038050000}"/>
    <cellStyle name="Normal 5 35 3" xfId="1319" xr:uid="{00000000-0005-0000-0000-000039050000}"/>
    <cellStyle name="Normal 5 35 4" xfId="1320" xr:uid="{00000000-0005-0000-0000-00003A050000}"/>
    <cellStyle name="Normal 5 35 5" xfId="1321" xr:uid="{00000000-0005-0000-0000-00003B050000}"/>
    <cellStyle name="Normal 5 35 6" xfId="1322" xr:uid="{00000000-0005-0000-0000-00003C050000}"/>
    <cellStyle name="Normal 5 35 7" xfId="1323" xr:uid="{00000000-0005-0000-0000-00003D050000}"/>
    <cellStyle name="Normal 5 35 8" xfId="1324" xr:uid="{00000000-0005-0000-0000-00003E050000}"/>
    <cellStyle name="Normal 5 35 9" xfId="1325" xr:uid="{00000000-0005-0000-0000-00003F050000}"/>
    <cellStyle name="Normal 5 36" xfId="1326" xr:uid="{00000000-0005-0000-0000-000040050000}"/>
    <cellStyle name="Normal 5 36 10" xfId="1327" xr:uid="{00000000-0005-0000-0000-000041050000}"/>
    <cellStyle name="Normal 5 36 11" xfId="1328" xr:uid="{00000000-0005-0000-0000-000042050000}"/>
    <cellStyle name="Normal 5 36 12" xfId="1329" xr:uid="{00000000-0005-0000-0000-000043050000}"/>
    <cellStyle name="Normal 5 36 13" xfId="1330" xr:uid="{00000000-0005-0000-0000-000044050000}"/>
    <cellStyle name="Normal 5 36 14" xfId="1331" xr:uid="{00000000-0005-0000-0000-000045050000}"/>
    <cellStyle name="Normal 5 36 15" xfId="1332" xr:uid="{00000000-0005-0000-0000-000046050000}"/>
    <cellStyle name="Normal 5 36 16" xfId="1333" xr:uid="{00000000-0005-0000-0000-000047050000}"/>
    <cellStyle name="Normal 5 36 17" xfId="1334" xr:uid="{00000000-0005-0000-0000-000048050000}"/>
    <cellStyle name="Normal 5 36 18" xfId="1335" xr:uid="{00000000-0005-0000-0000-000049050000}"/>
    <cellStyle name="Normal 5 36 2" xfId="1336" xr:uid="{00000000-0005-0000-0000-00004A050000}"/>
    <cellStyle name="Normal 5 36 3" xfId="1337" xr:uid="{00000000-0005-0000-0000-00004B050000}"/>
    <cellStyle name="Normal 5 36 4" xfId="1338" xr:uid="{00000000-0005-0000-0000-00004C050000}"/>
    <cellStyle name="Normal 5 36 5" xfId="1339" xr:uid="{00000000-0005-0000-0000-00004D050000}"/>
    <cellStyle name="Normal 5 36 6" xfId="1340" xr:uid="{00000000-0005-0000-0000-00004E050000}"/>
    <cellStyle name="Normal 5 36 7" xfId="1341" xr:uid="{00000000-0005-0000-0000-00004F050000}"/>
    <cellStyle name="Normal 5 36 8" xfId="1342" xr:uid="{00000000-0005-0000-0000-000050050000}"/>
    <cellStyle name="Normal 5 36 9" xfId="1343" xr:uid="{00000000-0005-0000-0000-000051050000}"/>
    <cellStyle name="Normal 5 37" xfId="1344" xr:uid="{00000000-0005-0000-0000-000052050000}"/>
    <cellStyle name="Normal 5 37 10" xfId="1345" xr:uid="{00000000-0005-0000-0000-000053050000}"/>
    <cellStyle name="Normal 5 37 11" xfId="1346" xr:uid="{00000000-0005-0000-0000-000054050000}"/>
    <cellStyle name="Normal 5 37 12" xfId="1347" xr:uid="{00000000-0005-0000-0000-000055050000}"/>
    <cellStyle name="Normal 5 37 13" xfId="1348" xr:uid="{00000000-0005-0000-0000-000056050000}"/>
    <cellStyle name="Normal 5 37 14" xfId="1349" xr:uid="{00000000-0005-0000-0000-000057050000}"/>
    <cellStyle name="Normal 5 37 15" xfId="1350" xr:uid="{00000000-0005-0000-0000-000058050000}"/>
    <cellStyle name="Normal 5 37 16" xfId="1351" xr:uid="{00000000-0005-0000-0000-000059050000}"/>
    <cellStyle name="Normal 5 37 17" xfId="1352" xr:uid="{00000000-0005-0000-0000-00005A050000}"/>
    <cellStyle name="Normal 5 37 18" xfId="1353" xr:uid="{00000000-0005-0000-0000-00005B050000}"/>
    <cellStyle name="Normal 5 37 2" xfId="1354" xr:uid="{00000000-0005-0000-0000-00005C050000}"/>
    <cellStyle name="Normal 5 37 3" xfId="1355" xr:uid="{00000000-0005-0000-0000-00005D050000}"/>
    <cellStyle name="Normal 5 37 4" xfId="1356" xr:uid="{00000000-0005-0000-0000-00005E050000}"/>
    <cellStyle name="Normal 5 37 5" xfId="1357" xr:uid="{00000000-0005-0000-0000-00005F050000}"/>
    <cellStyle name="Normal 5 37 6" xfId="1358" xr:uid="{00000000-0005-0000-0000-000060050000}"/>
    <cellStyle name="Normal 5 37 7" xfId="1359" xr:uid="{00000000-0005-0000-0000-000061050000}"/>
    <cellStyle name="Normal 5 37 8" xfId="1360" xr:uid="{00000000-0005-0000-0000-000062050000}"/>
    <cellStyle name="Normal 5 37 9" xfId="1361" xr:uid="{00000000-0005-0000-0000-000063050000}"/>
    <cellStyle name="Normal 5 38" xfId="1362" xr:uid="{00000000-0005-0000-0000-000064050000}"/>
    <cellStyle name="Normal 5 38 10" xfId="1363" xr:uid="{00000000-0005-0000-0000-000065050000}"/>
    <cellStyle name="Normal 5 38 11" xfId="1364" xr:uid="{00000000-0005-0000-0000-000066050000}"/>
    <cellStyle name="Normal 5 38 12" xfId="1365" xr:uid="{00000000-0005-0000-0000-000067050000}"/>
    <cellStyle name="Normal 5 38 13" xfId="1366" xr:uid="{00000000-0005-0000-0000-000068050000}"/>
    <cellStyle name="Normal 5 38 14" xfId="1367" xr:uid="{00000000-0005-0000-0000-000069050000}"/>
    <cellStyle name="Normal 5 38 15" xfId="1368" xr:uid="{00000000-0005-0000-0000-00006A050000}"/>
    <cellStyle name="Normal 5 38 16" xfId="1369" xr:uid="{00000000-0005-0000-0000-00006B050000}"/>
    <cellStyle name="Normal 5 38 17" xfId="1370" xr:uid="{00000000-0005-0000-0000-00006C050000}"/>
    <cellStyle name="Normal 5 38 18" xfId="1371" xr:uid="{00000000-0005-0000-0000-00006D050000}"/>
    <cellStyle name="Normal 5 38 2" xfId="1372" xr:uid="{00000000-0005-0000-0000-00006E050000}"/>
    <cellStyle name="Normal 5 38 3" xfId="1373" xr:uid="{00000000-0005-0000-0000-00006F050000}"/>
    <cellStyle name="Normal 5 38 4" xfId="1374" xr:uid="{00000000-0005-0000-0000-000070050000}"/>
    <cellStyle name="Normal 5 38 5" xfId="1375" xr:uid="{00000000-0005-0000-0000-000071050000}"/>
    <cellStyle name="Normal 5 38 6" xfId="1376" xr:uid="{00000000-0005-0000-0000-000072050000}"/>
    <cellStyle name="Normal 5 38 7" xfId="1377" xr:uid="{00000000-0005-0000-0000-000073050000}"/>
    <cellStyle name="Normal 5 38 8" xfId="1378" xr:uid="{00000000-0005-0000-0000-000074050000}"/>
    <cellStyle name="Normal 5 38 9" xfId="1379" xr:uid="{00000000-0005-0000-0000-000075050000}"/>
    <cellStyle name="Normal 5 39" xfId="1380" xr:uid="{00000000-0005-0000-0000-000076050000}"/>
    <cellStyle name="Normal 5 39 10" xfId="1381" xr:uid="{00000000-0005-0000-0000-000077050000}"/>
    <cellStyle name="Normal 5 39 11" xfId="1382" xr:uid="{00000000-0005-0000-0000-000078050000}"/>
    <cellStyle name="Normal 5 39 12" xfId="1383" xr:uid="{00000000-0005-0000-0000-000079050000}"/>
    <cellStyle name="Normal 5 39 13" xfId="1384" xr:uid="{00000000-0005-0000-0000-00007A050000}"/>
    <cellStyle name="Normal 5 39 14" xfId="1385" xr:uid="{00000000-0005-0000-0000-00007B050000}"/>
    <cellStyle name="Normal 5 39 15" xfId="1386" xr:uid="{00000000-0005-0000-0000-00007C050000}"/>
    <cellStyle name="Normal 5 39 16" xfId="1387" xr:uid="{00000000-0005-0000-0000-00007D050000}"/>
    <cellStyle name="Normal 5 39 17" xfId="1388" xr:uid="{00000000-0005-0000-0000-00007E050000}"/>
    <cellStyle name="Normal 5 39 18" xfId="1389" xr:uid="{00000000-0005-0000-0000-00007F050000}"/>
    <cellStyle name="Normal 5 39 2" xfId="1390" xr:uid="{00000000-0005-0000-0000-000080050000}"/>
    <cellStyle name="Normal 5 39 3" xfId="1391" xr:uid="{00000000-0005-0000-0000-000081050000}"/>
    <cellStyle name="Normal 5 39 4" xfId="1392" xr:uid="{00000000-0005-0000-0000-000082050000}"/>
    <cellStyle name="Normal 5 39 5" xfId="1393" xr:uid="{00000000-0005-0000-0000-000083050000}"/>
    <cellStyle name="Normal 5 39 6" xfId="1394" xr:uid="{00000000-0005-0000-0000-000084050000}"/>
    <cellStyle name="Normal 5 39 7" xfId="1395" xr:uid="{00000000-0005-0000-0000-000085050000}"/>
    <cellStyle name="Normal 5 39 8" xfId="1396" xr:uid="{00000000-0005-0000-0000-000086050000}"/>
    <cellStyle name="Normal 5 39 9" xfId="1397" xr:uid="{00000000-0005-0000-0000-000087050000}"/>
    <cellStyle name="Normal 5 4" xfId="1398" xr:uid="{00000000-0005-0000-0000-000088050000}"/>
    <cellStyle name="Normal 5 40" xfId="1399" xr:uid="{00000000-0005-0000-0000-000089050000}"/>
    <cellStyle name="Normal 5 40 10" xfId="1400" xr:uid="{00000000-0005-0000-0000-00008A050000}"/>
    <cellStyle name="Normal 5 40 11" xfId="1401" xr:uid="{00000000-0005-0000-0000-00008B050000}"/>
    <cellStyle name="Normal 5 40 12" xfId="1402" xr:uid="{00000000-0005-0000-0000-00008C050000}"/>
    <cellStyle name="Normal 5 40 13" xfId="1403" xr:uid="{00000000-0005-0000-0000-00008D050000}"/>
    <cellStyle name="Normal 5 40 14" xfId="1404" xr:uid="{00000000-0005-0000-0000-00008E050000}"/>
    <cellStyle name="Normal 5 40 15" xfId="1405" xr:uid="{00000000-0005-0000-0000-00008F050000}"/>
    <cellStyle name="Normal 5 40 16" xfId="1406" xr:uid="{00000000-0005-0000-0000-000090050000}"/>
    <cellStyle name="Normal 5 40 17" xfId="1407" xr:uid="{00000000-0005-0000-0000-000091050000}"/>
    <cellStyle name="Normal 5 40 18" xfId="1408" xr:uid="{00000000-0005-0000-0000-000092050000}"/>
    <cellStyle name="Normal 5 40 2" xfId="1409" xr:uid="{00000000-0005-0000-0000-000093050000}"/>
    <cellStyle name="Normal 5 40 3" xfId="1410" xr:uid="{00000000-0005-0000-0000-000094050000}"/>
    <cellStyle name="Normal 5 40 4" xfId="1411" xr:uid="{00000000-0005-0000-0000-000095050000}"/>
    <cellStyle name="Normal 5 40 5" xfId="1412" xr:uid="{00000000-0005-0000-0000-000096050000}"/>
    <cellStyle name="Normal 5 40 6" xfId="1413" xr:uid="{00000000-0005-0000-0000-000097050000}"/>
    <cellStyle name="Normal 5 40 7" xfId="1414" xr:uid="{00000000-0005-0000-0000-000098050000}"/>
    <cellStyle name="Normal 5 40 8" xfId="1415" xr:uid="{00000000-0005-0000-0000-000099050000}"/>
    <cellStyle name="Normal 5 40 9" xfId="1416" xr:uid="{00000000-0005-0000-0000-00009A050000}"/>
    <cellStyle name="Normal 5 41" xfId="1417" xr:uid="{00000000-0005-0000-0000-00009B050000}"/>
    <cellStyle name="Normal 5 42" xfId="1418" xr:uid="{00000000-0005-0000-0000-00009C050000}"/>
    <cellStyle name="Normal 5 43" xfId="1419" xr:uid="{00000000-0005-0000-0000-00009D050000}"/>
    <cellStyle name="Normal 5 44" xfId="1420" xr:uid="{00000000-0005-0000-0000-00009E050000}"/>
    <cellStyle name="Normal 5 45" xfId="1421" xr:uid="{00000000-0005-0000-0000-00009F050000}"/>
    <cellStyle name="Normal 5 46" xfId="1422" xr:uid="{00000000-0005-0000-0000-0000A0050000}"/>
    <cellStyle name="Normal 5 47" xfId="1423" xr:uid="{00000000-0005-0000-0000-0000A1050000}"/>
    <cellStyle name="Normal 5 48" xfId="1424" xr:uid="{00000000-0005-0000-0000-0000A2050000}"/>
    <cellStyle name="Normal 5 49" xfId="1425" xr:uid="{00000000-0005-0000-0000-0000A3050000}"/>
    <cellStyle name="Normal 5 5" xfId="1426" xr:uid="{00000000-0005-0000-0000-0000A4050000}"/>
    <cellStyle name="Normal 5 50" xfId="1427" xr:uid="{00000000-0005-0000-0000-0000A5050000}"/>
    <cellStyle name="Normal 5 51" xfId="1428" xr:uid="{00000000-0005-0000-0000-0000A6050000}"/>
    <cellStyle name="Normal 5 52" xfId="1429" xr:uid="{00000000-0005-0000-0000-0000A7050000}"/>
    <cellStyle name="Normal 5 53" xfId="1430" xr:uid="{00000000-0005-0000-0000-0000A8050000}"/>
    <cellStyle name="Normal 5 54" xfId="1431" xr:uid="{00000000-0005-0000-0000-0000A9050000}"/>
    <cellStyle name="Normal 5 55" xfId="1432" xr:uid="{00000000-0005-0000-0000-0000AA050000}"/>
    <cellStyle name="Normal 5 56" xfId="1433" xr:uid="{00000000-0005-0000-0000-0000AB050000}"/>
    <cellStyle name="Normal 5 57" xfId="1434" xr:uid="{00000000-0005-0000-0000-0000AC050000}"/>
    <cellStyle name="Normal 5 58" xfId="1435" xr:uid="{00000000-0005-0000-0000-0000AD050000}"/>
    <cellStyle name="Normal 5 6" xfId="1436" xr:uid="{00000000-0005-0000-0000-0000AE050000}"/>
    <cellStyle name="Normal 5 7" xfId="1437" xr:uid="{00000000-0005-0000-0000-0000AF050000}"/>
    <cellStyle name="Normal 5 8" xfId="1438" xr:uid="{00000000-0005-0000-0000-0000B0050000}"/>
    <cellStyle name="Normal 5 9" xfId="1439" xr:uid="{00000000-0005-0000-0000-0000B1050000}"/>
    <cellStyle name="Normal 52 2" xfId="1440" xr:uid="{00000000-0005-0000-0000-0000B2050000}"/>
    <cellStyle name="Normal 53" xfId="1441" xr:uid="{00000000-0005-0000-0000-0000B3050000}"/>
    <cellStyle name="Normal 54" xfId="1442" xr:uid="{00000000-0005-0000-0000-0000B4050000}"/>
    <cellStyle name="Normal 6" xfId="1443" xr:uid="{00000000-0005-0000-0000-0000B5050000}"/>
    <cellStyle name="Normal 6 10" xfId="1444" xr:uid="{00000000-0005-0000-0000-0000B6050000}"/>
    <cellStyle name="Normal 6 11" xfId="1445" xr:uid="{00000000-0005-0000-0000-0000B7050000}"/>
    <cellStyle name="Normal 6 12" xfId="1446" xr:uid="{00000000-0005-0000-0000-0000B8050000}"/>
    <cellStyle name="Normal 6 13" xfId="1447" xr:uid="{00000000-0005-0000-0000-0000B9050000}"/>
    <cellStyle name="Normal 6 14" xfId="1448" xr:uid="{00000000-0005-0000-0000-0000BA050000}"/>
    <cellStyle name="Normal 6 15" xfId="1449" xr:uid="{00000000-0005-0000-0000-0000BB050000}"/>
    <cellStyle name="Normal 6 16" xfId="1450" xr:uid="{00000000-0005-0000-0000-0000BC050000}"/>
    <cellStyle name="Normal 6 17" xfId="1451" xr:uid="{00000000-0005-0000-0000-0000BD050000}"/>
    <cellStyle name="Normal 6 18" xfId="1452" xr:uid="{00000000-0005-0000-0000-0000BE050000}"/>
    <cellStyle name="Normal 6 19" xfId="1453" xr:uid="{00000000-0005-0000-0000-0000BF050000}"/>
    <cellStyle name="Normal 6 2" xfId="1454" xr:uid="{00000000-0005-0000-0000-0000C0050000}"/>
    <cellStyle name="Normal 6 2 2" xfId="1455" xr:uid="{00000000-0005-0000-0000-0000C1050000}"/>
    <cellStyle name="Normal 6 20" xfId="1456" xr:uid="{00000000-0005-0000-0000-0000C2050000}"/>
    <cellStyle name="Normal 6 21" xfId="1457" xr:uid="{00000000-0005-0000-0000-0000C3050000}"/>
    <cellStyle name="Normal 6 22" xfId="1458" xr:uid="{00000000-0005-0000-0000-0000C4050000}"/>
    <cellStyle name="Normal 6 23" xfId="1459" xr:uid="{00000000-0005-0000-0000-0000C5050000}"/>
    <cellStyle name="Normal 6 24" xfId="1460" xr:uid="{00000000-0005-0000-0000-0000C6050000}"/>
    <cellStyle name="Normal 6 25" xfId="1461" xr:uid="{00000000-0005-0000-0000-0000C7050000}"/>
    <cellStyle name="Normal 6 26" xfId="1462" xr:uid="{00000000-0005-0000-0000-0000C8050000}"/>
    <cellStyle name="Normal 6 27" xfId="1463" xr:uid="{00000000-0005-0000-0000-0000C9050000}"/>
    <cellStyle name="Normal 6 28" xfId="1464" xr:uid="{00000000-0005-0000-0000-0000CA050000}"/>
    <cellStyle name="Normal 6 29" xfId="1465" xr:uid="{00000000-0005-0000-0000-0000CB050000}"/>
    <cellStyle name="Normal 6 3" xfId="1466" xr:uid="{00000000-0005-0000-0000-0000CC050000}"/>
    <cellStyle name="Normal 6 30" xfId="1467" xr:uid="{00000000-0005-0000-0000-0000CD050000}"/>
    <cellStyle name="Normal 6 31" xfId="1468" xr:uid="{00000000-0005-0000-0000-0000CE050000}"/>
    <cellStyle name="Normal 6 32" xfId="1469" xr:uid="{00000000-0005-0000-0000-0000CF050000}"/>
    <cellStyle name="Normal 6 33" xfId="1470" xr:uid="{00000000-0005-0000-0000-0000D0050000}"/>
    <cellStyle name="Normal 6 4" xfId="1471" xr:uid="{00000000-0005-0000-0000-0000D1050000}"/>
    <cellStyle name="Normal 6 5" xfId="1472" xr:uid="{00000000-0005-0000-0000-0000D2050000}"/>
    <cellStyle name="Normal 6 6" xfId="1473" xr:uid="{00000000-0005-0000-0000-0000D3050000}"/>
    <cellStyle name="Normal 6 7" xfId="1474" xr:uid="{00000000-0005-0000-0000-0000D4050000}"/>
    <cellStyle name="Normal 6 8" xfId="1475" xr:uid="{00000000-0005-0000-0000-0000D5050000}"/>
    <cellStyle name="Normal 6 9" xfId="1476" xr:uid="{00000000-0005-0000-0000-0000D6050000}"/>
    <cellStyle name="Normal 61" xfId="1477" xr:uid="{00000000-0005-0000-0000-0000D7050000}"/>
    <cellStyle name="Normal 61 2" xfId="1478" xr:uid="{00000000-0005-0000-0000-0000D8050000}"/>
    <cellStyle name="Normal 61 3" xfId="1479" xr:uid="{00000000-0005-0000-0000-0000D9050000}"/>
    <cellStyle name="Normal 62" xfId="1480" xr:uid="{00000000-0005-0000-0000-0000DA050000}"/>
    <cellStyle name="Normal 64" xfId="1481" xr:uid="{00000000-0005-0000-0000-0000DB050000}"/>
    <cellStyle name="Normal 7" xfId="1482" xr:uid="{00000000-0005-0000-0000-0000DC050000}"/>
    <cellStyle name="Normal 7 10" xfId="1483" xr:uid="{00000000-0005-0000-0000-0000DD050000}"/>
    <cellStyle name="Normal 7 11" xfId="1484" xr:uid="{00000000-0005-0000-0000-0000DE050000}"/>
    <cellStyle name="Normal 7 12" xfId="1485" xr:uid="{00000000-0005-0000-0000-0000DF050000}"/>
    <cellStyle name="Normal 7 13" xfId="1486" xr:uid="{00000000-0005-0000-0000-0000E0050000}"/>
    <cellStyle name="Normal 7 14" xfId="1487" xr:uid="{00000000-0005-0000-0000-0000E1050000}"/>
    <cellStyle name="Normal 7 15" xfId="1488" xr:uid="{00000000-0005-0000-0000-0000E2050000}"/>
    <cellStyle name="Normal 7 16" xfId="1489" xr:uid="{00000000-0005-0000-0000-0000E3050000}"/>
    <cellStyle name="Normal 7 17" xfId="1490" xr:uid="{00000000-0005-0000-0000-0000E4050000}"/>
    <cellStyle name="Normal 7 18" xfId="1491" xr:uid="{00000000-0005-0000-0000-0000E5050000}"/>
    <cellStyle name="Normal 7 19" xfId="1492" xr:uid="{00000000-0005-0000-0000-0000E6050000}"/>
    <cellStyle name="Normal 7 2" xfId="1493" xr:uid="{00000000-0005-0000-0000-0000E7050000}"/>
    <cellStyle name="Normal 7 20" xfId="1494" xr:uid="{00000000-0005-0000-0000-0000E8050000}"/>
    <cellStyle name="Normal 7 21" xfId="1495" xr:uid="{00000000-0005-0000-0000-0000E9050000}"/>
    <cellStyle name="Normal 7 22" xfId="1496" xr:uid="{00000000-0005-0000-0000-0000EA050000}"/>
    <cellStyle name="Normal 7 23" xfId="1497" xr:uid="{00000000-0005-0000-0000-0000EB050000}"/>
    <cellStyle name="Normal 7 24" xfId="1498" xr:uid="{00000000-0005-0000-0000-0000EC050000}"/>
    <cellStyle name="Normal 7 25" xfId="1499" xr:uid="{00000000-0005-0000-0000-0000ED050000}"/>
    <cellStyle name="Normal 7 26" xfId="1500" xr:uid="{00000000-0005-0000-0000-0000EE050000}"/>
    <cellStyle name="Normal 7 27" xfId="1501" xr:uid="{00000000-0005-0000-0000-0000EF050000}"/>
    <cellStyle name="Normal 7 28" xfId="1502" xr:uid="{00000000-0005-0000-0000-0000F0050000}"/>
    <cellStyle name="Normal 7 29" xfId="1503" xr:uid="{00000000-0005-0000-0000-0000F1050000}"/>
    <cellStyle name="Normal 7 3" xfId="1504" xr:uid="{00000000-0005-0000-0000-0000F2050000}"/>
    <cellStyle name="Normal 7 30" xfId="1505" xr:uid="{00000000-0005-0000-0000-0000F3050000}"/>
    <cellStyle name="Normal 7 31" xfId="1506" xr:uid="{00000000-0005-0000-0000-0000F4050000}"/>
    <cellStyle name="Normal 7 32" xfId="1507" xr:uid="{00000000-0005-0000-0000-0000F5050000}"/>
    <cellStyle name="Normal 7 33" xfId="1508" xr:uid="{00000000-0005-0000-0000-0000F6050000}"/>
    <cellStyle name="Normal 7 4" xfId="1509" xr:uid="{00000000-0005-0000-0000-0000F7050000}"/>
    <cellStyle name="Normal 7 5" xfId="1510" xr:uid="{00000000-0005-0000-0000-0000F8050000}"/>
    <cellStyle name="Normal 7 6" xfId="1511" xr:uid="{00000000-0005-0000-0000-0000F9050000}"/>
    <cellStyle name="Normal 7 7" xfId="1512" xr:uid="{00000000-0005-0000-0000-0000FA050000}"/>
    <cellStyle name="Normal 7 8" xfId="1513" xr:uid="{00000000-0005-0000-0000-0000FB050000}"/>
    <cellStyle name="Normal 7 9" xfId="1514" xr:uid="{00000000-0005-0000-0000-0000FC050000}"/>
    <cellStyle name="Normal 8" xfId="1" xr:uid="{00000000-0005-0000-0000-0000FD050000}"/>
    <cellStyle name="Normal 8 10" xfId="1515" xr:uid="{00000000-0005-0000-0000-0000FE050000}"/>
    <cellStyle name="Normal 8 11" xfId="1516" xr:uid="{00000000-0005-0000-0000-0000FF050000}"/>
    <cellStyle name="Normal 8 12" xfId="1517" xr:uid="{00000000-0005-0000-0000-000000060000}"/>
    <cellStyle name="Normal 8 13" xfId="1518" xr:uid="{00000000-0005-0000-0000-000001060000}"/>
    <cellStyle name="Normal 8 14" xfId="1519" xr:uid="{00000000-0005-0000-0000-000002060000}"/>
    <cellStyle name="Normal 8 15" xfId="1520" xr:uid="{00000000-0005-0000-0000-000003060000}"/>
    <cellStyle name="Normal 8 16" xfId="1521" xr:uid="{00000000-0005-0000-0000-000004060000}"/>
    <cellStyle name="Normal 8 17" xfId="1522" xr:uid="{00000000-0005-0000-0000-000005060000}"/>
    <cellStyle name="Normal 8 18" xfId="1523" xr:uid="{00000000-0005-0000-0000-000006060000}"/>
    <cellStyle name="Normal 8 19" xfId="1524" xr:uid="{00000000-0005-0000-0000-000007060000}"/>
    <cellStyle name="Normal 8 2" xfId="4" xr:uid="{00000000-0005-0000-0000-000008060000}"/>
    <cellStyle name="Normal 8 2 2" xfId="5" xr:uid="{00000000-0005-0000-0000-000009060000}"/>
    <cellStyle name="Normal 8 20" xfId="1525" xr:uid="{00000000-0005-0000-0000-00000A060000}"/>
    <cellStyle name="Normal 8 21" xfId="1526" xr:uid="{00000000-0005-0000-0000-00000B060000}"/>
    <cellStyle name="Normal 8 22" xfId="1527" xr:uid="{00000000-0005-0000-0000-00000C060000}"/>
    <cellStyle name="Normal 8 23" xfId="1528" xr:uid="{00000000-0005-0000-0000-00000D060000}"/>
    <cellStyle name="Normal 8 24" xfId="1529" xr:uid="{00000000-0005-0000-0000-00000E060000}"/>
    <cellStyle name="Normal 8 25" xfId="1530" xr:uid="{00000000-0005-0000-0000-00000F060000}"/>
    <cellStyle name="Normal 8 26" xfId="1531" xr:uid="{00000000-0005-0000-0000-000010060000}"/>
    <cellStyle name="Normal 8 27" xfId="1532" xr:uid="{00000000-0005-0000-0000-000011060000}"/>
    <cellStyle name="Normal 8 28" xfId="1533" xr:uid="{00000000-0005-0000-0000-000012060000}"/>
    <cellStyle name="Normal 8 29" xfId="1534" xr:uid="{00000000-0005-0000-0000-000013060000}"/>
    <cellStyle name="Normal 8 3" xfId="1535" xr:uid="{00000000-0005-0000-0000-000014060000}"/>
    <cellStyle name="Normal 8 30" xfId="1536" xr:uid="{00000000-0005-0000-0000-000015060000}"/>
    <cellStyle name="Normal 8 31" xfId="1537" xr:uid="{00000000-0005-0000-0000-000016060000}"/>
    <cellStyle name="Normal 8 32" xfId="1538" xr:uid="{00000000-0005-0000-0000-000017060000}"/>
    <cellStyle name="Normal 8 4" xfId="1539" xr:uid="{00000000-0005-0000-0000-000018060000}"/>
    <cellStyle name="Normal 8 5" xfId="1540" xr:uid="{00000000-0005-0000-0000-000019060000}"/>
    <cellStyle name="Normal 8 6" xfId="1541" xr:uid="{00000000-0005-0000-0000-00001A060000}"/>
    <cellStyle name="Normal 8 7" xfId="1542" xr:uid="{00000000-0005-0000-0000-00001B060000}"/>
    <cellStyle name="Normal 8 8" xfId="1543" xr:uid="{00000000-0005-0000-0000-00001C060000}"/>
    <cellStyle name="Normal 8 9" xfId="1544" xr:uid="{00000000-0005-0000-0000-00001D060000}"/>
    <cellStyle name="Normal 9" xfId="1545" xr:uid="{00000000-0005-0000-0000-00001E060000}"/>
    <cellStyle name="Normal 9 2" xfId="1546" xr:uid="{00000000-0005-0000-0000-00001F060000}"/>
    <cellStyle name="Normal 9 2 2" xfId="1547" xr:uid="{00000000-0005-0000-0000-000020060000}"/>
    <cellStyle name="Notas 2" xfId="1548" xr:uid="{00000000-0005-0000-0000-000021060000}"/>
    <cellStyle name="Notas 2 2" xfId="1549" xr:uid="{00000000-0005-0000-0000-000022060000}"/>
    <cellStyle name="Notas 2 3" xfId="1550" xr:uid="{00000000-0005-0000-0000-000023060000}"/>
    <cellStyle name="Notas 3" xfId="1551" xr:uid="{00000000-0005-0000-0000-000024060000}"/>
    <cellStyle name="Notas 3 2" xfId="1552" xr:uid="{00000000-0005-0000-0000-000025060000}"/>
    <cellStyle name="Notas 4" xfId="1553" xr:uid="{00000000-0005-0000-0000-000026060000}"/>
    <cellStyle name="Notas 4 2" xfId="1554" xr:uid="{00000000-0005-0000-0000-000027060000}"/>
    <cellStyle name="Notas 5" xfId="1555" xr:uid="{00000000-0005-0000-0000-000028060000}"/>
    <cellStyle name="Notas 6" xfId="1556" xr:uid="{00000000-0005-0000-0000-000029060000}"/>
    <cellStyle name="Porcentaje 2" xfId="3" xr:uid="{00000000-0005-0000-0000-00002A060000}"/>
    <cellStyle name="Porcentaje 2 10" xfId="1557" xr:uid="{00000000-0005-0000-0000-00002B060000}"/>
    <cellStyle name="Porcentaje 2 11" xfId="1558" xr:uid="{00000000-0005-0000-0000-00002C060000}"/>
    <cellStyle name="Porcentaje 2 12" xfId="1559" xr:uid="{00000000-0005-0000-0000-00002D060000}"/>
    <cellStyle name="Porcentaje 2 13" xfId="1560" xr:uid="{00000000-0005-0000-0000-00002E060000}"/>
    <cellStyle name="Porcentaje 2 14" xfId="1561" xr:uid="{00000000-0005-0000-0000-00002F060000}"/>
    <cellStyle name="Porcentaje 2 15" xfId="1562" xr:uid="{00000000-0005-0000-0000-000030060000}"/>
    <cellStyle name="Porcentaje 2 16" xfId="1563" xr:uid="{00000000-0005-0000-0000-000031060000}"/>
    <cellStyle name="Porcentaje 2 17" xfId="1564" xr:uid="{00000000-0005-0000-0000-000032060000}"/>
    <cellStyle name="Porcentaje 2 18" xfId="1565" xr:uid="{00000000-0005-0000-0000-000033060000}"/>
    <cellStyle name="Porcentaje 2 19" xfId="1566" xr:uid="{00000000-0005-0000-0000-000034060000}"/>
    <cellStyle name="Porcentaje 2 2" xfId="1567" xr:uid="{00000000-0005-0000-0000-000035060000}"/>
    <cellStyle name="Porcentaje 2 2 10" xfId="1568" xr:uid="{00000000-0005-0000-0000-000036060000}"/>
    <cellStyle name="Porcentaje 2 2 11" xfId="1569" xr:uid="{00000000-0005-0000-0000-000037060000}"/>
    <cellStyle name="Porcentaje 2 2 12" xfId="1570" xr:uid="{00000000-0005-0000-0000-000038060000}"/>
    <cellStyle name="Porcentaje 2 2 13" xfId="1571" xr:uid="{00000000-0005-0000-0000-000039060000}"/>
    <cellStyle name="Porcentaje 2 2 14" xfId="1572" xr:uid="{00000000-0005-0000-0000-00003A060000}"/>
    <cellStyle name="Porcentaje 2 2 15" xfId="1573" xr:uid="{00000000-0005-0000-0000-00003B060000}"/>
    <cellStyle name="Porcentaje 2 2 16" xfId="1574" xr:uid="{00000000-0005-0000-0000-00003C060000}"/>
    <cellStyle name="Porcentaje 2 2 17" xfId="1575" xr:uid="{00000000-0005-0000-0000-00003D060000}"/>
    <cellStyle name="Porcentaje 2 2 18" xfId="1576" xr:uid="{00000000-0005-0000-0000-00003E060000}"/>
    <cellStyle name="Porcentaje 2 2 2" xfId="1577" xr:uid="{00000000-0005-0000-0000-00003F060000}"/>
    <cellStyle name="Porcentaje 2 2 3" xfId="1578" xr:uid="{00000000-0005-0000-0000-000040060000}"/>
    <cellStyle name="Porcentaje 2 2 4" xfId="1579" xr:uid="{00000000-0005-0000-0000-000041060000}"/>
    <cellStyle name="Porcentaje 2 2 5" xfId="1580" xr:uid="{00000000-0005-0000-0000-000042060000}"/>
    <cellStyle name="Porcentaje 2 2 6" xfId="1581" xr:uid="{00000000-0005-0000-0000-000043060000}"/>
    <cellStyle name="Porcentaje 2 2 7" xfId="1582" xr:uid="{00000000-0005-0000-0000-000044060000}"/>
    <cellStyle name="Porcentaje 2 2 8" xfId="1583" xr:uid="{00000000-0005-0000-0000-000045060000}"/>
    <cellStyle name="Porcentaje 2 2 9" xfId="1584" xr:uid="{00000000-0005-0000-0000-000046060000}"/>
    <cellStyle name="Porcentaje 2 20" xfId="1585" xr:uid="{00000000-0005-0000-0000-000047060000}"/>
    <cellStyle name="Porcentaje 2 21" xfId="1586" xr:uid="{00000000-0005-0000-0000-000048060000}"/>
    <cellStyle name="Porcentaje 2 22" xfId="1587" xr:uid="{00000000-0005-0000-0000-000049060000}"/>
    <cellStyle name="Porcentaje 2 23" xfId="1588" xr:uid="{00000000-0005-0000-0000-00004A060000}"/>
    <cellStyle name="Porcentaje 2 24" xfId="1589" xr:uid="{00000000-0005-0000-0000-00004B060000}"/>
    <cellStyle name="Porcentaje 2 25" xfId="1590" xr:uid="{00000000-0005-0000-0000-00004C060000}"/>
    <cellStyle name="Porcentaje 2 26" xfId="1591" xr:uid="{00000000-0005-0000-0000-00004D060000}"/>
    <cellStyle name="Porcentaje 2 3" xfId="1592" xr:uid="{00000000-0005-0000-0000-00004E060000}"/>
    <cellStyle name="Porcentaje 2 3 10" xfId="1593" xr:uid="{00000000-0005-0000-0000-00004F060000}"/>
    <cellStyle name="Porcentaje 2 3 11" xfId="1594" xr:uid="{00000000-0005-0000-0000-000050060000}"/>
    <cellStyle name="Porcentaje 2 3 12" xfId="1595" xr:uid="{00000000-0005-0000-0000-000051060000}"/>
    <cellStyle name="Porcentaje 2 3 13" xfId="1596" xr:uid="{00000000-0005-0000-0000-000052060000}"/>
    <cellStyle name="Porcentaje 2 3 14" xfId="1597" xr:uid="{00000000-0005-0000-0000-000053060000}"/>
    <cellStyle name="Porcentaje 2 3 15" xfId="1598" xr:uid="{00000000-0005-0000-0000-000054060000}"/>
    <cellStyle name="Porcentaje 2 3 16" xfId="1599" xr:uid="{00000000-0005-0000-0000-000055060000}"/>
    <cellStyle name="Porcentaje 2 3 17" xfId="1600" xr:uid="{00000000-0005-0000-0000-000056060000}"/>
    <cellStyle name="Porcentaje 2 3 18" xfId="1601" xr:uid="{00000000-0005-0000-0000-000057060000}"/>
    <cellStyle name="Porcentaje 2 3 2" xfId="1602" xr:uid="{00000000-0005-0000-0000-000058060000}"/>
    <cellStyle name="Porcentaje 2 3 3" xfId="1603" xr:uid="{00000000-0005-0000-0000-000059060000}"/>
    <cellStyle name="Porcentaje 2 3 4" xfId="1604" xr:uid="{00000000-0005-0000-0000-00005A060000}"/>
    <cellStyle name="Porcentaje 2 3 5" xfId="1605" xr:uid="{00000000-0005-0000-0000-00005B060000}"/>
    <cellStyle name="Porcentaje 2 3 6" xfId="1606" xr:uid="{00000000-0005-0000-0000-00005C060000}"/>
    <cellStyle name="Porcentaje 2 3 7" xfId="1607" xr:uid="{00000000-0005-0000-0000-00005D060000}"/>
    <cellStyle name="Porcentaje 2 3 8" xfId="1608" xr:uid="{00000000-0005-0000-0000-00005E060000}"/>
    <cellStyle name="Porcentaje 2 3 9" xfId="1609" xr:uid="{00000000-0005-0000-0000-00005F060000}"/>
    <cellStyle name="Porcentaje 2 4" xfId="1610" xr:uid="{00000000-0005-0000-0000-000060060000}"/>
    <cellStyle name="Porcentaje 2 4 10" xfId="1611" xr:uid="{00000000-0005-0000-0000-000061060000}"/>
    <cellStyle name="Porcentaje 2 4 11" xfId="1612" xr:uid="{00000000-0005-0000-0000-000062060000}"/>
    <cellStyle name="Porcentaje 2 4 12" xfId="1613" xr:uid="{00000000-0005-0000-0000-000063060000}"/>
    <cellStyle name="Porcentaje 2 4 13" xfId="1614" xr:uid="{00000000-0005-0000-0000-000064060000}"/>
    <cellStyle name="Porcentaje 2 4 14" xfId="1615" xr:uid="{00000000-0005-0000-0000-000065060000}"/>
    <cellStyle name="Porcentaje 2 4 15" xfId="1616" xr:uid="{00000000-0005-0000-0000-000066060000}"/>
    <cellStyle name="Porcentaje 2 4 16" xfId="1617" xr:uid="{00000000-0005-0000-0000-000067060000}"/>
    <cellStyle name="Porcentaje 2 4 17" xfId="1618" xr:uid="{00000000-0005-0000-0000-000068060000}"/>
    <cellStyle name="Porcentaje 2 4 18" xfId="1619" xr:uid="{00000000-0005-0000-0000-000069060000}"/>
    <cellStyle name="Porcentaje 2 4 2" xfId="1620" xr:uid="{00000000-0005-0000-0000-00006A060000}"/>
    <cellStyle name="Porcentaje 2 4 3" xfId="1621" xr:uid="{00000000-0005-0000-0000-00006B060000}"/>
    <cellStyle name="Porcentaje 2 4 4" xfId="1622" xr:uid="{00000000-0005-0000-0000-00006C060000}"/>
    <cellStyle name="Porcentaje 2 4 5" xfId="1623" xr:uid="{00000000-0005-0000-0000-00006D060000}"/>
    <cellStyle name="Porcentaje 2 4 6" xfId="1624" xr:uid="{00000000-0005-0000-0000-00006E060000}"/>
    <cellStyle name="Porcentaje 2 4 7" xfId="1625" xr:uid="{00000000-0005-0000-0000-00006F060000}"/>
    <cellStyle name="Porcentaje 2 4 8" xfId="1626" xr:uid="{00000000-0005-0000-0000-000070060000}"/>
    <cellStyle name="Porcentaje 2 4 9" xfId="1627" xr:uid="{00000000-0005-0000-0000-000071060000}"/>
    <cellStyle name="Porcentaje 2 5" xfId="1628" xr:uid="{00000000-0005-0000-0000-000072060000}"/>
    <cellStyle name="Porcentaje 2 5 10" xfId="1629" xr:uid="{00000000-0005-0000-0000-000073060000}"/>
    <cellStyle name="Porcentaje 2 5 11" xfId="1630" xr:uid="{00000000-0005-0000-0000-000074060000}"/>
    <cellStyle name="Porcentaje 2 5 12" xfId="1631" xr:uid="{00000000-0005-0000-0000-000075060000}"/>
    <cellStyle name="Porcentaje 2 5 13" xfId="1632" xr:uid="{00000000-0005-0000-0000-000076060000}"/>
    <cellStyle name="Porcentaje 2 5 14" xfId="1633" xr:uid="{00000000-0005-0000-0000-000077060000}"/>
    <cellStyle name="Porcentaje 2 5 15" xfId="1634" xr:uid="{00000000-0005-0000-0000-000078060000}"/>
    <cellStyle name="Porcentaje 2 5 16" xfId="1635" xr:uid="{00000000-0005-0000-0000-000079060000}"/>
    <cellStyle name="Porcentaje 2 5 17" xfId="1636" xr:uid="{00000000-0005-0000-0000-00007A060000}"/>
    <cellStyle name="Porcentaje 2 5 18" xfId="1637" xr:uid="{00000000-0005-0000-0000-00007B060000}"/>
    <cellStyle name="Porcentaje 2 5 2" xfId="1638" xr:uid="{00000000-0005-0000-0000-00007C060000}"/>
    <cellStyle name="Porcentaje 2 5 3" xfId="1639" xr:uid="{00000000-0005-0000-0000-00007D060000}"/>
    <cellStyle name="Porcentaje 2 5 4" xfId="1640" xr:uid="{00000000-0005-0000-0000-00007E060000}"/>
    <cellStyle name="Porcentaje 2 5 5" xfId="1641" xr:uid="{00000000-0005-0000-0000-00007F060000}"/>
    <cellStyle name="Porcentaje 2 5 6" xfId="1642" xr:uid="{00000000-0005-0000-0000-000080060000}"/>
    <cellStyle name="Porcentaje 2 5 7" xfId="1643" xr:uid="{00000000-0005-0000-0000-000081060000}"/>
    <cellStyle name="Porcentaje 2 5 8" xfId="1644" xr:uid="{00000000-0005-0000-0000-000082060000}"/>
    <cellStyle name="Porcentaje 2 5 9" xfId="1645" xr:uid="{00000000-0005-0000-0000-000083060000}"/>
    <cellStyle name="Porcentaje 2 6" xfId="1646" xr:uid="{00000000-0005-0000-0000-000084060000}"/>
    <cellStyle name="Porcentaje 2 6 10" xfId="1647" xr:uid="{00000000-0005-0000-0000-000085060000}"/>
    <cellStyle name="Porcentaje 2 6 11" xfId="1648" xr:uid="{00000000-0005-0000-0000-000086060000}"/>
    <cellStyle name="Porcentaje 2 6 12" xfId="1649" xr:uid="{00000000-0005-0000-0000-000087060000}"/>
    <cellStyle name="Porcentaje 2 6 13" xfId="1650" xr:uid="{00000000-0005-0000-0000-000088060000}"/>
    <cellStyle name="Porcentaje 2 6 14" xfId="1651" xr:uid="{00000000-0005-0000-0000-000089060000}"/>
    <cellStyle name="Porcentaje 2 6 15" xfId="1652" xr:uid="{00000000-0005-0000-0000-00008A060000}"/>
    <cellStyle name="Porcentaje 2 6 16" xfId="1653" xr:uid="{00000000-0005-0000-0000-00008B060000}"/>
    <cellStyle name="Porcentaje 2 6 17" xfId="1654" xr:uid="{00000000-0005-0000-0000-00008C060000}"/>
    <cellStyle name="Porcentaje 2 6 18" xfId="1655" xr:uid="{00000000-0005-0000-0000-00008D060000}"/>
    <cellStyle name="Porcentaje 2 6 2" xfId="1656" xr:uid="{00000000-0005-0000-0000-00008E060000}"/>
    <cellStyle name="Porcentaje 2 6 3" xfId="1657" xr:uid="{00000000-0005-0000-0000-00008F060000}"/>
    <cellStyle name="Porcentaje 2 6 4" xfId="1658" xr:uid="{00000000-0005-0000-0000-000090060000}"/>
    <cellStyle name="Porcentaje 2 6 5" xfId="1659" xr:uid="{00000000-0005-0000-0000-000091060000}"/>
    <cellStyle name="Porcentaje 2 6 6" xfId="1660" xr:uid="{00000000-0005-0000-0000-000092060000}"/>
    <cellStyle name="Porcentaje 2 6 7" xfId="1661" xr:uid="{00000000-0005-0000-0000-000093060000}"/>
    <cellStyle name="Porcentaje 2 6 8" xfId="1662" xr:uid="{00000000-0005-0000-0000-000094060000}"/>
    <cellStyle name="Porcentaje 2 6 9" xfId="1663" xr:uid="{00000000-0005-0000-0000-000095060000}"/>
    <cellStyle name="Porcentaje 2 7" xfId="1664" xr:uid="{00000000-0005-0000-0000-000096060000}"/>
    <cellStyle name="Porcentaje 2 7 10" xfId="1665" xr:uid="{00000000-0005-0000-0000-000097060000}"/>
    <cellStyle name="Porcentaje 2 7 11" xfId="1666" xr:uid="{00000000-0005-0000-0000-000098060000}"/>
    <cellStyle name="Porcentaje 2 7 12" xfId="1667" xr:uid="{00000000-0005-0000-0000-000099060000}"/>
    <cellStyle name="Porcentaje 2 7 13" xfId="1668" xr:uid="{00000000-0005-0000-0000-00009A060000}"/>
    <cellStyle name="Porcentaje 2 7 14" xfId="1669" xr:uid="{00000000-0005-0000-0000-00009B060000}"/>
    <cellStyle name="Porcentaje 2 7 15" xfId="1670" xr:uid="{00000000-0005-0000-0000-00009C060000}"/>
    <cellStyle name="Porcentaje 2 7 16" xfId="1671" xr:uid="{00000000-0005-0000-0000-00009D060000}"/>
    <cellStyle name="Porcentaje 2 7 17" xfId="1672" xr:uid="{00000000-0005-0000-0000-00009E060000}"/>
    <cellStyle name="Porcentaje 2 7 18" xfId="1673" xr:uid="{00000000-0005-0000-0000-00009F060000}"/>
    <cellStyle name="Porcentaje 2 7 2" xfId="1674" xr:uid="{00000000-0005-0000-0000-0000A0060000}"/>
    <cellStyle name="Porcentaje 2 7 3" xfId="1675" xr:uid="{00000000-0005-0000-0000-0000A1060000}"/>
    <cellStyle name="Porcentaje 2 7 4" xfId="1676" xr:uid="{00000000-0005-0000-0000-0000A2060000}"/>
    <cellStyle name="Porcentaje 2 7 5" xfId="1677" xr:uid="{00000000-0005-0000-0000-0000A3060000}"/>
    <cellStyle name="Porcentaje 2 7 6" xfId="1678" xr:uid="{00000000-0005-0000-0000-0000A4060000}"/>
    <cellStyle name="Porcentaje 2 7 7" xfId="1679" xr:uid="{00000000-0005-0000-0000-0000A5060000}"/>
    <cellStyle name="Porcentaje 2 7 8" xfId="1680" xr:uid="{00000000-0005-0000-0000-0000A6060000}"/>
    <cellStyle name="Porcentaje 2 7 9" xfId="1681" xr:uid="{00000000-0005-0000-0000-0000A7060000}"/>
    <cellStyle name="Porcentaje 2 8" xfId="1682" xr:uid="{00000000-0005-0000-0000-0000A8060000}"/>
    <cellStyle name="Porcentaje 2 8 10" xfId="1683" xr:uid="{00000000-0005-0000-0000-0000A9060000}"/>
    <cellStyle name="Porcentaje 2 8 11" xfId="1684" xr:uid="{00000000-0005-0000-0000-0000AA060000}"/>
    <cellStyle name="Porcentaje 2 8 12" xfId="1685" xr:uid="{00000000-0005-0000-0000-0000AB060000}"/>
    <cellStyle name="Porcentaje 2 8 13" xfId="1686" xr:uid="{00000000-0005-0000-0000-0000AC060000}"/>
    <cellStyle name="Porcentaje 2 8 14" xfId="1687" xr:uid="{00000000-0005-0000-0000-0000AD060000}"/>
    <cellStyle name="Porcentaje 2 8 15" xfId="1688" xr:uid="{00000000-0005-0000-0000-0000AE060000}"/>
    <cellStyle name="Porcentaje 2 8 16" xfId="1689" xr:uid="{00000000-0005-0000-0000-0000AF060000}"/>
    <cellStyle name="Porcentaje 2 8 17" xfId="1690" xr:uid="{00000000-0005-0000-0000-0000B0060000}"/>
    <cellStyle name="Porcentaje 2 8 18" xfId="1691" xr:uid="{00000000-0005-0000-0000-0000B1060000}"/>
    <cellStyle name="Porcentaje 2 8 2" xfId="1692" xr:uid="{00000000-0005-0000-0000-0000B2060000}"/>
    <cellStyle name="Porcentaje 2 8 3" xfId="1693" xr:uid="{00000000-0005-0000-0000-0000B3060000}"/>
    <cellStyle name="Porcentaje 2 8 4" xfId="1694" xr:uid="{00000000-0005-0000-0000-0000B4060000}"/>
    <cellStyle name="Porcentaje 2 8 5" xfId="1695" xr:uid="{00000000-0005-0000-0000-0000B5060000}"/>
    <cellStyle name="Porcentaje 2 8 6" xfId="1696" xr:uid="{00000000-0005-0000-0000-0000B6060000}"/>
    <cellStyle name="Porcentaje 2 8 7" xfId="1697" xr:uid="{00000000-0005-0000-0000-0000B7060000}"/>
    <cellStyle name="Porcentaje 2 8 8" xfId="1698" xr:uid="{00000000-0005-0000-0000-0000B8060000}"/>
    <cellStyle name="Porcentaje 2 8 9" xfId="1699" xr:uid="{00000000-0005-0000-0000-0000B9060000}"/>
    <cellStyle name="Porcentaje 2 9" xfId="1700" xr:uid="{00000000-0005-0000-0000-0000BA060000}"/>
    <cellStyle name="Porcentaje 3" xfId="1701" xr:uid="{00000000-0005-0000-0000-0000BB060000}"/>
    <cellStyle name="Porcentual 2" xfId="1702" xr:uid="{00000000-0005-0000-0000-0000BC060000}"/>
    <cellStyle name="Salida 2" xfId="1703" xr:uid="{00000000-0005-0000-0000-0000BD060000}"/>
    <cellStyle name="Salida 2 2" xfId="1704" xr:uid="{00000000-0005-0000-0000-0000BE060000}"/>
    <cellStyle name="Texto de advertencia 2" xfId="1705" xr:uid="{00000000-0005-0000-0000-0000BF060000}"/>
    <cellStyle name="Texto explicativo 2" xfId="1706" xr:uid="{00000000-0005-0000-0000-0000C0060000}"/>
    <cellStyle name="Título 1 2" xfId="1707" xr:uid="{00000000-0005-0000-0000-0000C1060000}"/>
    <cellStyle name="Título 2 2" xfId="1708" xr:uid="{00000000-0005-0000-0000-0000C2060000}"/>
    <cellStyle name="Título 3 2" xfId="1709" xr:uid="{00000000-0005-0000-0000-0000C3060000}"/>
    <cellStyle name="Título 4" xfId="1710" xr:uid="{00000000-0005-0000-0000-0000C4060000}"/>
    <cellStyle name="Total 2" xfId="1711" xr:uid="{00000000-0005-0000-0000-0000C5060000}"/>
    <cellStyle name="Total 2 2" xfId="1712" xr:uid="{00000000-0005-0000-0000-0000C6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vanessa.pinzon/Desktop/VANESSA%20ANDREA%20PINZON%20ARREDONDO/EJECUCION%20PRESUPUESTAL/ARCHIVOS%20DIARIOS/2019/ENERO/E.P.%20A%2031%20DE%20ENERO%20DE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vanessa.pinzon/Desktop/VANESSA%20ANDREA%20PINZON%20ARREDONDO/EJECUCION%20PRESUPUESTAL/ARCHIVOS%20DIARIOS/2019/FEBRERO/E.P.%20A%2028%20DE%20FEBRERO%20DE%202019-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vanessa.pinzon/Desktop/VANESSA%20ANDREA%20PINZON%20ARREDONDO/EJECUCION%20PRESUPUESTAL/ARCHIVOS%20DIARIOS/2019/MARZO/E.P.%20A%2031%20DE%20MARZO%20DE%20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vanessa.pinzon/Desktop/VANESSA%20ANDREA%20PINZON%20ARREDONDO/EJECUCION%20PRESUPUESTAL/ARCHIVOS%20DIARIOS/2019/ABRIL/E.P.%20A%2030%20DE%20ABRIL%20DE%202019-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vanessa.pinzon/Desktop/VANESSA%20ANDREA%20PINZON%20ARREDONDO/EJECUCION%20PRESUPUESTAL/ARCHIVOS%20DIARIOS/2019/MAYO/E.P.%20A%2031%20DE%20MAYO%20DE%202019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ENERO"/>
    </sheetNames>
    <sheetDataSet>
      <sheetData sheetId="0"/>
      <sheetData sheetId="1">
        <row r="5">
          <cell r="T5">
            <v>71007000000</v>
          </cell>
          <cell r="V5">
            <v>68028568104</v>
          </cell>
          <cell r="W5">
            <v>2978431896</v>
          </cell>
          <cell r="X5">
            <v>3673182832</v>
          </cell>
          <cell r="Y5">
            <v>3672351361</v>
          </cell>
          <cell r="AA5">
            <v>3672351361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2497543443</v>
          </cell>
          <cell r="Y6">
            <v>2492837189</v>
          </cell>
          <cell r="AA6">
            <v>2492837189</v>
          </cell>
        </row>
        <row r="7">
          <cell r="T7">
            <v>1050000000</v>
          </cell>
          <cell r="V7">
            <v>1049999999</v>
          </cell>
          <cell r="W7">
            <v>1</v>
          </cell>
          <cell r="X7">
            <v>278005238</v>
          </cell>
          <cell r="Y7">
            <v>278005238</v>
          </cell>
          <cell r="AA7">
            <v>278005238</v>
          </cell>
        </row>
        <row r="8">
          <cell r="T8">
            <v>6308000000</v>
          </cell>
          <cell r="V8">
            <v>0</v>
          </cell>
          <cell r="W8">
            <v>6308000000</v>
          </cell>
          <cell r="X8">
            <v>0</v>
          </cell>
          <cell r="Y8">
            <v>0</v>
          </cell>
          <cell r="AA8">
            <v>0</v>
          </cell>
        </row>
        <row r="9">
          <cell r="T9">
            <v>490915000000</v>
          </cell>
          <cell r="V9">
            <v>332103486724.58002</v>
          </cell>
          <cell r="W9">
            <v>158811513275.42001</v>
          </cell>
          <cell r="X9">
            <v>289380202954.92999</v>
          </cell>
          <cell r="Y9">
            <v>7807577688</v>
          </cell>
          <cell r="AA9">
            <v>7798073460</v>
          </cell>
        </row>
        <row r="10"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AA10">
            <v>0</v>
          </cell>
        </row>
        <row r="11">
          <cell r="T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AA11">
            <v>0</v>
          </cell>
        </row>
        <row r="12">
          <cell r="T12">
            <v>10388000000</v>
          </cell>
          <cell r="V12">
            <v>0</v>
          </cell>
          <cell r="W12">
            <v>10388000000</v>
          </cell>
          <cell r="X12">
            <v>0</v>
          </cell>
          <cell r="Y12">
            <v>0</v>
          </cell>
          <cell r="AA12">
            <v>0</v>
          </cell>
        </row>
        <row r="13">
          <cell r="T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AA13">
            <v>0</v>
          </cell>
        </row>
        <row r="14">
          <cell r="T14">
            <v>73362000000</v>
          </cell>
          <cell r="V14">
            <v>50000000000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6041000000</v>
          </cell>
          <cell r="V15">
            <v>0</v>
          </cell>
          <cell r="W15">
            <v>6041000000</v>
          </cell>
          <cell r="X15">
            <v>0</v>
          </cell>
          <cell r="Y15">
            <v>0</v>
          </cell>
          <cell r="AA15">
            <v>0</v>
          </cell>
        </row>
        <row r="16">
          <cell r="T16">
            <v>105000000</v>
          </cell>
          <cell r="V16">
            <v>80000000</v>
          </cell>
          <cell r="W16">
            <v>25000000</v>
          </cell>
          <cell r="X16">
            <v>0</v>
          </cell>
          <cell r="Y16">
            <v>0</v>
          </cell>
          <cell r="AA16">
            <v>0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FEBRERO"/>
      <sheetName val="Hoja2"/>
      <sheetName val="#¡REF"/>
    </sheetNames>
    <sheetDataSet>
      <sheetData sheetId="0"/>
      <sheetData sheetId="1">
        <row r="5">
          <cell r="T5">
            <v>70687000000</v>
          </cell>
          <cell r="V5">
            <v>70687000000</v>
          </cell>
          <cell r="W5">
            <v>0</v>
          </cell>
          <cell r="X5">
            <v>7864396668</v>
          </cell>
          <cell r="Y5">
            <v>7864396668</v>
          </cell>
          <cell r="AA5">
            <v>7840662461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4299329524</v>
          </cell>
          <cell r="Y6">
            <v>4299329524</v>
          </cell>
          <cell r="AA6">
            <v>4292511433</v>
          </cell>
        </row>
        <row r="7">
          <cell r="T7">
            <v>1050000000</v>
          </cell>
          <cell r="V7">
            <v>1049999999</v>
          </cell>
          <cell r="W7">
            <v>1</v>
          </cell>
          <cell r="X7">
            <v>605526078.65999997</v>
          </cell>
          <cell r="Y7">
            <v>605526078.65999997</v>
          </cell>
          <cell r="AA7">
            <v>587909915.65999997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30109473</v>
          </cell>
          <cell r="Y10">
            <v>30109473</v>
          </cell>
          <cell r="AA10">
            <v>30109473</v>
          </cell>
        </row>
        <row r="11">
          <cell r="T11">
            <v>5000000000</v>
          </cell>
          <cell r="V11">
            <v>3083860082.5799999</v>
          </cell>
          <cell r="W11">
            <v>1916139917.4200001</v>
          </cell>
          <cell r="X11">
            <v>3083860082.5799999</v>
          </cell>
          <cell r="Y11">
            <v>0</v>
          </cell>
          <cell r="AA11">
            <v>0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297076733</v>
          </cell>
          <cell r="Y12">
            <v>297076732</v>
          </cell>
          <cell r="AA12">
            <v>0</v>
          </cell>
        </row>
        <row r="13">
          <cell r="T13">
            <v>19990000000</v>
          </cell>
          <cell r="V13">
            <v>1419100582</v>
          </cell>
          <cell r="W13">
            <v>18570899418</v>
          </cell>
          <cell r="X13">
            <v>1372917960</v>
          </cell>
          <cell r="Y13">
            <v>263082365</v>
          </cell>
          <cell r="AA13">
            <v>251316861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1477229116</v>
          </cell>
          <cell r="Y15">
            <v>0</v>
          </cell>
          <cell r="AA15">
            <v>0</v>
          </cell>
        </row>
        <row r="16">
          <cell r="T16">
            <v>105000000</v>
          </cell>
          <cell r="V16">
            <v>72750000</v>
          </cell>
          <cell r="W16">
            <v>32250000</v>
          </cell>
          <cell r="X16">
            <v>0</v>
          </cell>
          <cell r="Y16">
            <v>0</v>
          </cell>
          <cell r="AA16">
            <v>0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1000000</v>
          </cell>
          <cell r="Y17">
            <v>0</v>
          </cell>
          <cell r="AA17">
            <v>0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AGREGADA ACUMULADA"/>
      <sheetName val="E.P.AGREGADA ACUMULADA DESAGREG"/>
      <sheetName val="EJECUCION A MARZO"/>
      <sheetName val="Hoja2"/>
    </sheetNames>
    <sheetDataSet>
      <sheetData sheetId="0"/>
      <sheetData sheetId="1">
        <row r="5">
          <cell r="T5">
            <v>70687000000</v>
          </cell>
          <cell r="V5">
            <v>70687000000</v>
          </cell>
          <cell r="W5">
            <v>0</v>
          </cell>
          <cell r="X5">
            <v>11922127101</v>
          </cell>
          <cell r="Y5">
            <v>11922127101</v>
          </cell>
          <cell r="AA5">
            <v>11916353492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6266541369</v>
          </cell>
          <cell r="Y6">
            <v>6266541369</v>
          </cell>
          <cell r="AA6">
            <v>6266132769</v>
          </cell>
        </row>
        <row r="7">
          <cell r="T7">
            <v>1050000000</v>
          </cell>
          <cell r="V7">
            <v>1049999999</v>
          </cell>
          <cell r="W7">
            <v>1</v>
          </cell>
          <cell r="X7">
            <v>934533254.08000004</v>
          </cell>
          <cell r="Y7">
            <v>934533254.08000004</v>
          </cell>
          <cell r="AA7">
            <v>934533254.08000004</v>
          </cell>
        </row>
        <row r="8">
          <cell r="T8">
            <v>6308000000</v>
          </cell>
          <cell r="V8">
            <v>4949856936</v>
          </cell>
          <cell r="W8">
            <v>1358143064</v>
          </cell>
          <cell r="X8">
            <v>114200730</v>
          </cell>
          <cell r="Y8">
            <v>0</v>
          </cell>
          <cell r="AA8">
            <v>0</v>
          </cell>
        </row>
        <row r="9">
          <cell r="T9">
            <v>465915000000</v>
          </cell>
          <cell r="V9">
            <v>463745595172.51001</v>
          </cell>
          <cell r="W9">
            <v>2169404827.4899998</v>
          </cell>
          <cell r="X9">
            <v>444247190374.46002</v>
          </cell>
          <cell r="Y9">
            <v>120305092833.94</v>
          </cell>
          <cell r="AA9">
            <v>117074333137.91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48570031</v>
          </cell>
          <cell r="Y10">
            <v>48570031</v>
          </cell>
          <cell r="AA10">
            <v>48570031</v>
          </cell>
        </row>
        <row r="11">
          <cell r="T11">
            <v>5000000000</v>
          </cell>
          <cell r="V11">
            <v>3883860082.5799999</v>
          </cell>
          <cell r="W11">
            <v>1116139917.4200001</v>
          </cell>
          <cell r="X11">
            <v>3883860082.5799999</v>
          </cell>
          <cell r="Y11">
            <v>420236157</v>
          </cell>
          <cell r="AA11">
            <v>420236157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3567176167.79</v>
          </cell>
          <cell r="Y12">
            <v>2752768799.79</v>
          </cell>
          <cell r="AA12">
            <v>2505470416.79</v>
          </cell>
        </row>
        <row r="13">
          <cell r="T13">
            <v>19990000000</v>
          </cell>
          <cell r="V13">
            <v>19990000000</v>
          </cell>
          <cell r="W13">
            <v>0</v>
          </cell>
          <cell r="X13">
            <v>3834174368</v>
          </cell>
          <cell r="Y13">
            <v>3834174368</v>
          </cell>
          <cell r="AA13">
            <v>3834174368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55946907363</v>
          </cell>
          <cell r="Y15">
            <v>909819503.94000006</v>
          </cell>
          <cell r="AA15">
            <v>909819503.94000006</v>
          </cell>
        </row>
        <row r="16">
          <cell r="T16">
            <v>105000000</v>
          </cell>
          <cell r="V16">
            <v>105000000</v>
          </cell>
          <cell r="W16">
            <v>0</v>
          </cell>
          <cell r="X16">
            <v>4171283</v>
          </cell>
          <cell r="Y16">
            <v>4171283</v>
          </cell>
          <cell r="AA16">
            <v>4171283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1483024</v>
          </cell>
          <cell r="Y17">
            <v>1483024</v>
          </cell>
          <cell r="AA17">
            <v>1483024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ABRIL 2019"/>
    </sheetNames>
    <sheetDataSet>
      <sheetData sheetId="0"/>
      <sheetData sheetId="1">
        <row r="5">
          <cell r="T5">
            <v>65748068419</v>
          </cell>
          <cell r="V5">
            <v>65748068419</v>
          </cell>
          <cell r="W5">
            <v>0</v>
          </cell>
          <cell r="X5">
            <v>15816203024</v>
          </cell>
          <cell r="Y5">
            <v>15769365125</v>
          </cell>
          <cell r="AA5">
            <v>15765746382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8019589222</v>
          </cell>
          <cell r="Y6">
            <v>8018956122</v>
          </cell>
          <cell r="AA6">
            <v>8018208322</v>
          </cell>
        </row>
        <row r="7">
          <cell r="T7">
            <v>5988931581</v>
          </cell>
          <cell r="V7">
            <v>5988931580</v>
          </cell>
          <cell r="W7">
            <v>1</v>
          </cell>
          <cell r="X7">
            <v>1146295133.8399999</v>
          </cell>
          <cell r="Y7">
            <v>1074784605.8399999</v>
          </cell>
          <cell r="AA7">
            <v>1012896301.08</v>
          </cell>
        </row>
        <row r="8">
          <cell r="T8">
            <v>6308000000</v>
          </cell>
          <cell r="V8">
            <v>4949856936</v>
          </cell>
          <cell r="W8">
            <v>1358143064</v>
          </cell>
          <cell r="X8">
            <v>114200730</v>
          </cell>
          <cell r="Y8">
            <v>114200730</v>
          </cell>
          <cell r="AA8">
            <v>0</v>
          </cell>
        </row>
        <row r="9">
          <cell r="T9">
            <v>465915000000</v>
          </cell>
          <cell r="V9">
            <v>465266971205.42999</v>
          </cell>
          <cell r="W9">
            <v>648028794.57000005</v>
          </cell>
          <cell r="X9">
            <v>453476382675.03998</v>
          </cell>
          <cell r="Y9">
            <v>160697175901.95001</v>
          </cell>
          <cell r="AA9">
            <v>155357424196.67999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112080420</v>
          </cell>
          <cell r="Y10">
            <v>112080420</v>
          </cell>
          <cell r="AA10">
            <v>112080420</v>
          </cell>
        </row>
        <row r="11">
          <cell r="T11">
            <v>5000000000</v>
          </cell>
          <cell r="V11">
            <v>3883860082.5799999</v>
          </cell>
          <cell r="W11">
            <v>1116139917.4200001</v>
          </cell>
          <cell r="X11">
            <v>3883860082.5799999</v>
          </cell>
          <cell r="Y11">
            <v>1628083025.0699999</v>
          </cell>
          <cell r="AA11">
            <v>1295123025.0699999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6398869562.79</v>
          </cell>
          <cell r="Y12">
            <v>6398869562.79</v>
          </cell>
          <cell r="AA12">
            <v>6182052270.79</v>
          </cell>
        </row>
        <row r="13">
          <cell r="T13">
            <v>19990000000</v>
          </cell>
          <cell r="V13">
            <v>19990000000</v>
          </cell>
          <cell r="W13">
            <v>0</v>
          </cell>
          <cell r="X13">
            <v>5403979118</v>
          </cell>
          <cell r="Y13">
            <v>5403979118</v>
          </cell>
          <cell r="AA13">
            <v>5403979118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55946907363</v>
          </cell>
          <cell r="Y15">
            <v>26009710130.939999</v>
          </cell>
          <cell r="AA15">
            <v>977527831.94000006</v>
          </cell>
        </row>
        <row r="16">
          <cell r="T16">
            <v>105000000</v>
          </cell>
          <cell r="V16">
            <v>105000000</v>
          </cell>
          <cell r="W16">
            <v>0</v>
          </cell>
          <cell r="X16">
            <v>48707283</v>
          </cell>
          <cell r="Y16">
            <v>48707283</v>
          </cell>
          <cell r="AA16">
            <v>48707283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1583681</v>
          </cell>
          <cell r="Y17">
            <v>1583681</v>
          </cell>
          <cell r="AA17">
            <v>1583681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MAYO 2019"/>
      <sheetName val="Hoja2"/>
    </sheetNames>
    <sheetDataSet>
      <sheetData sheetId="0"/>
      <sheetData sheetId="1">
        <row r="5">
          <cell r="T5">
            <v>65748068419</v>
          </cell>
          <cell r="V5">
            <v>65748068419</v>
          </cell>
          <cell r="W5">
            <v>0</v>
          </cell>
          <cell r="X5">
            <v>20090406394</v>
          </cell>
          <cell r="Y5">
            <v>20090406394</v>
          </cell>
          <cell r="AA5">
            <v>20090406394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9877035253</v>
          </cell>
          <cell r="Y6">
            <v>9877035253</v>
          </cell>
          <cell r="AA6">
            <v>9877035253</v>
          </cell>
        </row>
        <row r="7">
          <cell r="T7">
            <v>5988931581</v>
          </cell>
          <cell r="V7">
            <v>5988931580</v>
          </cell>
          <cell r="W7">
            <v>1</v>
          </cell>
          <cell r="X7">
            <v>1764677952.54</v>
          </cell>
          <cell r="Y7">
            <v>1764677952.54</v>
          </cell>
          <cell r="AA7">
            <v>1764677952.54</v>
          </cell>
        </row>
        <row r="8">
          <cell r="T8">
            <v>6308000000</v>
          </cell>
          <cell r="V8">
            <v>4846790466</v>
          </cell>
          <cell r="W8">
            <v>1461209534</v>
          </cell>
          <cell r="X8">
            <v>114200730</v>
          </cell>
          <cell r="Y8">
            <v>114200730</v>
          </cell>
          <cell r="AA8">
            <v>114200730</v>
          </cell>
        </row>
        <row r="9">
          <cell r="T9">
            <v>465915000000</v>
          </cell>
          <cell r="V9">
            <v>465836365237.62</v>
          </cell>
          <cell r="W9">
            <v>78634762.379999995</v>
          </cell>
          <cell r="X9">
            <v>462727869808.03998</v>
          </cell>
          <cell r="Y9">
            <v>226479284933.70001</v>
          </cell>
          <cell r="AA9">
            <v>194662658882.01999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150889822</v>
          </cell>
          <cell r="Y10">
            <v>149481730</v>
          </cell>
          <cell r="AA10">
            <v>149481730</v>
          </cell>
        </row>
        <row r="11">
          <cell r="T11">
            <v>5000000000</v>
          </cell>
          <cell r="V11">
            <v>3883860082.5799999</v>
          </cell>
          <cell r="W11">
            <v>1116139917.4200001</v>
          </cell>
          <cell r="X11">
            <v>3883860082.5799999</v>
          </cell>
          <cell r="Y11">
            <v>1628083025.0699999</v>
          </cell>
          <cell r="AA11">
            <v>1628083025.0699999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7551220717.79</v>
          </cell>
          <cell r="Y12">
            <v>7551220717.79</v>
          </cell>
          <cell r="AA12">
            <v>7168388912.79</v>
          </cell>
        </row>
        <row r="13">
          <cell r="T13">
            <v>19990000000</v>
          </cell>
          <cell r="V13">
            <v>19990000000</v>
          </cell>
          <cell r="W13">
            <v>0</v>
          </cell>
          <cell r="X13">
            <v>7308449994</v>
          </cell>
          <cell r="Y13">
            <v>7308449994</v>
          </cell>
          <cell r="AA13">
            <v>6770762754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55946907363</v>
          </cell>
          <cell r="Y15">
            <v>37005178749.940002</v>
          </cell>
          <cell r="AA15">
            <v>37005178749.940002</v>
          </cell>
        </row>
        <row r="16">
          <cell r="T16">
            <v>105000000</v>
          </cell>
          <cell r="V16">
            <v>80060000</v>
          </cell>
          <cell r="W16">
            <v>24940000</v>
          </cell>
          <cell r="X16">
            <v>51981283</v>
          </cell>
          <cell r="Y16">
            <v>51981283</v>
          </cell>
          <cell r="AA16">
            <v>51981283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1880479</v>
          </cell>
          <cell r="Y17">
            <v>1880479</v>
          </cell>
          <cell r="AA17">
            <v>1880479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workbookViewId="0">
      <selection activeCell="F9" sqref="F9"/>
    </sheetView>
  </sheetViews>
  <sheetFormatPr baseColWidth="10" defaultColWidth="11.5" defaultRowHeight="15"/>
  <cols>
    <col min="1" max="1" width="26" style="18" customWidth="1"/>
    <col min="2" max="2" width="6.1640625" style="18" bestFit="1" customWidth="1"/>
    <col min="3" max="3" width="5.5" style="18" customWidth="1"/>
    <col min="4" max="4" width="4.83203125" style="18" bestFit="1" customWidth="1"/>
    <col min="5" max="5" width="20.5" style="18" bestFit="1" customWidth="1"/>
    <col min="6" max="7" width="16.6640625" style="18" bestFit="1" customWidth="1"/>
    <col min="8" max="8" width="15.33203125" style="18" bestFit="1" customWidth="1"/>
    <col min="9" max="11" width="16.6640625" style="18" bestFit="1" customWidth="1"/>
    <col min="12" max="13" width="16.6640625" style="18" customWidth="1"/>
    <col min="14" max="16" width="10.5" style="18" bestFit="1" customWidth="1"/>
    <col min="17" max="17" width="13.1640625" style="18" bestFit="1" customWidth="1"/>
    <col min="18" max="16384" width="11.5" style="18"/>
  </cols>
  <sheetData>
    <row r="1" spans="1:16" ht="33.75" customHeight="1">
      <c r="A1" s="43" t="s">
        <v>53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>
      <c r="A2" s="44" t="s">
        <v>54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>
      <c r="A3" s="45" t="s">
        <v>3</v>
      </c>
      <c r="B3" s="46"/>
      <c r="C3" s="46"/>
      <c r="D3" s="46"/>
      <c r="E3" s="47"/>
      <c r="F3" s="48" t="s">
        <v>13</v>
      </c>
      <c r="G3" s="49"/>
      <c r="H3" s="49"/>
      <c r="I3" s="49"/>
      <c r="J3" s="49"/>
      <c r="K3" s="50"/>
      <c r="L3" s="51" t="s">
        <v>14</v>
      </c>
      <c r="M3" s="52"/>
      <c r="N3" s="53" t="s">
        <v>15</v>
      </c>
      <c r="O3" s="54"/>
      <c r="P3" s="55"/>
    </row>
    <row r="4" spans="1:16" ht="36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>F9+F11+F12+F14+F18+F20</f>
        <v>607248000000</v>
      </c>
      <c r="G5" s="23">
        <f t="shared" ref="G5:K5" si="0">G9+G11+G12+G14+G18+G20</f>
        <v>428687054827.58002</v>
      </c>
      <c r="H5" s="23">
        <f t="shared" si="0"/>
        <v>178560945172.42001</v>
      </c>
      <c r="I5" s="23">
        <f t="shared" si="0"/>
        <v>295828934467.92999</v>
      </c>
      <c r="J5" s="23">
        <f t="shared" si="0"/>
        <v>14250771476</v>
      </c>
      <c r="K5" s="23">
        <f t="shared" si="0"/>
        <v>14241267248</v>
      </c>
      <c r="L5" s="23">
        <f>I5-J5</f>
        <v>281578162991.92999</v>
      </c>
      <c r="M5" s="23">
        <f>J5-K5</f>
        <v>9504228</v>
      </c>
      <c r="N5" s="15">
        <f t="shared" ref="N5:N11" si="1">+I5/F5</f>
        <v>0.48716329155127724</v>
      </c>
      <c r="O5" s="15">
        <f t="shared" ref="O5:O11" si="2">+J5/F5</f>
        <v>2.3467794831765604E-2</v>
      </c>
      <c r="P5" s="15">
        <f t="shared" ref="P5:P11" si="3">+K5/F5</f>
        <v>2.3452143519616369E-2</v>
      </c>
    </row>
    <row r="6" spans="1:16" ht="15.75" customHeight="1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>F19</f>
        <v>607000000</v>
      </c>
      <c r="G6" s="23">
        <f t="shared" ref="G6:K6" si="4">G19</f>
        <v>0</v>
      </c>
      <c r="H6" s="23">
        <f t="shared" si="4"/>
        <v>607000000</v>
      </c>
      <c r="I6" s="23">
        <f t="shared" si="4"/>
        <v>0</v>
      </c>
      <c r="J6" s="23">
        <f t="shared" si="4"/>
        <v>0</v>
      </c>
      <c r="K6" s="23">
        <f t="shared" si="4"/>
        <v>0</v>
      </c>
      <c r="L6" s="23">
        <f t="shared" ref="L6:L7" si="5">I6-J6</f>
        <v>0</v>
      </c>
      <c r="M6" s="23">
        <f t="shared" ref="M6:M7" si="6">J6-K6</f>
        <v>0</v>
      </c>
      <c r="N6" s="15">
        <f t="shared" si="1"/>
        <v>0</v>
      </c>
      <c r="O6" s="15">
        <f t="shared" si="2"/>
        <v>0</v>
      </c>
      <c r="P6" s="15">
        <f t="shared" si="3"/>
        <v>0</v>
      </c>
    </row>
    <row r="7" spans="1:16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>+F16</f>
        <v>79403000000</v>
      </c>
      <c r="G7" s="23">
        <f t="shared" ref="G7:K7" si="7">+G16</f>
        <v>50000000000</v>
      </c>
      <c r="H7" s="23">
        <f t="shared" si="7"/>
        <v>29403000000</v>
      </c>
      <c r="I7" s="23">
        <f t="shared" si="7"/>
        <v>0</v>
      </c>
      <c r="J7" s="23">
        <f t="shared" si="7"/>
        <v>0</v>
      </c>
      <c r="K7" s="23">
        <f t="shared" si="7"/>
        <v>0</v>
      </c>
      <c r="L7" s="23">
        <f t="shared" si="5"/>
        <v>0</v>
      </c>
      <c r="M7" s="23">
        <f t="shared" si="6"/>
        <v>0</v>
      </c>
      <c r="N7" s="15">
        <f t="shared" si="1"/>
        <v>0</v>
      </c>
      <c r="O7" s="15">
        <f t="shared" si="2"/>
        <v>0</v>
      </c>
      <c r="P7" s="15">
        <f t="shared" si="3"/>
        <v>0</v>
      </c>
    </row>
    <row r="8" spans="1:16">
      <c r="A8" s="5" t="s">
        <v>31</v>
      </c>
      <c r="B8" s="6"/>
      <c r="C8" s="6"/>
      <c r="D8" s="6"/>
      <c r="E8" s="5"/>
      <c r="F8" s="5">
        <f t="shared" ref="F8:K8" si="8">SUM(F5:F7)</f>
        <v>687258000000</v>
      </c>
      <c r="G8" s="5">
        <f t="shared" si="8"/>
        <v>478687054827.58002</v>
      </c>
      <c r="H8" s="5">
        <f t="shared" si="8"/>
        <v>208570945172.42001</v>
      </c>
      <c r="I8" s="5">
        <f t="shared" si="8"/>
        <v>295828934467.92999</v>
      </c>
      <c r="J8" s="5">
        <f t="shared" si="8"/>
        <v>14250771476</v>
      </c>
      <c r="K8" s="5">
        <f t="shared" si="8"/>
        <v>14241267248</v>
      </c>
      <c r="L8" s="5">
        <f t="shared" ref="L8" si="9">SUM(L5:L7)</f>
        <v>281578162991.92999</v>
      </c>
      <c r="M8" s="5">
        <f t="shared" ref="M8" si="10">SUM(M5:M7)</f>
        <v>9504228</v>
      </c>
      <c r="N8" s="17">
        <f t="shared" si="1"/>
        <v>0.43044814970204781</v>
      </c>
      <c r="O8" s="17">
        <f t="shared" si="2"/>
        <v>2.0735693838412939E-2</v>
      </c>
      <c r="P8" s="17">
        <f t="shared" si="3"/>
        <v>2.0721864638898347E-2</v>
      </c>
    </row>
    <row r="9" spans="1:16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24">
        <f>SUM('[2]E.P. AGREGADA ACUMULADA'!T5:T7)</f>
        <v>99482000000</v>
      </c>
      <c r="G9" s="24">
        <f>SUM('[2]E.P. AGREGADA ACUMULADA'!V5:V7)</f>
        <v>96503568103</v>
      </c>
      <c r="H9" s="24">
        <f>SUM('[2]E.P. AGREGADA ACUMULADA'!W5:W7)</f>
        <v>2978431897</v>
      </c>
      <c r="I9" s="24">
        <f>SUM('[2]E.P. AGREGADA ACUMULADA'!X5:X7)</f>
        <v>6448731513</v>
      </c>
      <c r="J9" s="24">
        <f>SUM('[2]E.P. AGREGADA ACUMULADA'!Y5:Y7)</f>
        <v>6443193788</v>
      </c>
      <c r="K9" s="24">
        <f>SUM('[2]E.P. AGREGADA ACUMULADA'!AA5:AA7)</f>
        <v>6443193788</v>
      </c>
      <c r="L9" s="24"/>
      <c r="M9" s="24"/>
      <c r="N9" s="15">
        <f t="shared" si="1"/>
        <v>6.4823098781689154E-2</v>
      </c>
      <c r="O9" s="15">
        <f t="shared" si="2"/>
        <v>6.4767433183892567E-2</v>
      </c>
      <c r="P9" s="15">
        <f t="shared" si="3"/>
        <v>6.4767433183892567E-2</v>
      </c>
    </row>
    <row r="10" spans="1:16">
      <c r="A10" s="7" t="s">
        <v>33</v>
      </c>
      <c r="B10" s="8"/>
      <c r="C10" s="8"/>
      <c r="D10" s="8"/>
      <c r="E10" s="7"/>
      <c r="F10" s="7">
        <f t="shared" ref="F10:M10" si="11">SUM(F9)</f>
        <v>99482000000</v>
      </c>
      <c r="G10" s="7">
        <f t="shared" si="11"/>
        <v>96503568103</v>
      </c>
      <c r="H10" s="7">
        <f t="shared" si="11"/>
        <v>2978431897</v>
      </c>
      <c r="I10" s="7">
        <f t="shared" si="11"/>
        <v>6448731513</v>
      </c>
      <c r="J10" s="7">
        <f t="shared" si="11"/>
        <v>6443193788</v>
      </c>
      <c r="K10" s="7">
        <f t="shared" si="11"/>
        <v>6443193788</v>
      </c>
      <c r="L10" s="7">
        <f t="shared" si="11"/>
        <v>0</v>
      </c>
      <c r="M10" s="7">
        <f t="shared" si="11"/>
        <v>0</v>
      </c>
      <c r="N10" s="17">
        <f t="shared" si="1"/>
        <v>6.4823098781689154E-2</v>
      </c>
      <c r="O10" s="17">
        <f t="shared" si="2"/>
        <v>6.4767433183892567E-2</v>
      </c>
      <c r="P10" s="17">
        <f t="shared" si="3"/>
        <v>6.4767433183892567E-2</v>
      </c>
    </row>
    <row r="11" spans="1:16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24">
        <f>SUM('[2]E.P. AGREGADA ACUMULADA'!T8)</f>
        <v>6308000000</v>
      </c>
      <c r="G11" s="24">
        <f>SUM('[2]E.P. AGREGADA ACUMULADA'!V8)</f>
        <v>0</v>
      </c>
      <c r="H11" s="24">
        <f>SUM('[2]E.P. AGREGADA ACUMULADA'!W8)</f>
        <v>6308000000</v>
      </c>
      <c r="I11" s="24">
        <f>SUM('[2]E.P. AGREGADA ACUMULADA'!X8)</f>
        <v>0</v>
      </c>
      <c r="J11" s="24">
        <f>SUM('[2]E.P. AGREGADA ACUMULADA'!Y8)</f>
        <v>0</v>
      </c>
      <c r="K11" s="24">
        <f>SUM('[2]E.P. AGREGADA ACUMULADA'!AA8)</f>
        <v>0</v>
      </c>
      <c r="L11" s="24"/>
      <c r="M11" s="24"/>
      <c r="N11" s="15">
        <f t="shared" si="1"/>
        <v>0</v>
      </c>
      <c r="O11" s="15">
        <f t="shared" si="2"/>
        <v>0</v>
      </c>
      <c r="P11" s="15">
        <f t="shared" si="3"/>
        <v>0</v>
      </c>
    </row>
    <row r="12" spans="1:16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24">
        <f>SUM('[2]E.P. AGREGADA ACUMULADA'!T9)</f>
        <v>490915000000</v>
      </c>
      <c r="G12" s="24">
        <f>SUM('[2]E.P. AGREGADA ACUMULADA'!V9)</f>
        <v>332103486724.58002</v>
      </c>
      <c r="H12" s="24">
        <f>SUM('[2]E.P. AGREGADA ACUMULADA'!W9)</f>
        <v>158811513275.42001</v>
      </c>
      <c r="I12" s="24">
        <f>SUM('[2]E.P. AGREGADA ACUMULADA'!X9)</f>
        <v>289380202954.92999</v>
      </c>
      <c r="J12" s="24">
        <f>SUM('[2]E.P. AGREGADA ACUMULADA'!Y9)</f>
        <v>7807577688</v>
      </c>
      <c r="K12" s="24">
        <f>SUM('[2]E.P. AGREGADA ACUMULADA'!AA9)</f>
        <v>7798073460</v>
      </c>
      <c r="L12" s="24"/>
      <c r="M12" s="24"/>
      <c r="N12" s="15">
        <v>0</v>
      </c>
      <c r="O12" s="15">
        <v>0</v>
      </c>
      <c r="P12" s="15">
        <v>0</v>
      </c>
    </row>
    <row r="13" spans="1:16">
      <c r="A13" s="7" t="s">
        <v>44</v>
      </c>
      <c r="B13" s="8"/>
      <c r="C13" s="8"/>
      <c r="D13" s="8"/>
      <c r="E13" s="7"/>
      <c r="F13" s="7">
        <f t="shared" ref="F13:K13" si="12">SUM(F11:F12)</f>
        <v>497223000000</v>
      </c>
      <c r="G13" s="7">
        <f t="shared" si="12"/>
        <v>332103486724.58002</v>
      </c>
      <c r="H13" s="7">
        <f t="shared" si="12"/>
        <v>165119513275.42001</v>
      </c>
      <c r="I13" s="7">
        <f t="shared" si="12"/>
        <v>289380202954.92999</v>
      </c>
      <c r="J13" s="7">
        <f t="shared" si="12"/>
        <v>7807577688</v>
      </c>
      <c r="K13" s="7">
        <f t="shared" si="12"/>
        <v>7798073460</v>
      </c>
      <c r="L13" s="7">
        <f t="shared" ref="L13" si="13">SUM(L11:L12)</f>
        <v>0</v>
      </c>
      <c r="M13" s="7">
        <f t="shared" ref="M13" si="14">SUM(M11:M12)</f>
        <v>0</v>
      </c>
      <c r="N13" s="17">
        <f>+I13/F13</f>
        <v>0.58199279388710901</v>
      </c>
      <c r="O13" s="17">
        <f>+J13/F13</f>
        <v>1.5702366318533133E-2</v>
      </c>
      <c r="P13" s="17">
        <f>+K13/F13</f>
        <v>1.5683251699941475E-2</v>
      </c>
    </row>
    <row r="14" spans="1:16">
      <c r="A14" s="3" t="s">
        <v>34</v>
      </c>
      <c r="B14" s="4" t="s">
        <v>5</v>
      </c>
      <c r="C14" s="4" t="s">
        <v>7</v>
      </c>
      <c r="D14" s="9">
        <v>10</v>
      </c>
      <c r="E14" s="3" t="s">
        <v>28</v>
      </c>
      <c r="F14" s="24">
        <f>SUM('[2]E.P. AGREGADA ACUMULADA'!T10:T13)</f>
        <v>10388000000</v>
      </c>
      <c r="G14" s="24">
        <f>SUM('[2]E.P. AGREGADA ACUMULADA'!V10:V13)</f>
        <v>0</v>
      </c>
      <c r="H14" s="24">
        <f>SUM('[2]E.P. AGREGADA ACUMULADA'!W10:W13)</f>
        <v>10388000000</v>
      </c>
      <c r="I14" s="24">
        <f>SUM('[2]E.P. AGREGADA ACUMULADA'!X10:X13)</f>
        <v>0</v>
      </c>
      <c r="J14" s="24">
        <f>SUM('[2]E.P. AGREGADA ACUMULADA'!Y10:Y13)</f>
        <v>0</v>
      </c>
      <c r="K14" s="24">
        <f>SUM('[2]E.P. AGREGADA ACUMULADA'!AA10:AA13)</f>
        <v>0</v>
      </c>
      <c r="L14" s="24"/>
      <c r="M14" s="24"/>
      <c r="N14" s="15">
        <f>+I14/F14</f>
        <v>0</v>
      </c>
      <c r="O14" s="15">
        <f>+J14/F14</f>
        <v>0</v>
      </c>
      <c r="P14" s="15">
        <f>+K14/F14</f>
        <v>0</v>
      </c>
    </row>
    <row r="15" spans="1:16">
      <c r="A15" s="7" t="s">
        <v>35</v>
      </c>
      <c r="B15" s="8"/>
      <c r="C15" s="8"/>
      <c r="D15" s="8"/>
      <c r="E15" s="7"/>
      <c r="F15" s="25">
        <f t="shared" ref="F15:K15" si="15">SUM(F14:F14)</f>
        <v>10388000000</v>
      </c>
      <c r="G15" s="25">
        <f t="shared" si="15"/>
        <v>0</v>
      </c>
      <c r="H15" s="25">
        <f t="shared" si="15"/>
        <v>10388000000</v>
      </c>
      <c r="I15" s="25">
        <f t="shared" si="15"/>
        <v>0</v>
      </c>
      <c r="J15" s="25">
        <f t="shared" si="15"/>
        <v>0</v>
      </c>
      <c r="K15" s="25">
        <f t="shared" si="15"/>
        <v>0</v>
      </c>
      <c r="L15" s="25">
        <f t="shared" ref="L15" si="16">SUM(L14:L14)</f>
        <v>0</v>
      </c>
      <c r="M15" s="25">
        <f t="shared" ref="M15" si="17">SUM(M14:M14)</f>
        <v>0</v>
      </c>
      <c r="N15" s="17">
        <f t="shared" ref="N15:N25" si="18">+I15/F15</f>
        <v>0</v>
      </c>
      <c r="O15" s="17">
        <f t="shared" ref="O15:O25" si="19">+J15/F15</f>
        <v>0</v>
      </c>
      <c r="P15" s="17">
        <f t="shared" ref="P15:P25" si="20">+K15/F15</f>
        <v>0</v>
      </c>
    </row>
    <row r="16" spans="1:16">
      <c r="A16" s="3" t="s">
        <v>38</v>
      </c>
      <c r="B16" s="4" t="s">
        <v>8</v>
      </c>
      <c r="C16" s="4" t="s">
        <v>7</v>
      </c>
      <c r="D16" s="4" t="s">
        <v>9</v>
      </c>
      <c r="E16" s="3" t="s">
        <v>30</v>
      </c>
      <c r="F16" s="26">
        <f>SUM('[2]E.P. AGREGADA ACUMULADA'!T14:T15)</f>
        <v>79403000000</v>
      </c>
      <c r="G16" s="26">
        <f>SUM('[2]E.P. AGREGADA ACUMULADA'!V14:V15)</f>
        <v>50000000000</v>
      </c>
      <c r="H16" s="26">
        <f>SUM('[2]E.P. AGREGADA ACUMULADA'!W14:W15)</f>
        <v>29403000000</v>
      </c>
      <c r="I16" s="26">
        <f>SUM('[2]E.P. AGREGADA ACUMULADA'!X14:X15)</f>
        <v>0</v>
      </c>
      <c r="J16" s="26">
        <f>SUM('[2]E.P. AGREGADA ACUMULADA'!Y14:Y15)</f>
        <v>0</v>
      </c>
      <c r="K16" s="26">
        <f>SUM('[2]E.P. AGREGADA ACUMULADA'!AA14:AA15)</f>
        <v>0</v>
      </c>
      <c r="L16" s="26"/>
      <c r="M16" s="26"/>
      <c r="N16" s="15">
        <f t="shared" si="18"/>
        <v>0</v>
      </c>
      <c r="O16" s="15">
        <f t="shared" si="19"/>
        <v>0</v>
      </c>
      <c r="P16" s="15">
        <f t="shared" si="20"/>
        <v>0</v>
      </c>
    </row>
    <row r="17" spans="1:16">
      <c r="A17" s="7" t="s">
        <v>39</v>
      </c>
      <c r="B17" s="8"/>
      <c r="C17" s="8"/>
      <c r="D17" s="8"/>
      <c r="E17" s="7"/>
      <c r="F17" s="25">
        <f t="shared" ref="F17:M17" si="21">SUM(F16)</f>
        <v>79403000000</v>
      </c>
      <c r="G17" s="25">
        <f t="shared" si="21"/>
        <v>50000000000</v>
      </c>
      <c r="H17" s="25">
        <f t="shared" si="21"/>
        <v>29403000000</v>
      </c>
      <c r="I17" s="25">
        <f t="shared" si="21"/>
        <v>0</v>
      </c>
      <c r="J17" s="25">
        <f t="shared" si="21"/>
        <v>0</v>
      </c>
      <c r="K17" s="25">
        <f t="shared" si="21"/>
        <v>0</v>
      </c>
      <c r="L17" s="25">
        <f t="shared" si="21"/>
        <v>0</v>
      </c>
      <c r="M17" s="25">
        <f t="shared" si="21"/>
        <v>0</v>
      </c>
      <c r="N17" s="17">
        <f>+I17/F17</f>
        <v>0</v>
      </c>
      <c r="O17" s="17">
        <f>+J17/F17</f>
        <v>0</v>
      </c>
      <c r="P17" s="17">
        <f>+K17/F17</f>
        <v>0</v>
      </c>
    </row>
    <row r="18" spans="1:16">
      <c r="A18" s="3" t="s">
        <v>45</v>
      </c>
      <c r="B18" s="4" t="s">
        <v>5</v>
      </c>
      <c r="C18" s="4" t="s">
        <v>7</v>
      </c>
      <c r="D18" s="9">
        <v>10</v>
      </c>
      <c r="E18" s="3" t="s">
        <v>28</v>
      </c>
      <c r="F18" s="26">
        <f>SUM('[2]E.P. AGREGADA ACUMULADA'!T16)</f>
        <v>105000000</v>
      </c>
      <c r="G18" s="26">
        <f>SUM('[2]E.P. AGREGADA ACUMULADA'!V16)</f>
        <v>80000000</v>
      </c>
      <c r="H18" s="26">
        <f>SUM('[2]E.P. AGREGADA ACUMULADA'!W16)</f>
        <v>25000000</v>
      </c>
      <c r="I18" s="26">
        <f>SUM('[2]E.P. AGREGADA ACUMULADA'!X16)</f>
        <v>0</v>
      </c>
      <c r="J18" s="26">
        <f>SUM('[2]E.P. AGREGADA ACUMULADA'!Y16)</f>
        <v>0</v>
      </c>
      <c r="K18" s="26">
        <f>SUM('[2]E.P. AGREGADA ACUMULADA'!AA16)</f>
        <v>0</v>
      </c>
      <c r="L18" s="26"/>
      <c r="M18" s="26"/>
      <c r="N18" s="15">
        <f>+I18/F18</f>
        <v>0</v>
      </c>
      <c r="O18" s="15">
        <f>+J18/F18</f>
        <v>0</v>
      </c>
      <c r="P18" s="15">
        <f>+K18/F18</f>
        <v>0</v>
      </c>
    </row>
    <row r="19" spans="1:16">
      <c r="A19" s="3" t="s">
        <v>46</v>
      </c>
      <c r="B19" s="4" t="s">
        <v>5</v>
      </c>
      <c r="C19" s="4" t="s">
        <v>11</v>
      </c>
      <c r="D19" s="9">
        <v>11</v>
      </c>
      <c r="E19" s="3" t="s">
        <v>40</v>
      </c>
      <c r="F19" s="26">
        <f>SUM('[2]E.P. AGREGADA ACUMULADA'!T18)</f>
        <v>607000000</v>
      </c>
      <c r="G19" s="26">
        <f>SUM('[2]E.P. AGREGADA ACUMULADA'!V18)</f>
        <v>0</v>
      </c>
      <c r="H19" s="26">
        <f>SUM('[2]E.P. AGREGADA ACUMULADA'!W18)</f>
        <v>607000000</v>
      </c>
      <c r="I19" s="26">
        <f>SUM('[2]E.P. AGREGADA ACUMULADA'!X18)</f>
        <v>0</v>
      </c>
      <c r="J19" s="26">
        <f>SUM('[2]E.P. AGREGADA ACUMULADA'!Y18)</f>
        <v>0</v>
      </c>
      <c r="K19" s="26">
        <f>SUM('[2]E.P. AGREGADA ACUMULADA'!AA18)</f>
        <v>0</v>
      </c>
      <c r="L19" s="26"/>
      <c r="M19" s="26"/>
      <c r="N19" s="15">
        <f t="shared" ref="N19:N20" si="22">+I19/F19</f>
        <v>0</v>
      </c>
      <c r="O19" s="15">
        <f t="shared" ref="O19:O20" si="23">+J19/F19</f>
        <v>0</v>
      </c>
      <c r="P19" s="15">
        <f t="shared" ref="P19:P20" si="24">+K19/F19</f>
        <v>0</v>
      </c>
    </row>
    <row r="20" spans="1:16">
      <c r="A20" s="3" t="s">
        <v>47</v>
      </c>
      <c r="B20" s="4" t="s">
        <v>5</v>
      </c>
      <c r="C20" s="4" t="s">
        <v>7</v>
      </c>
      <c r="D20" s="9">
        <v>10</v>
      </c>
      <c r="E20" s="3" t="s">
        <v>28</v>
      </c>
      <c r="F20" s="26">
        <f>SUM('[2]E.P. AGREGADA ACUMULADA'!T19)</f>
        <v>50000000</v>
      </c>
      <c r="G20" s="26">
        <f>SUM('[2]E.P. AGREGADA ACUMULADA'!V19)</f>
        <v>0</v>
      </c>
      <c r="H20" s="26">
        <f>SUM('[2]E.P. AGREGADA ACUMULADA'!W19)</f>
        <v>50000000</v>
      </c>
      <c r="I20" s="26">
        <f>SUM('[2]E.P. AGREGADA ACUMULADA'!X19)</f>
        <v>0</v>
      </c>
      <c r="J20" s="26">
        <f>SUM('[2]E.P. AGREGADA ACUMULADA'!Y19)</f>
        <v>0</v>
      </c>
      <c r="K20" s="26">
        <f>SUM('[2]E.P. AGREGADA ACUMULADA'!AA19)</f>
        <v>0</v>
      </c>
      <c r="L20" s="26"/>
      <c r="M20" s="26"/>
      <c r="N20" s="15">
        <f t="shared" si="22"/>
        <v>0</v>
      </c>
      <c r="O20" s="15">
        <f t="shared" si="23"/>
        <v>0</v>
      </c>
      <c r="P20" s="15">
        <f t="shared" si="24"/>
        <v>0</v>
      </c>
    </row>
    <row r="21" spans="1:16" ht="24">
      <c r="A21" s="7" t="s">
        <v>48</v>
      </c>
      <c r="B21" s="8"/>
      <c r="C21" s="8"/>
      <c r="D21" s="8"/>
      <c r="E21" s="7"/>
      <c r="F21" s="25">
        <f>SUM(F18:F20)</f>
        <v>762000000</v>
      </c>
      <c r="G21" s="25">
        <f t="shared" ref="G21:M21" si="25">SUM(G18:G20)</f>
        <v>80000000</v>
      </c>
      <c r="H21" s="25">
        <f t="shared" si="25"/>
        <v>682000000</v>
      </c>
      <c r="I21" s="25">
        <f t="shared" si="25"/>
        <v>0</v>
      </c>
      <c r="J21" s="25">
        <f t="shared" si="25"/>
        <v>0</v>
      </c>
      <c r="K21" s="25">
        <f t="shared" si="25"/>
        <v>0</v>
      </c>
      <c r="L21" s="25">
        <f t="shared" si="25"/>
        <v>0</v>
      </c>
      <c r="M21" s="25">
        <f t="shared" si="25"/>
        <v>0</v>
      </c>
      <c r="N21" s="17">
        <f>+I21/F21</f>
        <v>0</v>
      </c>
      <c r="O21" s="17">
        <f>+J21/F21</f>
        <v>0</v>
      </c>
      <c r="P21" s="17">
        <f>+K21/F21</f>
        <v>0</v>
      </c>
    </row>
    <row r="22" spans="1:16">
      <c r="A22" s="10" t="s">
        <v>36</v>
      </c>
      <c r="B22" s="11" t="s">
        <v>5</v>
      </c>
      <c r="C22" s="11" t="s">
        <v>7</v>
      </c>
      <c r="D22" s="11" t="s">
        <v>10</v>
      </c>
      <c r="E22" s="10" t="s">
        <v>29</v>
      </c>
      <c r="F22" s="27">
        <f>SUM(F23:F25)</f>
        <v>1489241558</v>
      </c>
      <c r="G22" s="27">
        <f>SUM(G23:G25)</f>
        <v>0</v>
      </c>
      <c r="H22" s="27">
        <f>SUM(H23:H25)</f>
        <v>0</v>
      </c>
      <c r="I22" s="27">
        <f t="shared" ref="I22:K22" si="26">SUM(I23:I25)</f>
        <v>0</v>
      </c>
      <c r="J22" s="27">
        <f t="shared" si="26"/>
        <v>0</v>
      </c>
      <c r="K22" s="27">
        <f t="shared" si="26"/>
        <v>0</v>
      </c>
      <c r="L22" s="27"/>
      <c r="M22" s="27"/>
      <c r="N22" s="15">
        <f t="shared" si="18"/>
        <v>0</v>
      </c>
      <c r="O22" s="15">
        <f t="shared" si="19"/>
        <v>0</v>
      </c>
      <c r="P22" s="15">
        <f t="shared" si="20"/>
        <v>0</v>
      </c>
    </row>
    <row r="23" spans="1:16" ht="36">
      <c r="A23" s="3" t="s">
        <v>49</v>
      </c>
      <c r="B23" s="4" t="s">
        <v>5</v>
      </c>
      <c r="C23" s="4" t="s">
        <v>7</v>
      </c>
      <c r="D23" s="9">
        <v>11</v>
      </c>
      <c r="E23" s="3" t="s">
        <v>29</v>
      </c>
      <c r="F23" s="24">
        <f>SUM('[2]E.P. AGREGADA ACUMULADA'!T20)</f>
        <v>1487241558</v>
      </c>
      <c r="G23" s="24">
        <f>SUM('[2]E.P. AGREGADA ACUMULADA'!V20)</f>
        <v>0</v>
      </c>
      <c r="H23" s="24">
        <f>SUM('[2]E.P. AGREGADA ACUMULADA'!W20)</f>
        <v>0</v>
      </c>
      <c r="I23" s="24">
        <f>SUM('[2]E.P. AGREGADA ACUMULADA'!X20)</f>
        <v>0</v>
      </c>
      <c r="J23" s="24">
        <f>SUM('[2]E.P. AGREGADA ACUMULADA'!Y20)</f>
        <v>0</v>
      </c>
      <c r="K23" s="24">
        <f>SUM('[2]E.P. AGREGADA ACUMULADA'!AA20)</f>
        <v>0</v>
      </c>
      <c r="L23" s="24"/>
      <c r="M23" s="24"/>
      <c r="N23" s="15">
        <f t="shared" si="18"/>
        <v>0</v>
      </c>
      <c r="O23" s="15">
        <f t="shared" si="19"/>
        <v>0</v>
      </c>
      <c r="P23" s="15">
        <f t="shared" si="20"/>
        <v>0</v>
      </c>
    </row>
    <row r="24" spans="1:16" ht="60">
      <c r="A24" s="3" t="s">
        <v>50</v>
      </c>
      <c r="B24" s="4" t="s">
        <v>5</v>
      </c>
      <c r="C24" s="4" t="s">
        <v>7</v>
      </c>
      <c r="D24" s="9">
        <v>11</v>
      </c>
      <c r="E24" s="3" t="s">
        <v>29</v>
      </c>
      <c r="F24" s="24">
        <f>SUM('[2]E.P. AGREGADA ACUMULADA'!T21)</f>
        <v>1000000</v>
      </c>
      <c r="G24" s="24">
        <f>SUM('[2]E.P. AGREGADA ACUMULADA'!V21)</f>
        <v>0</v>
      </c>
      <c r="H24" s="24">
        <f>SUM('[2]E.P. AGREGADA ACUMULADA'!W21)</f>
        <v>0</v>
      </c>
      <c r="I24" s="24">
        <f>SUM('[2]E.P. AGREGADA ACUMULADA'!X21)</f>
        <v>0</v>
      </c>
      <c r="J24" s="24">
        <f>SUM('[2]E.P. AGREGADA ACUMULADA'!Y21)</f>
        <v>0</v>
      </c>
      <c r="K24" s="24">
        <f>SUM('[2]E.P. AGREGADA ACUMULADA'!AA21)</f>
        <v>0</v>
      </c>
      <c r="L24" s="24"/>
      <c r="M24" s="24"/>
      <c r="N24" s="15">
        <f t="shared" si="18"/>
        <v>0</v>
      </c>
      <c r="O24" s="15">
        <f t="shared" si="19"/>
        <v>0</v>
      </c>
      <c r="P24" s="15">
        <f t="shared" si="20"/>
        <v>0</v>
      </c>
    </row>
    <row r="25" spans="1:16" ht="48">
      <c r="A25" s="3" t="s">
        <v>51</v>
      </c>
      <c r="B25" s="4" t="s">
        <v>5</v>
      </c>
      <c r="C25" s="4" t="s">
        <v>7</v>
      </c>
      <c r="D25" s="9">
        <v>11</v>
      </c>
      <c r="E25" s="3" t="s">
        <v>29</v>
      </c>
      <c r="F25" s="24">
        <f>SUM('[2]E.P. AGREGADA ACUMULADA'!T22)</f>
        <v>1000000</v>
      </c>
      <c r="G25" s="24">
        <f>SUM('[2]E.P. AGREGADA ACUMULADA'!V22)</f>
        <v>0</v>
      </c>
      <c r="H25" s="24">
        <f>SUM('[2]E.P. AGREGADA ACUMULADA'!W22)</f>
        <v>0</v>
      </c>
      <c r="I25" s="24">
        <f>SUM('[2]E.P. AGREGADA ACUMULADA'!X22)</f>
        <v>0</v>
      </c>
      <c r="J25" s="24">
        <f>SUM('[2]E.P. AGREGADA ACUMULADA'!Y22)</f>
        <v>0</v>
      </c>
      <c r="K25" s="24">
        <f>SUM('[2]E.P. AGREGADA ACUMULADA'!AA22)</f>
        <v>0</v>
      </c>
      <c r="L25" s="24"/>
      <c r="M25" s="24"/>
      <c r="N25" s="15">
        <f t="shared" si="18"/>
        <v>0</v>
      </c>
      <c r="O25" s="15">
        <f t="shared" si="19"/>
        <v>0</v>
      </c>
      <c r="P25" s="15">
        <f t="shared" si="20"/>
        <v>0</v>
      </c>
    </row>
    <row r="26" spans="1:16">
      <c r="A26" s="42" t="s">
        <v>37</v>
      </c>
      <c r="B26" s="42"/>
      <c r="C26" s="42"/>
      <c r="D26" s="42"/>
      <c r="E26" s="42"/>
      <c r="F26" s="28">
        <f t="shared" ref="F26:M26" si="27">F8+F22</f>
        <v>688747241558</v>
      </c>
      <c r="G26" s="28">
        <f t="shared" si="27"/>
        <v>478687054827.58002</v>
      </c>
      <c r="H26" s="28">
        <f t="shared" si="27"/>
        <v>208570945172.42001</v>
      </c>
      <c r="I26" s="28">
        <f t="shared" si="27"/>
        <v>295828934467.92999</v>
      </c>
      <c r="J26" s="28">
        <f t="shared" si="27"/>
        <v>14250771476</v>
      </c>
      <c r="K26" s="28">
        <f t="shared" si="27"/>
        <v>14241267248</v>
      </c>
      <c r="L26" s="28">
        <f t="shared" si="27"/>
        <v>281578162991.92999</v>
      </c>
      <c r="M26" s="28">
        <f t="shared" si="27"/>
        <v>9504228</v>
      </c>
      <c r="N26" s="17">
        <f>+I26/F26</f>
        <v>0.42951741454345699</v>
      </c>
      <c r="O26" s="17">
        <f>+J26/F26</f>
        <v>2.0690858149592938E-2</v>
      </c>
      <c r="P26" s="17">
        <f>+K26/F26</f>
        <v>2.0677058852221524E-2</v>
      </c>
    </row>
    <row r="27" spans="1:16">
      <c r="F27" s="29"/>
      <c r="G27" s="19"/>
      <c r="H27" s="20"/>
      <c r="I27" s="19"/>
      <c r="K27" s="29"/>
      <c r="L27" s="29"/>
      <c r="M27" s="29"/>
      <c r="N27" s="21"/>
    </row>
    <row r="28" spans="1:16">
      <c r="A28" s="22" t="s">
        <v>52</v>
      </c>
      <c r="F28" s="30"/>
      <c r="G28" s="31"/>
      <c r="I28" s="29"/>
    </row>
    <row r="29" spans="1:16">
      <c r="F29" s="32"/>
      <c r="G29" s="33"/>
      <c r="I29" s="29"/>
      <c r="K29" s="29"/>
      <c r="L29" s="29"/>
      <c r="M29" s="29"/>
    </row>
    <row r="30" spans="1:16">
      <c r="F30" s="30"/>
      <c r="I30" s="29"/>
    </row>
    <row r="31" spans="1:16">
      <c r="F31" s="30"/>
      <c r="I31" s="29"/>
      <c r="K31" s="29"/>
      <c r="L31" s="29"/>
      <c r="M31" s="29"/>
    </row>
    <row r="32" spans="1:16">
      <c r="F32" s="30"/>
      <c r="G32" s="19"/>
      <c r="I32" s="19"/>
    </row>
    <row r="33" spans="9:13">
      <c r="I33" s="29"/>
    </row>
    <row r="34" spans="9:13">
      <c r="I34" s="19"/>
      <c r="K34" s="29"/>
      <c r="L34" s="29"/>
      <c r="M34" s="29"/>
    </row>
  </sheetData>
  <mergeCells count="7">
    <mergeCell ref="A26:E26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5"/>
  <sheetViews>
    <sheetView topLeftCell="B1" workbookViewId="0">
      <selection activeCell="P8" sqref="P8"/>
    </sheetView>
  </sheetViews>
  <sheetFormatPr baseColWidth="10" defaultColWidth="11.5" defaultRowHeight="15"/>
  <cols>
    <col min="1" max="1" width="26" style="18" customWidth="1"/>
    <col min="2" max="2" width="6.1640625" style="18" bestFit="1" customWidth="1"/>
    <col min="3" max="3" width="5.5" style="18" customWidth="1"/>
    <col min="4" max="4" width="4.83203125" style="18" bestFit="1" customWidth="1"/>
    <col min="5" max="5" width="20.5" style="18" bestFit="1" customWidth="1"/>
    <col min="6" max="7" width="16.6640625" style="18" bestFit="1" customWidth="1"/>
    <col min="8" max="8" width="15.33203125" style="18" bestFit="1" customWidth="1"/>
    <col min="9" max="11" width="16.6640625" style="18" bestFit="1" customWidth="1"/>
    <col min="12" max="13" width="16.6640625" style="18" customWidth="1"/>
    <col min="14" max="16" width="10.5" style="18" bestFit="1" customWidth="1"/>
    <col min="17" max="17" width="13.1640625" style="18" bestFit="1" customWidth="1"/>
    <col min="18" max="16384" width="11.5" style="18"/>
  </cols>
  <sheetData>
    <row r="1" spans="1:16" ht="33.75" customHeight="1">
      <c r="A1" s="43" t="s">
        <v>55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>
      <c r="A2" s="44" t="s">
        <v>56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>
      <c r="A3" s="45" t="s">
        <v>3</v>
      </c>
      <c r="B3" s="46"/>
      <c r="C3" s="46"/>
      <c r="D3" s="46"/>
      <c r="E3" s="47"/>
      <c r="F3" s="48" t="s">
        <v>13</v>
      </c>
      <c r="G3" s="49"/>
      <c r="H3" s="49"/>
      <c r="I3" s="49"/>
      <c r="J3" s="49"/>
      <c r="K3" s="50"/>
      <c r="L3" s="51" t="s">
        <v>14</v>
      </c>
      <c r="M3" s="52"/>
      <c r="N3" s="53" t="s">
        <v>15</v>
      </c>
      <c r="O3" s="54"/>
      <c r="P3" s="55"/>
    </row>
    <row r="4" spans="1:16" ht="36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 t="shared" ref="F5:K5" si="0">F9+F11+F12+F15+F19+F21</f>
        <v>596860000000</v>
      </c>
      <c r="G5" s="23">
        <f t="shared" si="0"/>
        <v>563239607855.27991</v>
      </c>
      <c r="H5" s="23">
        <f t="shared" si="0"/>
        <v>33620392144.719997</v>
      </c>
      <c r="I5" s="23">
        <f t="shared" si="0"/>
        <v>329164909888.09998</v>
      </c>
      <c r="J5" s="23">
        <f t="shared" si="0"/>
        <v>89501445236.919998</v>
      </c>
      <c r="K5" s="23">
        <f t="shared" si="0"/>
        <v>88425667597.919998</v>
      </c>
      <c r="L5" s="23">
        <f>I5-J5</f>
        <v>239663464651.17999</v>
      </c>
      <c r="M5" s="23">
        <f>J5-K5</f>
        <v>1075777639</v>
      </c>
      <c r="N5" s="15">
        <f>+I5/F5</f>
        <v>0.55149433684297822</v>
      </c>
      <c r="O5" s="15">
        <f>+J5/F5</f>
        <v>0.14995383379170996</v>
      </c>
      <c r="P5" s="15">
        <f>+K5/F5</f>
        <v>0.14815143852481319</v>
      </c>
    </row>
    <row r="6" spans="1:16" ht="15.75" customHeight="1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 t="shared" ref="F6:K6" si="1">+F14+F20</f>
        <v>10995000000</v>
      </c>
      <c r="G6" s="23">
        <f t="shared" si="1"/>
        <v>10388000000</v>
      </c>
      <c r="H6" s="23">
        <f t="shared" si="1"/>
        <v>607000000</v>
      </c>
      <c r="I6" s="23">
        <f t="shared" si="1"/>
        <v>297076733</v>
      </c>
      <c r="J6" s="23">
        <f t="shared" si="1"/>
        <v>297076732</v>
      </c>
      <c r="K6" s="23">
        <f t="shared" si="1"/>
        <v>0</v>
      </c>
      <c r="L6" s="23">
        <f t="shared" ref="L6:M7" si="2">I6-J6</f>
        <v>1</v>
      </c>
      <c r="M6" s="23">
        <f t="shared" si="2"/>
        <v>297076732</v>
      </c>
      <c r="N6" s="15">
        <f>+I6/F6</f>
        <v>2.7019257207821737E-2</v>
      </c>
      <c r="O6" s="15">
        <f>+J6/F6</f>
        <v>2.7019257116871306E-2</v>
      </c>
      <c r="P6" s="15">
        <f>+K6/F6</f>
        <v>0</v>
      </c>
    </row>
    <row r="7" spans="1:16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 t="shared" ref="F7:K7" si="3">+F17</f>
        <v>79403000000</v>
      </c>
      <c r="G7" s="23">
        <f t="shared" si="3"/>
        <v>55988420615</v>
      </c>
      <c r="H7" s="23">
        <f t="shared" si="3"/>
        <v>23414579385</v>
      </c>
      <c r="I7" s="23">
        <f t="shared" si="3"/>
        <v>1477229116</v>
      </c>
      <c r="J7" s="23">
        <f t="shared" si="3"/>
        <v>0</v>
      </c>
      <c r="K7" s="23">
        <f t="shared" si="3"/>
        <v>0</v>
      </c>
      <c r="L7" s="23">
        <f t="shared" si="2"/>
        <v>1477229116</v>
      </c>
      <c r="M7" s="23">
        <f t="shared" si="2"/>
        <v>0</v>
      </c>
      <c r="N7" s="15">
        <f>+I7/F7</f>
        <v>1.8604197775902675E-2</v>
      </c>
      <c r="O7" s="15">
        <f>+J7/F7</f>
        <v>0</v>
      </c>
      <c r="P7" s="15">
        <f>+K7/F7</f>
        <v>0</v>
      </c>
    </row>
    <row r="8" spans="1:16">
      <c r="A8" s="5" t="s">
        <v>31</v>
      </c>
      <c r="B8" s="6"/>
      <c r="C8" s="6"/>
      <c r="D8" s="6"/>
      <c r="E8" s="5"/>
      <c r="F8" s="5">
        <f t="shared" ref="F8:K8" si="4">SUM(F5:F7)</f>
        <v>687258000000</v>
      </c>
      <c r="G8" s="5">
        <f t="shared" si="4"/>
        <v>629616028470.27991</v>
      </c>
      <c r="H8" s="5">
        <f t="shared" si="4"/>
        <v>57641971529.720001</v>
      </c>
      <c r="I8" s="5">
        <f t="shared" si="4"/>
        <v>330939215737.09998</v>
      </c>
      <c r="J8" s="5">
        <f t="shared" si="4"/>
        <v>89798521968.919998</v>
      </c>
      <c r="K8" s="5">
        <f t="shared" si="4"/>
        <v>88425667597.919998</v>
      </c>
      <c r="L8" s="5">
        <f t="shared" ref="L8:M8" si="5">SUM(L5:L7)</f>
        <v>241140693768.17999</v>
      </c>
      <c r="M8" s="5">
        <f t="shared" si="5"/>
        <v>1372854371</v>
      </c>
      <c r="N8" s="17">
        <f>+I8/F8</f>
        <v>0.48153563252388476</v>
      </c>
      <c r="O8" s="17">
        <f>+J8/F8</f>
        <v>0.13066202498758836</v>
      </c>
      <c r="P8" s="17">
        <f>+K8/F8</f>
        <v>0.12866444275355107</v>
      </c>
    </row>
    <row r="9" spans="1:16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SUM('[3]E.P. AGREGADA ACUMULADA'!T5:T7)</f>
        <v>99162000000</v>
      </c>
      <c r="G9" s="34">
        <f>SUM('[3]E.P. AGREGADA ACUMULADA'!V5:V7)</f>
        <v>99161999999</v>
      </c>
      <c r="H9" s="34">
        <f>SUM('[3]E.P. AGREGADA ACUMULADA'!W5:W7)</f>
        <v>1</v>
      </c>
      <c r="I9" s="34">
        <f>SUM('[3]E.P. AGREGADA ACUMULADA'!X5:X7)</f>
        <v>12769252270.66</v>
      </c>
      <c r="J9" s="34">
        <f>SUM('[3]E.P. AGREGADA ACUMULADA'!Y5:Y7)</f>
        <v>12769252270.66</v>
      </c>
      <c r="K9" s="34">
        <f>SUM('[3]E.P. AGREGADA ACUMULADA'!AA5:AA7)</f>
        <v>12721083809.66</v>
      </c>
      <c r="L9" s="23">
        <f t="shared" ref="L9" si="6">I9-J9</f>
        <v>0</v>
      </c>
      <c r="M9" s="23">
        <f t="shared" ref="M9" si="7">J9-K9</f>
        <v>48168461</v>
      </c>
      <c r="N9" s="15">
        <f>+I9/F9</f>
        <v>0.12877162895726185</v>
      </c>
      <c r="O9" s="15">
        <f>+J9/F9</f>
        <v>0.12877162895726185</v>
      </c>
      <c r="P9" s="15">
        <f>+K9/F9</f>
        <v>0.12828587371835987</v>
      </c>
    </row>
    <row r="10" spans="1:16">
      <c r="A10" s="7" t="s">
        <v>33</v>
      </c>
      <c r="B10" s="8"/>
      <c r="C10" s="8"/>
      <c r="D10" s="8"/>
      <c r="E10" s="7"/>
      <c r="F10" s="7">
        <f t="shared" ref="F10:M10" si="8">SUM(F9)</f>
        <v>99162000000</v>
      </c>
      <c r="G10" s="7">
        <f t="shared" si="8"/>
        <v>99161999999</v>
      </c>
      <c r="H10" s="7">
        <f t="shared" si="8"/>
        <v>1</v>
      </c>
      <c r="I10" s="7">
        <f t="shared" si="8"/>
        <v>12769252270.66</v>
      </c>
      <c r="J10" s="7">
        <f t="shared" si="8"/>
        <v>12769252270.66</v>
      </c>
      <c r="K10" s="7">
        <f>SUM(K9)</f>
        <v>12721083809.66</v>
      </c>
      <c r="L10" s="7">
        <f t="shared" si="8"/>
        <v>0</v>
      </c>
      <c r="M10" s="7">
        <f t="shared" si="8"/>
        <v>48168461</v>
      </c>
      <c r="N10" s="17">
        <f t="shared" ref="N10" si="9">+I10/F10</f>
        <v>0.12877162895726185</v>
      </c>
      <c r="O10" s="17">
        <f t="shared" ref="O10:O11" si="10">+J10/F10</f>
        <v>0.12877162895726185</v>
      </c>
      <c r="P10" s="17">
        <f t="shared" ref="P10" si="11">+K10/F10</f>
        <v>0.12828587371835987</v>
      </c>
    </row>
    <row r="11" spans="1:16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24">
        <v>6308000000</v>
      </c>
      <c r="G11" s="24">
        <v>4817267200</v>
      </c>
      <c r="H11" s="24">
        <v>1490732800</v>
      </c>
      <c r="I11" s="24">
        <v>0</v>
      </c>
      <c r="J11" s="24">
        <v>0</v>
      </c>
      <c r="K11" s="24">
        <v>0</v>
      </c>
      <c r="L11" s="23">
        <f t="shared" ref="L11:L12" si="12">I11-J11</f>
        <v>0</v>
      </c>
      <c r="M11" s="23">
        <f t="shared" ref="M11:M12" si="13">J11-K11</f>
        <v>0</v>
      </c>
      <c r="N11" s="15">
        <f t="shared" ref="N11:N22" si="14">+I11/F11</f>
        <v>0</v>
      </c>
      <c r="O11" s="15">
        <f t="shared" si="10"/>
        <v>0</v>
      </c>
      <c r="P11" s="15">
        <f t="shared" ref="P11:P22" si="15">+K11/F11</f>
        <v>0</v>
      </c>
    </row>
    <row r="12" spans="1:16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24">
        <v>465915000000</v>
      </c>
      <c r="G12" s="24">
        <v>454354629991.70001</v>
      </c>
      <c r="H12" s="24">
        <v>11560370008.299999</v>
      </c>
      <c r="I12" s="24">
        <v>311907770101.85999</v>
      </c>
      <c r="J12" s="24">
        <v>76439001128.259995</v>
      </c>
      <c r="K12" s="24">
        <v>75423157454.259995</v>
      </c>
      <c r="L12" s="23">
        <f t="shared" si="12"/>
        <v>235468768973.59998</v>
      </c>
      <c r="M12" s="23">
        <f t="shared" si="13"/>
        <v>1015843674</v>
      </c>
      <c r="N12" s="15">
        <f t="shared" si="14"/>
        <v>0.66945208911895948</v>
      </c>
      <c r="O12" s="15">
        <f t="shared" ref="O12" si="16">+J12/F12</f>
        <v>0.16406211675576016</v>
      </c>
      <c r="P12" s="15">
        <f t="shared" si="15"/>
        <v>0.16188179701074229</v>
      </c>
    </row>
    <row r="13" spans="1:16">
      <c r="A13" s="7" t="s">
        <v>44</v>
      </c>
      <c r="B13" s="8"/>
      <c r="C13" s="8"/>
      <c r="D13" s="8"/>
      <c r="E13" s="7"/>
      <c r="F13" s="7">
        <f t="shared" ref="F13:J13" si="17">SUM(F11:F12)</f>
        <v>472223000000</v>
      </c>
      <c r="G13" s="7">
        <f t="shared" si="17"/>
        <v>459171897191.70001</v>
      </c>
      <c r="H13" s="7">
        <f t="shared" si="17"/>
        <v>13051102808.299999</v>
      </c>
      <c r="I13" s="7">
        <f t="shared" si="17"/>
        <v>311907770101.85999</v>
      </c>
      <c r="J13" s="7">
        <f t="shared" si="17"/>
        <v>76439001128.259995</v>
      </c>
      <c r="K13" s="7">
        <f>SUM(K11:K12)</f>
        <v>75423157454.259995</v>
      </c>
      <c r="L13" s="7">
        <f t="shared" ref="L13:M13" si="18">SUM(L11:L12)</f>
        <v>235468768973.59998</v>
      </c>
      <c r="M13" s="7">
        <f t="shared" si="18"/>
        <v>1015843674</v>
      </c>
      <c r="N13" s="17">
        <f t="shared" si="14"/>
        <v>0.66050948408243559</v>
      </c>
      <c r="O13" s="17">
        <f t="shared" ref="O13:O22" si="19">+J13/F13</f>
        <v>0.16187055930833524</v>
      </c>
      <c r="P13" s="17">
        <f t="shared" si="15"/>
        <v>0.15971936448300908</v>
      </c>
    </row>
    <row r="14" spans="1:16">
      <c r="A14" s="3" t="s">
        <v>34</v>
      </c>
      <c r="B14" s="4" t="s">
        <v>5</v>
      </c>
      <c r="C14" s="4" t="s">
        <v>7</v>
      </c>
      <c r="D14" s="9">
        <v>11</v>
      </c>
      <c r="E14" s="3" t="s">
        <v>28</v>
      </c>
      <c r="F14" s="34">
        <f>SUM('[3]E.P. AGREGADA ACUMULADA'!T12)</f>
        <v>10388000000</v>
      </c>
      <c r="G14" s="34">
        <f>SUM('[3]E.P. AGREGADA ACUMULADA'!V12)</f>
        <v>10388000000</v>
      </c>
      <c r="H14" s="34">
        <f>SUM('[3]E.P. AGREGADA ACUMULADA'!W12)</f>
        <v>0</v>
      </c>
      <c r="I14" s="34">
        <f>SUM('[3]E.P. AGREGADA ACUMULADA'!X12)</f>
        <v>297076733</v>
      </c>
      <c r="J14" s="34">
        <f>SUM('[3]E.P. AGREGADA ACUMULADA'!Y12)</f>
        <v>297076732</v>
      </c>
      <c r="K14" s="34">
        <f>SUM('[3]E.P. AGREGADA ACUMULADA'!AA12)</f>
        <v>0</v>
      </c>
      <c r="L14" s="23">
        <f t="shared" ref="L14" si="20">I14-J14</f>
        <v>1</v>
      </c>
      <c r="M14" s="23">
        <f t="shared" ref="M14" si="21">J14-K14</f>
        <v>297076732</v>
      </c>
      <c r="N14" s="15">
        <f t="shared" si="14"/>
        <v>2.8598068251829034E-2</v>
      </c>
      <c r="O14" s="15">
        <f t="shared" si="19"/>
        <v>2.8598068155564111E-2</v>
      </c>
      <c r="P14" s="15">
        <f t="shared" si="15"/>
        <v>0</v>
      </c>
    </row>
    <row r="15" spans="1:16">
      <c r="A15" s="3" t="s">
        <v>34</v>
      </c>
      <c r="B15" s="4" t="s">
        <v>5</v>
      </c>
      <c r="C15" s="4" t="s">
        <v>7</v>
      </c>
      <c r="D15" s="9">
        <v>10</v>
      </c>
      <c r="E15" s="3" t="s">
        <v>28</v>
      </c>
      <c r="F15" s="34">
        <f>'[3]E.P. AGREGADA ACUMULADA'!T10+'[3]E.P. AGREGADA ACUMULADA'!T11+'[3]E.P. AGREGADA ACUMULADA'!T13</f>
        <v>25310000000</v>
      </c>
      <c r="G15" s="34">
        <f>'[3]E.P. AGREGADA ACUMULADA'!V10+'[3]E.P. AGREGADA ACUMULADA'!V11+'[3]E.P. AGREGADA ACUMULADA'!V13</f>
        <v>4822960664.5799999</v>
      </c>
      <c r="H15" s="34">
        <f>'[3]E.P. AGREGADA ACUMULADA'!W10+'[3]E.P. AGREGADA ACUMULADA'!W11+'[3]E.P. AGREGADA ACUMULADA'!W13</f>
        <v>20487039335.419998</v>
      </c>
      <c r="I15" s="34">
        <f>'[3]E.P. AGREGADA ACUMULADA'!X10+'[3]E.P. AGREGADA ACUMULADA'!X11+'[3]E.P. AGREGADA ACUMULADA'!X13</f>
        <v>4486887515.5799999</v>
      </c>
      <c r="J15" s="34">
        <f>'[3]E.P. AGREGADA ACUMULADA'!Y10+'[3]E.P. AGREGADA ACUMULADA'!Y11+'[3]E.P. AGREGADA ACUMULADA'!Y13</f>
        <v>293191838</v>
      </c>
      <c r="K15" s="34">
        <f>'[3]E.P. AGREGADA ACUMULADA'!AA10+'[3]E.P. AGREGADA ACUMULADA'!AA11+'[3]E.P. AGREGADA ACUMULADA'!AA13</f>
        <v>281426334</v>
      </c>
      <c r="L15" s="23">
        <f t="shared" ref="L15" si="22">I15-J15</f>
        <v>4193695677.5799999</v>
      </c>
      <c r="M15" s="23">
        <f t="shared" ref="M15" si="23">J15-K15</f>
        <v>11765504</v>
      </c>
      <c r="N15" s="15">
        <f t="shared" si="14"/>
        <v>0.17727726256736467</v>
      </c>
      <c r="O15" s="15">
        <f t="shared" si="19"/>
        <v>1.1584031529039905E-2</v>
      </c>
      <c r="P15" s="15">
        <f t="shared" si="15"/>
        <v>1.1119175582773607E-2</v>
      </c>
    </row>
    <row r="16" spans="1:16">
      <c r="A16" s="7" t="s">
        <v>35</v>
      </c>
      <c r="B16" s="8"/>
      <c r="C16" s="8"/>
      <c r="D16" s="8"/>
      <c r="E16" s="7"/>
      <c r="F16" s="25">
        <f>SUM(F14:F15)</f>
        <v>35698000000</v>
      </c>
      <c r="G16" s="25">
        <f t="shared" ref="G16:J16" si="24">SUM(G14:G15)</f>
        <v>15210960664.58</v>
      </c>
      <c r="H16" s="25">
        <f t="shared" si="24"/>
        <v>20487039335.419998</v>
      </c>
      <c r="I16" s="25">
        <f t="shared" si="24"/>
        <v>4783964248.5799999</v>
      </c>
      <c r="J16" s="25">
        <f t="shared" si="24"/>
        <v>590268570</v>
      </c>
      <c r="K16" s="25">
        <f>SUM(K14:K15)</f>
        <v>281426334</v>
      </c>
      <c r="L16" s="25">
        <f t="shared" ref="L16" si="25">SUM(L14:L15)</f>
        <v>4193695678.5799999</v>
      </c>
      <c r="M16" s="25">
        <f t="shared" ref="M16" si="26">SUM(M14:M15)</f>
        <v>308842236</v>
      </c>
      <c r="N16" s="17">
        <f t="shared" si="14"/>
        <v>0.13401210848170766</v>
      </c>
      <c r="O16" s="17">
        <f t="shared" si="19"/>
        <v>1.6535059947335985E-2</v>
      </c>
      <c r="P16" s="17">
        <f t="shared" si="15"/>
        <v>7.8835322427026726E-3</v>
      </c>
    </row>
    <row r="17" spans="1:16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SUM('[3]E.P. AGREGADA ACUMULADA'!T14:T15)</f>
        <v>79403000000</v>
      </c>
      <c r="G17" s="35">
        <f>SUM('[3]E.P. AGREGADA ACUMULADA'!V14:V15)</f>
        <v>55988420615</v>
      </c>
      <c r="H17" s="35">
        <f>SUM('[3]E.P. AGREGADA ACUMULADA'!W14:W15)</f>
        <v>23414579385</v>
      </c>
      <c r="I17" s="35">
        <f>SUM('[3]E.P. AGREGADA ACUMULADA'!X14:X15)</f>
        <v>1477229116</v>
      </c>
      <c r="J17" s="35">
        <f>SUM('[3]E.P. AGREGADA ACUMULADA'!Y14:Y15)</f>
        <v>0</v>
      </c>
      <c r="K17" s="35">
        <f>SUM('[3]E.P. AGREGADA ACUMULADA'!AA14:AA15)</f>
        <v>0</v>
      </c>
      <c r="L17" s="23">
        <f t="shared" ref="L17" si="27">I17-J17</f>
        <v>1477229116</v>
      </c>
      <c r="M17" s="23">
        <f t="shared" ref="M17" si="28">J17-K17</f>
        <v>0</v>
      </c>
      <c r="N17" s="15">
        <f t="shared" si="14"/>
        <v>1.8604197775902675E-2</v>
      </c>
      <c r="O17" s="15">
        <f t="shared" si="19"/>
        <v>0</v>
      </c>
      <c r="P17" s="15">
        <f t="shared" si="15"/>
        <v>0</v>
      </c>
    </row>
    <row r="18" spans="1:16">
      <c r="A18" s="7" t="s">
        <v>39</v>
      </c>
      <c r="B18" s="8"/>
      <c r="C18" s="8"/>
      <c r="D18" s="8"/>
      <c r="E18" s="7"/>
      <c r="F18" s="25">
        <f t="shared" ref="F18:M18" si="29">SUM(F17)</f>
        <v>79403000000</v>
      </c>
      <c r="G18" s="25">
        <f t="shared" si="29"/>
        <v>55988420615</v>
      </c>
      <c r="H18" s="25">
        <f t="shared" si="29"/>
        <v>23414579385</v>
      </c>
      <c r="I18" s="25">
        <f t="shared" si="29"/>
        <v>1477229116</v>
      </c>
      <c r="J18" s="25">
        <f t="shared" si="29"/>
        <v>0</v>
      </c>
      <c r="K18" s="25">
        <f>SUM(K17)</f>
        <v>0</v>
      </c>
      <c r="L18" s="25">
        <f t="shared" si="29"/>
        <v>1477229116</v>
      </c>
      <c r="M18" s="25">
        <f t="shared" si="29"/>
        <v>0</v>
      </c>
      <c r="N18" s="17">
        <f t="shared" si="14"/>
        <v>1.8604197775902675E-2</v>
      </c>
      <c r="O18" s="17">
        <f t="shared" si="19"/>
        <v>0</v>
      </c>
      <c r="P18" s="17">
        <f t="shared" si="15"/>
        <v>0</v>
      </c>
    </row>
    <row r="19" spans="1:16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SUM('[3]E.P. AGREGADA ACUMULADA'!T16)</f>
        <v>105000000</v>
      </c>
      <c r="G19" s="35">
        <f>SUM('[3]E.P. AGREGADA ACUMULADA'!V16)</f>
        <v>72750000</v>
      </c>
      <c r="H19" s="35">
        <f>SUM('[3]E.P. AGREGADA ACUMULADA'!W16)</f>
        <v>32250000</v>
      </c>
      <c r="I19" s="35">
        <f>SUM('[3]E.P. AGREGADA ACUMULADA'!X16)</f>
        <v>0</v>
      </c>
      <c r="J19" s="35">
        <f>SUM('[3]E.P. AGREGADA ACUMULADA'!Y16)</f>
        <v>0</v>
      </c>
      <c r="K19" s="35">
        <f>SUM('[3]E.P. AGREGADA ACUMULADA'!AA16)</f>
        <v>0</v>
      </c>
      <c r="L19" s="23">
        <f t="shared" ref="L19:L21" si="30">I19-J19</f>
        <v>0</v>
      </c>
      <c r="M19" s="23">
        <f t="shared" ref="M19:M21" si="31">J19-K19</f>
        <v>0</v>
      </c>
      <c r="N19" s="15">
        <f t="shared" si="14"/>
        <v>0</v>
      </c>
      <c r="O19" s="15">
        <f t="shared" si="19"/>
        <v>0</v>
      </c>
      <c r="P19" s="15">
        <f t="shared" si="15"/>
        <v>0</v>
      </c>
    </row>
    <row r="20" spans="1:16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SUM('[3]E.P. AGREGADA ACUMULADA'!T18)</f>
        <v>607000000</v>
      </c>
      <c r="G20" s="35">
        <f>SUM('[3]E.P. AGREGADA ACUMULADA'!V18)</f>
        <v>0</v>
      </c>
      <c r="H20" s="35">
        <f>SUM('[3]E.P. AGREGADA ACUMULADA'!W18)</f>
        <v>607000000</v>
      </c>
      <c r="I20" s="35">
        <f>SUM('[3]E.P. AGREGADA ACUMULADA'!X18)</f>
        <v>0</v>
      </c>
      <c r="J20" s="35">
        <f>SUM('[3]E.P. AGREGADA ACUMULADA'!Y18)</f>
        <v>0</v>
      </c>
      <c r="K20" s="35">
        <f>SUM('[3]E.P. AGREGADA ACUMULADA'!AA18)</f>
        <v>0</v>
      </c>
      <c r="L20" s="23">
        <f t="shared" si="30"/>
        <v>0</v>
      </c>
      <c r="M20" s="23">
        <f t="shared" si="31"/>
        <v>0</v>
      </c>
      <c r="N20" s="15">
        <f t="shared" si="14"/>
        <v>0</v>
      </c>
      <c r="O20" s="15">
        <f t="shared" si="19"/>
        <v>0</v>
      </c>
      <c r="P20" s="15">
        <f t="shared" si="15"/>
        <v>0</v>
      </c>
    </row>
    <row r="21" spans="1:16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'[3]E.P. AGREGADA ACUMULADA'!T17+'[3]E.P. AGREGADA ACUMULADA'!T19</f>
        <v>60000000</v>
      </c>
      <c r="G21" s="35">
        <f>'[3]E.P. AGREGADA ACUMULADA'!V17+'[3]E.P. AGREGADA ACUMULADA'!V19</f>
        <v>10000000</v>
      </c>
      <c r="H21" s="35">
        <f>'[3]E.P. AGREGADA ACUMULADA'!W17+'[3]E.P. AGREGADA ACUMULADA'!W19</f>
        <v>50000000</v>
      </c>
      <c r="I21" s="35">
        <f>'[3]E.P. AGREGADA ACUMULADA'!X17+'[3]E.P. AGREGADA ACUMULADA'!X19</f>
        <v>1000000</v>
      </c>
      <c r="J21" s="35">
        <f>'[3]E.P. AGREGADA ACUMULADA'!Y17+'[3]E.P. AGREGADA ACUMULADA'!Y19</f>
        <v>0</v>
      </c>
      <c r="K21" s="35">
        <f>'[3]E.P. AGREGADA ACUMULADA'!AA17+'[3]E.P. AGREGADA ACUMULADA'!AA19</f>
        <v>0</v>
      </c>
      <c r="L21" s="23">
        <f t="shared" si="30"/>
        <v>1000000</v>
      </c>
      <c r="M21" s="23">
        <f t="shared" si="31"/>
        <v>0</v>
      </c>
      <c r="N21" s="15">
        <f t="shared" si="14"/>
        <v>1.6666666666666666E-2</v>
      </c>
      <c r="O21" s="15">
        <f t="shared" si="19"/>
        <v>0</v>
      </c>
      <c r="P21" s="15">
        <f t="shared" si="15"/>
        <v>0</v>
      </c>
    </row>
    <row r="22" spans="1:16" ht="24">
      <c r="A22" s="7" t="s">
        <v>48</v>
      </c>
      <c r="B22" s="8"/>
      <c r="C22" s="8"/>
      <c r="D22" s="8"/>
      <c r="E22" s="7"/>
      <c r="F22" s="25">
        <f>SUM(F19:F21)</f>
        <v>772000000</v>
      </c>
      <c r="G22" s="25">
        <f t="shared" ref="G22:M22" si="32">SUM(G19:G21)</f>
        <v>82750000</v>
      </c>
      <c r="H22" s="25">
        <f t="shared" si="32"/>
        <v>689250000</v>
      </c>
      <c r="I22" s="25">
        <f t="shared" si="32"/>
        <v>1000000</v>
      </c>
      <c r="J22" s="25">
        <f t="shared" si="32"/>
        <v>0</v>
      </c>
      <c r="K22" s="25">
        <f>SUM(K19:K21)</f>
        <v>0</v>
      </c>
      <c r="L22" s="25">
        <f t="shared" si="32"/>
        <v>1000000</v>
      </c>
      <c r="M22" s="25">
        <f t="shared" si="32"/>
        <v>0</v>
      </c>
      <c r="N22" s="17">
        <f t="shared" si="14"/>
        <v>1.2953367875647669E-3</v>
      </c>
      <c r="O22" s="17">
        <f t="shared" si="19"/>
        <v>0</v>
      </c>
      <c r="P22" s="17">
        <f t="shared" si="15"/>
        <v>0</v>
      </c>
    </row>
    <row r="23" spans="1:16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27">
        <f>SUM(F24:F26)</f>
        <v>1489241558</v>
      </c>
      <c r="G23" s="27">
        <f>SUM(G24:G26)</f>
        <v>0</v>
      </c>
      <c r="H23" s="27">
        <f>SUM(H24:H26)</f>
        <v>0</v>
      </c>
      <c r="I23" s="27">
        <f t="shared" ref="I23:K23" si="33">SUM(I24:I26)</f>
        <v>0</v>
      </c>
      <c r="J23" s="27">
        <f t="shared" si="33"/>
        <v>0</v>
      </c>
      <c r="K23" s="27">
        <f t="shared" si="33"/>
        <v>0</v>
      </c>
      <c r="L23" s="23">
        <f t="shared" ref="L23:L26" si="34">I23-J23</f>
        <v>0</v>
      </c>
      <c r="M23" s="23">
        <f t="shared" ref="M23:M26" si="35">J23-K23</f>
        <v>0</v>
      </c>
      <c r="N23" s="15">
        <f t="shared" ref="N23:N24" si="36">+I23/F23</f>
        <v>0</v>
      </c>
      <c r="O23" s="15">
        <f t="shared" ref="O23:O24" si="37">+J23/F23</f>
        <v>0</v>
      </c>
      <c r="P23" s="15">
        <f t="shared" ref="P23:P24" si="38">+K23/F23</f>
        <v>0</v>
      </c>
    </row>
    <row r="24" spans="1:16" ht="36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SUM('[3]E.P. AGREGADA ACUMULADA'!T20)</f>
        <v>1487241558</v>
      </c>
      <c r="G24" s="34">
        <f>SUM('[3]E.P. AGREGADA ACUMULADA'!V20)</f>
        <v>0</v>
      </c>
      <c r="H24" s="34">
        <f>SUM('[3]E.P. AGREGADA ACUMULADA'!W20)</f>
        <v>0</v>
      </c>
      <c r="I24" s="34">
        <f>SUM('[3]E.P. AGREGADA ACUMULADA'!X20)</f>
        <v>0</v>
      </c>
      <c r="J24" s="34">
        <f>SUM('[3]E.P. AGREGADA ACUMULADA'!Y20)</f>
        <v>0</v>
      </c>
      <c r="K24" s="34">
        <f>SUM('[3]E.P. AGREGADA ACUMULADA'!AA20)</f>
        <v>0</v>
      </c>
      <c r="L24" s="23">
        <f t="shared" si="34"/>
        <v>0</v>
      </c>
      <c r="M24" s="23">
        <f t="shared" si="35"/>
        <v>0</v>
      </c>
      <c r="N24" s="15">
        <f t="shared" si="36"/>
        <v>0</v>
      </c>
      <c r="O24" s="15">
        <f t="shared" si="37"/>
        <v>0</v>
      </c>
      <c r="P24" s="15">
        <f t="shared" si="38"/>
        <v>0</v>
      </c>
    </row>
    <row r="25" spans="1:16" ht="60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SUM('[3]E.P. AGREGADA ACUMULADA'!T21)</f>
        <v>1000000</v>
      </c>
      <c r="G25" s="34">
        <f>SUM('[3]E.P. AGREGADA ACUMULADA'!V21)</f>
        <v>0</v>
      </c>
      <c r="H25" s="34">
        <f>SUM('[3]E.P. AGREGADA ACUMULADA'!W21)</f>
        <v>0</v>
      </c>
      <c r="I25" s="34">
        <f>SUM('[3]E.P. AGREGADA ACUMULADA'!X21)</f>
        <v>0</v>
      </c>
      <c r="J25" s="34">
        <f>SUM('[3]E.P. AGREGADA ACUMULADA'!Y21)</f>
        <v>0</v>
      </c>
      <c r="K25" s="34">
        <f>SUM('[3]E.P. AGREGADA ACUMULADA'!AA21)</f>
        <v>0</v>
      </c>
      <c r="L25" s="23">
        <f t="shared" si="34"/>
        <v>0</v>
      </c>
      <c r="M25" s="23">
        <f t="shared" si="35"/>
        <v>0</v>
      </c>
      <c r="N25" s="15">
        <f>+I25/F25</f>
        <v>0</v>
      </c>
      <c r="O25" s="15">
        <f>+J25/F25</f>
        <v>0</v>
      </c>
      <c r="P25" s="15">
        <f>+K25/F25</f>
        <v>0</v>
      </c>
    </row>
    <row r="26" spans="1:16" ht="48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SUM('[3]E.P. AGREGADA ACUMULADA'!T22)</f>
        <v>1000000</v>
      </c>
      <c r="G26" s="34">
        <f>SUM('[3]E.P. AGREGADA ACUMULADA'!V22)</f>
        <v>0</v>
      </c>
      <c r="H26" s="34">
        <f>SUM('[3]E.P. AGREGADA ACUMULADA'!W22)</f>
        <v>0</v>
      </c>
      <c r="I26" s="34">
        <f>SUM('[3]E.P. AGREGADA ACUMULADA'!X22)</f>
        <v>0</v>
      </c>
      <c r="J26" s="34">
        <f>SUM('[3]E.P. AGREGADA ACUMULADA'!Y22)</f>
        <v>0</v>
      </c>
      <c r="K26" s="34">
        <f>SUM('[3]E.P. AGREGADA ACUMULADA'!AA22)</f>
        <v>0</v>
      </c>
      <c r="L26" s="23">
        <f t="shared" si="34"/>
        <v>0</v>
      </c>
      <c r="M26" s="23">
        <f t="shared" si="35"/>
        <v>0</v>
      </c>
      <c r="N26" s="15">
        <f>+I26/F26</f>
        <v>0</v>
      </c>
      <c r="O26" s="15">
        <f>+J26/F26</f>
        <v>0</v>
      </c>
      <c r="P26" s="15">
        <f>+K26/F26</f>
        <v>0</v>
      </c>
    </row>
    <row r="27" spans="1:16">
      <c r="A27" s="42" t="s">
        <v>37</v>
      </c>
      <c r="B27" s="42"/>
      <c r="C27" s="42"/>
      <c r="D27" s="42"/>
      <c r="E27" s="42"/>
      <c r="F27" s="28">
        <f t="shared" ref="F27:M27" si="39">F8+F23</f>
        <v>688747241558</v>
      </c>
      <c r="G27" s="28">
        <f t="shared" si="39"/>
        <v>629616028470.27991</v>
      </c>
      <c r="H27" s="28">
        <f t="shared" si="39"/>
        <v>57641971529.720001</v>
      </c>
      <c r="I27" s="28">
        <f t="shared" si="39"/>
        <v>330939215737.09998</v>
      </c>
      <c r="J27" s="28">
        <f t="shared" si="39"/>
        <v>89798521968.919998</v>
      </c>
      <c r="K27" s="28">
        <f>K8+K23</f>
        <v>88425667597.919998</v>
      </c>
      <c r="L27" s="28">
        <f t="shared" si="39"/>
        <v>241140693768.17999</v>
      </c>
      <c r="M27" s="28">
        <f t="shared" si="39"/>
        <v>1372854371</v>
      </c>
      <c r="N27" s="17">
        <f>+I27/F27</f>
        <v>0.48049443361615451</v>
      </c>
      <c r="O27" s="17">
        <f>+J27/F27</f>
        <v>0.13037950143479157</v>
      </c>
      <c r="P27" s="17">
        <f>+K27/F27</f>
        <v>0.12838623846666047</v>
      </c>
    </row>
    <row r="28" spans="1:16">
      <c r="F28" s="29"/>
      <c r="G28" s="19"/>
      <c r="H28" s="20"/>
      <c r="I28" s="19"/>
      <c r="K28" s="29"/>
      <c r="L28" s="29"/>
      <c r="M28" s="29"/>
      <c r="N28" s="21"/>
    </row>
    <row r="29" spans="1:16">
      <c r="A29" s="22" t="s">
        <v>52</v>
      </c>
      <c r="F29" s="30"/>
      <c r="G29" s="31"/>
      <c r="I29" s="29"/>
    </row>
    <row r="30" spans="1:16">
      <c r="F30" s="32"/>
      <c r="G30" s="33"/>
      <c r="I30" s="29"/>
      <c r="K30" s="29"/>
      <c r="L30" s="29"/>
      <c r="M30" s="29"/>
    </row>
    <row r="31" spans="1:16">
      <c r="F31" s="30"/>
      <c r="I31" s="29"/>
    </row>
    <row r="32" spans="1:16">
      <c r="F32" s="30"/>
      <c r="I32" s="29"/>
      <c r="K32" s="29"/>
      <c r="L32" s="29"/>
      <c r="M32" s="29"/>
    </row>
    <row r="33" spans="6:13">
      <c r="F33" s="30"/>
      <c r="G33" s="19"/>
      <c r="I33" s="19"/>
    </row>
    <row r="34" spans="6:13">
      <c r="I34" s="29"/>
    </row>
    <row r="35" spans="6:13">
      <c r="I35" s="19"/>
      <c r="K35" s="29"/>
      <c r="L35" s="29"/>
      <c r="M35" s="29"/>
    </row>
  </sheetData>
  <mergeCells count="7">
    <mergeCell ref="A27:E27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5"/>
  <sheetViews>
    <sheetView workbookViewId="0">
      <selection activeCell="M28" sqref="M28"/>
    </sheetView>
  </sheetViews>
  <sheetFormatPr baseColWidth="10" defaultColWidth="11.5" defaultRowHeight="15"/>
  <cols>
    <col min="1" max="1" width="26" style="18" customWidth="1"/>
    <col min="2" max="2" width="6.1640625" style="18" bestFit="1" customWidth="1"/>
    <col min="3" max="3" width="5.5" style="18" customWidth="1"/>
    <col min="4" max="4" width="4.83203125" style="18" bestFit="1" customWidth="1"/>
    <col min="5" max="5" width="20.5" style="18" bestFit="1" customWidth="1"/>
    <col min="6" max="7" width="16.6640625" style="18" bestFit="1" customWidth="1"/>
    <col min="8" max="8" width="15.33203125" style="18" bestFit="1" customWidth="1"/>
    <col min="9" max="11" width="16.6640625" style="18" bestFit="1" customWidth="1"/>
    <col min="12" max="13" width="16.6640625" style="18" customWidth="1"/>
    <col min="14" max="16" width="10.5" style="18" bestFit="1" customWidth="1"/>
    <col min="17" max="17" width="13.1640625" style="18" bestFit="1" customWidth="1"/>
    <col min="18" max="16384" width="11.5" style="18"/>
  </cols>
  <sheetData>
    <row r="1" spans="1:16" ht="33.75" customHeight="1">
      <c r="A1" s="43" t="s">
        <v>57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>
      <c r="A2" s="44" t="s">
        <v>58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>
      <c r="A3" s="45" t="s">
        <v>3</v>
      </c>
      <c r="B3" s="46"/>
      <c r="C3" s="46"/>
      <c r="D3" s="46"/>
      <c r="E3" s="47"/>
      <c r="F3" s="48" t="s">
        <v>13</v>
      </c>
      <c r="G3" s="49"/>
      <c r="H3" s="49"/>
      <c r="I3" s="49"/>
      <c r="J3" s="49"/>
      <c r="K3" s="50"/>
      <c r="L3" s="51" t="s">
        <v>14</v>
      </c>
      <c r="M3" s="52"/>
      <c r="N3" s="53" t="s">
        <v>15</v>
      </c>
      <c r="O3" s="54"/>
      <c r="P3" s="55"/>
    </row>
    <row r="4" spans="1:16" ht="36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 t="shared" ref="F5:K5" si="0">F9+F11+F12+F15+F19+F21</f>
        <v>596860000000</v>
      </c>
      <c r="G5" s="23">
        <f t="shared" si="0"/>
        <v>592166312190.08997</v>
      </c>
      <c r="H5" s="23">
        <f t="shared" si="0"/>
        <v>4693687809.9099998</v>
      </c>
      <c r="I5" s="23">
        <f t="shared" si="0"/>
        <v>471256851617.12006</v>
      </c>
      <c r="J5" s="23">
        <f t="shared" si="0"/>
        <v>143736929421.02002</v>
      </c>
      <c r="K5" s="23">
        <f t="shared" si="0"/>
        <v>140499987515.98999</v>
      </c>
      <c r="L5" s="23">
        <f>I5-J5</f>
        <v>327519922196.10004</v>
      </c>
      <c r="M5" s="23">
        <f>J5-K5</f>
        <v>3236941905.0300293</v>
      </c>
      <c r="N5" s="15">
        <f>+I5/F5</f>
        <v>0.78956011730911779</v>
      </c>
      <c r="O5" s="15">
        <f>+J5/F5</f>
        <v>0.24082185005029658</v>
      </c>
      <c r="P5" s="15">
        <f>+K5/F5</f>
        <v>0.23539856501690512</v>
      </c>
    </row>
    <row r="6" spans="1:16" ht="15.75" customHeight="1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 t="shared" ref="F6:K6" si="1">+F14+F20</f>
        <v>10995000000</v>
      </c>
      <c r="G6" s="23">
        <f t="shared" si="1"/>
        <v>10388000000</v>
      </c>
      <c r="H6" s="23">
        <f t="shared" si="1"/>
        <v>607000000</v>
      </c>
      <c r="I6" s="23">
        <f t="shared" si="1"/>
        <v>3567176167.79</v>
      </c>
      <c r="J6" s="23">
        <f t="shared" si="1"/>
        <v>2752768799.79</v>
      </c>
      <c r="K6" s="23">
        <f t="shared" si="1"/>
        <v>2505470416.79</v>
      </c>
      <c r="L6" s="23">
        <f t="shared" ref="L6:M7" si="2">I6-J6</f>
        <v>814407368</v>
      </c>
      <c r="M6" s="23">
        <f t="shared" si="2"/>
        <v>247298383</v>
      </c>
      <c r="N6" s="15">
        <f>+I6/F6</f>
        <v>0.32443621353251478</v>
      </c>
      <c r="O6" s="15">
        <f>+J6/F6</f>
        <v>0.25036551157708048</v>
      </c>
      <c r="P6" s="15">
        <f>+K6/F6</f>
        <v>0.22787361680673032</v>
      </c>
    </row>
    <row r="7" spans="1:16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 t="shared" ref="F7:K7" si="3">+F17</f>
        <v>79403000000</v>
      </c>
      <c r="G7" s="23">
        <f t="shared" si="3"/>
        <v>55988420615</v>
      </c>
      <c r="H7" s="23">
        <f t="shared" si="3"/>
        <v>23414579385</v>
      </c>
      <c r="I7" s="23">
        <f t="shared" si="3"/>
        <v>55946907363</v>
      </c>
      <c r="J7" s="23">
        <f t="shared" si="3"/>
        <v>909819503.94000006</v>
      </c>
      <c r="K7" s="23">
        <f t="shared" si="3"/>
        <v>909819503.94000006</v>
      </c>
      <c r="L7" s="23">
        <f t="shared" si="2"/>
        <v>55037087859.059998</v>
      </c>
      <c r="M7" s="23">
        <f>J7-K7</f>
        <v>0</v>
      </c>
      <c r="N7" s="15">
        <f>+I7/F7</f>
        <v>0.70459437758019217</v>
      </c>
      <c r="O7" s="15">
        <f>+J7/F7</f>
        <v>1.1458250997317482E-2</v>
      </c>
      <c r="P7" s="15">
        <f>+K7/F7</f>
        <v>1.1458250997317482E-2</v>
      </c>
    </row>
    <row r="8" spans="1:16">
      <c r="A8" s="5" t="s">
        <v>31</v>
      </c>
      <c r="B8" s="6"/>
      <c r="C8" s="6"/>
      <c r="D8" s="6"/>
      <c r="E8" s="5"/>
      <c r="F8" s="5">
        <f t="shared" ref="F8:K8" si="4">SUM(F5:F7)</f>
        <v>687258000000</v>
      </c>
      <c r="G8" s="5">
        <f t="shared" si="4"/>
        <v>658542732805.08997</v>
      </c>
      <c r="H8" s="5">
        <f t="shared" si="4"/>
        <v>28715267194.91</v>
      </c>
      <c r="I8" s="5">
        <f t="shared" si="4"/>
        <v>530770935147.91003</v>
      </c>
      <c r="J8" s="5">
        <f t="shared" si="4"/>
        <v>147399517724.75003</v>
      </c>
      <c r="K8" s="5">
        <f t="shared" si="4"/>
        <v>143915277436.72</v>
      </c>
      <c r="L8" s="5">
        <f t="shared" ref="L8:M8" si="5">SUM(L5:L7)</f>
        <v>383371417423.16003</v>
      </c>
      <c r="M8" s="5">
        <f t="shared" si="5"/>
        <v>3484240288.0300293</v>
      </c>
      <c r="N8" s="17">
        <f>+I8/F8</f>
        <v>0.77230230153437285</v>
      </c>
      <c r="O8" s="17">
        <f>+J8/F8</f>
        <v>0.21447479363608721</v>
      </c>
      <c r="P8" s="17">
        <f>+K8/F8</f>
        <v>0.20940502320339668</v>
      </c>
    </row>
    <row r="9" spans="1:16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SUM('[4]E.P.AGREGADA ACUMULADA'!T5:T7)</f>
        <v>99162000000</v>
      </c>
      <c r="G9" s="34">
        <f>SUM('[4]E.P.AGREGADA ACUMULADA'!V5:V7)</f>
        <v>99161999999</v>
      </c>
      <c r="H9" s="34">
        <f>SUM('[4]E.P.AGREGADA ACUMULADA'!W5:W7)</f>
        <v>1</v>
      </c>
      <c r="I9" s="34">
        <f>SUM('[4]E.P.AGREGADA ACUMULADA'!X5:X7)</f>
        <v>19123201724.080002</v>
      </c>
      <c r="J9" s="34">
        <f>SUM('[4]E.P.AGREGADA ACUMULADA'!Y5:Y7)</f>
        <v>19123201724.080002</v>
      </c>
      <c r="K9" s="34">
        <f>SUM('[4]E.P.AGREGADA ACUMULADA'!AA5:AA7)</f>
        <v>19117019515.080002</v>
      </c>
      <c r="L9" s="23">
        <f t="shared" ref="L9" si="6">I9-J9</f>
        <v>0</v>
      </c>
      <c r="M9" s="23">
        <f>J9-K9</f>
        <v>6182209</v>
      </c>
      <c r="N9" s="15">
        <f>+I9/F9</f>
        <v>0.19284808418628105</v>
      </c>
      <c r="O9" s="15">
        <f>+J9/F9</f>
        <v>0.19284808418628105</v>
      </c>
      <c r="P9" s="15">
        <f>+K9/F9</f>
        <v>0.19278573964905912</v>
      </c>
    </row>
    <row r="10" spans="1:16">
      <c r="A10" s="7" t="s">
        <v>33</v>
      </c>
      <c r="B10" s="8"/>
      <c r="C10" s="8"/>
      <c r="D10" s="8"/>
      <c r="E10" s="7"/>
      <c r="F10" s="7">
        <f t="shared" ref="F10:M10" si="7">SUM(F9)</f>
        <v>99162000000</v>
      </c>
      <c r="G10" s="7">
        <f t="shared" si="7"/>
        <v>99161999999</v>
      </c>
      <c r="H10" s="7">
        <f t="shared" si="7"/>
        <v>1</v>
      </c>
      <c r="I10" s="7">
        <f t="shared" si="7"/>
        <v>19123201724.080002</v>
      </c>
      <c r="J10" s="7">
        <f t="shared" si="7"/>
        <v>19123201724.080002</v>
      </c>
      <c r="K10" s="7">
        <f>SUM(K9)</f>
        <v>19117019515.080002</v>
      </c>
      <c r="L10" s="7">
        <f t="shared" si="7"/>
        <v>0</v>
      </c>
      <c r="M10" s="7">
        <f t="shared" si="7"/>
        <v>6182209</v>
      </c>
      <c r="N10" s="17">
        <f t="shared" ref="N10" si="8">+I10/F10</f>
        <v>0.19284808418628105</v>
      </c>
      <c r="O10" s="17">
        <f t="shared" ref="O10:O12" si="9">+J10/F10</f>
        <v>0.19284808418628105</v>
      </c>
      <c r="P10" s="17">
        <f t="shared" ref="P10" si="10">+K10/F10</f>
        <v>0.19278573964905912</v>
      </c>
    </row>
    <row r="11" spans="1:16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f>SUM('[4]E.P.AGREGADA ACUMULADA'!T8)</f>
        <v>6308000000</v>
      </c>
      <c r="G11" s="34">
        <f>SUM('[4]E.P.AGREGADA ACUMULADA'!V8)</f>
        <v>4949856936</v>
      </c>
      <c r="H11" s="34">
        <f>SUM('[4]E.P.AGREGADA ACUMULADA'!W8)</f>
        <v>1358143064</v>
      </c>
      <c r="I11" s="34">
        <f>SUM('[4]E.P.AGREGADA ACUMULADA'!X8)</f>
        <v>114200730</v>
      </c>
      <c r="J11" s="34">
        <f>SUM('[4]E.P.AGREGADA ACUMULADA'!Y8)</f>
        <v>0</v>
      </c>
      <c r="K11" s="34">
        <f>SUM('[4]E.P.AGREGADA ACUMULADA'!AA8)</f>
        <v>0</v>
      </c>
      <c r="L11" s="23">
        <f t="shared" ref="L11:L12" si="11">I11-J11</f>
        <v>114200730</v>
      </c>
      <c r="M11" s="23">
        <f>J11-K11</f>
        <v>0</v>
      </c>
      <c r="N11" s="15">
        <f t="shared" ref="N11:N22" si="12">+I11/F11</f>
        <v>1.8104110653138872E-2</v>
      </c>
      <c r="O11" s="15">
        <f t="shared" si="9"/>
        <v>0</v>
      </c>
      <c r="P11" s="15">
        <f t="shared" ref="P11:P22" si="13">+K11/F11</f>
        <v>0</v>
      </c>
    </row>
    <row r="12" spans="1:16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f>SUM('[4]E.P.AGREGADA ACUMULADA'!T9)</f>
        <v>465915000000</v>
      </c>
      <c r="G12" s="34">
        <f>SUM('[4]E.P.AGREGADA ACUMULADA'!V9)</f>
        <v>463745595172.51001</v>
      </c>
      <c r="H12" s="34">
        <f>SUM('[4]E.P.AGREGADA ACUMULADA'!W9)</f>
        <v>2169404827.4899998</v>
      </c>
      <c r="I12" s="34">
        <f>SUM('[4]E.P.AGREGADA ACUMULADA'!X9)</f>
        <v>444247190374.46002</v>
      </c>
      <c r="J12" s="34">
        <f>SUM('[4]E.P.AGREGADA ACUMULADA'!Y9)</f>
        <v>120305092833.94</v>
      </c>
      <c r="K12" s="34">
        <f>SUM('[4]E.P.AGREGADA ACUMULADA'!AA9)</f>
        <v>117074333137.91</v>
      </c>
      <c r="L12" s="23">
        <f t="shared" si="11"/>
        <v>323942097540.52002</v>
      </c>
      <c r="M12" s="23">
        <f>J12-K12</f>
        <v>3230759696.0299988</v>
      </c>
      <c r="N12" s="15">
        <f t="shared" si="12"/>
        <v>0.95349407161061572</v>
      </c>
      <c r="O12" s="15">
        <f t="shared" si="9"/>
        <v>0.25821253411875555</v>
      </c>
      <c r="P12" s="15">
        <f t="shared" si="13"/>
        <v>0.25127830857111277</v>
      </c>
    </row>
    <row r="13" spans="1:16">
      <c r="A13" s="7" t="s">
        <v>44</v>
      </c>
      <c r="B13" s="8"/>
      <c r="C13" s="8"/>
      <c r="D13" s="8"/>
      <c r="E13" s="7"/>
      <c r="F13" s="7">
        <f t="shared" ref="F13:J13" si="14">SUM(F11:F12)</f>
        <v>472223000000</v>
      </c>
      <c r="G13" s="7">
        <f t="shared" si="14"/>
        <v>468695452108.51001</v>
      </c>
      <c r="H13" s="7">
        <f t="shared" si="14"/>
        <v>3527547891.4899998</v>
      </c>
      <c r="I13" s="7">
        <f t="shared" si="14"/>
        <v>444361391104.46002</v>
      </c>
      <c r="J13" s="7">
        <f t="shared" si="14"/>
        <v>120305092833.94</v>
      </c>
      <c r="K13" s="7">
        <f>SUM(K11:K12)</f>
        <v>117074333137.91</v>
      </c>
      <c r="L13" s="7">
        <f t="shared" ref="L13:M13" si="15">SUM(L11:L12)</f>
        <v>324056298270.52002</v>
      </c>
      <c r="M13" s="7">
        <f t="shared" si="15"/>
        <v>3230759696.0299988</v>
      </c>
      <c r="N13" s="17">
        <f t="shared" si="12"/>
        <v>0.94099904304631499</v>
      </c>
      <c r="O13" s="17">
        <f t="shared" ref="O13:O22" si="16">+J13/F13</f>
        <v>0.25476330639113298</v>
      </c>
      <c r="P13" s="17">
        <f t="shared" si="13"/>
        <v>0.24792170889158302</v>
      </c>
    </row>
    <row r="14" spans="1:16">
      <c r="A14" s="3" t="s">
        <v>34</v>
      </c>
      <c r="B14" s="4" t="s">
        <v>5</v>
      </c>
      <c r="C14" s="4" t="s">
        <v>7</v>
      </c>
      <c r="D14" s="9">
        <v>11</v>
      </c>
      <c r="E14" s="3" t="s">
        <v>28</v>
      </c>
      <c r="F14" s="34">
        <f>SUM('[4]E.P.AGREGADA ACUMULADA'!T12)</f>
        <v>10388000000</v>
      </c>
      <c r="G14" s="34">
        <f>SUM('[4]E.P.AGREGADA ACUMULADA'!V12)</f>
        <v>10388000000</v>
      </c>
      <c r="H14" s="34">
        <f>SUM('[4]E.P.AGREGADA ACUMULADA'!W12)</f>
        <v>0</v>
      </c>
      <c r="I14" s="34">
        <f>SUM('[4]E.P.AGREGADA ACUMULADA'!X12)</f>
        <v>3567176167.79</v>
      </c>
      <c r="J14" s="34">
        <f>SUM('[4]E.P.AGREGADA ACUMULADA'!Y12)</f>
        <v>2752768799.79</v>
      </c>
      <c r="K14" s="34">
        <f>SUM('[4]E.P.AGREGADA ACUMULADA'!AA12)</f>
        <v>2505470416.79</v>
      </c>
      <c r="L14" s="23">
        <f t="shared" ref="L14:L15" si="17">I14-J14</f>
        <v>814407368</v>
      </c>
      <c r="M14" s="23">
        <f>J14-K14</f>
        <v>247298383</v>
      </c>
      <c r="N14" s="15">
        <f t="shared" si="12"/>
        <v>0.34339393220927994</v>
      </c>
      <c r="O14" s="15">
        <f t="shared" si="16"/>
        <v>0.26499507121582594</v>
      </c>
      <c r="P14" s="15">
        <f t="shared" si="13"/>
        <v>0.24118891189738159</v>
      </c>
    </row>
    <row r="15" spans="1:16">
      <c r="A15" s="3" t="s">
        <v>34</v>
      </c>
      <c r="B15" s="4" t="s">
        <v>5</v>
      </c>
      <c r="C15" s="4" t="s">
        <v>7</v>
      </c>
      <c r="D15" s="9">
        <v>10</v>
      </c>
      <c r="E15" s="3" t="s">
        <v>28</v>
      </c>
      <c r="F15" s="34">
        <f>'[4]E.P.AGREGADA ACUMULADA'!T10+'[4]E.P.AGREGADA ACUMULADA'!T11+'[4]E.P.AGREGADA ACUMULADA'!T13</f>
        <v>25310000000</v>
      </c>
      <c r="G15" s="34">
        <f>'[4]E.P.AGREGADA ACUMULADA'!V10+'[4]E.P.AGREGADA ACUMULADA'!V11+'[4]E.P.AGREGADA ACUMULADA'!V13</f>
        <v>24193860082.580002</v>
      </c>
      <c r="H15" s="34">
        <f>'[4]E.P.AGREGADA ACUMULADA'!W10+'[4]E.P.AGREGADA ACUMULADA'!W11+'[4]E.P.AGREGADA ACUMULADA'!W13</f>
        <v>1116139917.4200001</v>
      </c>
      <c r="I15" s="34">
        <f>'[4]E.P.AGREGADA ACUMULADA'!X10+'[4]E.P.AGREGADA ACUMULADA'!X11+'[4]E.P.AGREGADA ACUMULADA'!X13</f>
        <v>7766604481.5799999</v>
      </c>
      <c r="J15" s="34">
        <f>'[4]E.P.AGREGADA ACUMULADA'!Y10+'[4]E.P.AGREGADA ACUMULADA'!Y11+'[4]E.P.AGREGADA ACUMULADA'!Y13</f>
        <v>4302980556</v>
      </c>
      <c r="K15" s="34">
        <f>'[4]E.P.AGREGADA ACUMULADA'!AA10+'[4]E.P.AGREGADA ACUMULADA'!AA11+'[4]E.P.AGREGADA ACUMULADA'!AA13</f>
        <v>4302980556</v>
      </c>
      <c r="L15" s="23">
        <f t="shared" si="17"/>
        <v>3463623925.5799999</v>
      </c>
      <c r="M15" s="23">
        <f>J15-K15</f>
        <v>0</v>
      </c>
      <c r="N15" s="15">
        <f t="shared" si="12"/>
        <v>0.30685912609956539</v>
      </c>
      <c r="O15" s="15">
        <f t="shared" si="16"/>
        <v>0.17001108478862109</v>
      </c>
      <c r="P15" s="15">
        <f t="shared" si="13"/>
        <v>0.17001108478862109</v>
      </c>
    </row>
    <row r="16" spans="1:16">
      <c r="A16" s="7" t="s">
        <v>35</v>
      </c>
      <c r="B16" s="8"/>
      <c r="C16" s="8"/>
      <c r="D16" s="8"/>
      <c r="E16" s="7"/>
      <c r="F16" s="25">
        <f>SUM(F14:F15)</f>
        <v>35698000000</v>
      </c>
      <c r="G16" s="25">
        <f t="shared" ref="G16:J16" si="18">SUM(G14:G15)</f>
        <v>34581860082.580002</v>
      </c>
      <c r="H16" s="25">
        <f t="shared" si="18"/>
        <v>1116139917.4200001</v>
      </c>
      <c r="I16" s="25">
        <f t="shared" si="18"/>
        <v>11333780649.369999</v>
      </c>
      <c r="J16" s="25">
        <f t="shared" si="18"/>
        <v>7055749355.79</v>
      </c>
      <c r="K16" s="25">
        <f>SUM(K14:K15)</f>
        <v>6808450972.79</v>
      </c>
      <c r="L16" s="25">
        <f t="shared" ref="L16:M16" si="19">SUM(L14:L15)</f>
        <v>4278031293.5799999</v>
      </c>
      <c r="M16" s="25">
        <f t="shared" si="19"/>
        <v>247298383</v>
      </c>
      <c r="N16" s="17">
        <f t="shared" si="12"/>
        <v>0.31749063391142357</v>
      </c>
      <c r="O16" s="17">
        <f t="shared" si="16"/>
        <v>0.19765111086867612</v>
      </c>
      <c r="P16" s="17">
        <f t="shared" si="13"/>
        <v>0.19072359719844248</v>
      </c>
    </row>
    <row r="17" spans="1:16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SUM('[4]E.P.AGREGADA ACUMULADA'!T14:T15)</f>
        <v>79403000000</v>
      </c>
      <c r="G17" s="35">
        <f>SUM('[4]E.P.AGREGADA ACUMULADA'!V14:V15)</f>
        <v>55988420615</v>
      </c>
      <c r="H17" s="35">
        <f>SUM('[4]E.P.AGREGADA ACUMULADA'!W14:W15)</f>
        <v>23414579385</v>
      </c>
      <c r="I17" s="35">
        <f>SUM('[4]E.P.AGREGADA ACUMULADA'!X14:X15)</f>
        <v>55946907363</v>
      </c>
      <c r="J17" s="35">
        <f>SUM('[4]E.P.AGREGADA ACUMULADA'!Y14:Y15)</f>
        <v>909819503.94000006</v>
      </c>
      <c r="K17" s="35">
        <f>SUM('[4]E.P.AGREGADA ACUMULADA'!AA14:AA15)</f>
        <v>909819503.94000006</v>
      </c>
      <c r="L17" s="23">
        <f t="shared" ref="L17" si="20">I17-J17</f>
        <v>55037087859.059998</v>
      </c>
      <c r="M17" s="23">
        <f>J17-K17</f>
        <v>0</v>
      </c>
      <c r="N17" s="15">
        <f t="shared" si="12"/>
        <v>0.70459437758019217</v>
      </c>
      <c r="O17" s="15">
        <f t="shared" si="16"/>
        <v>1.1458250997317482E-2</v>
      </c>
      <c r="P17" s="15">
        <f t="shared" si="13"/>
        <v>1.1458250997317482E-2</v>
      </c>
    </row>
    <row r="18" spans="1:16">
      <c r="A18" s="7" t="s">
        <v>39</v>
      </c>
      <c r="B18" s="8"/>
      <c r="C18" s="8"/>
      <c r="D18" s="8"/>
      <c r="E18" s="7"/>
      <c r="F18" s="25">
        <f t="shared" ref="F18:M18" si="21">SUM(F17)</f>
        <v>79403000000</v>
      </c>
      <c r="G18" s="25">
        <f t="shared" si="21"/>
        <v>55988420615</v>
      </c>
      <c r="H18" s="25">
        <f t="shared" si="21"/>
        <v>23414579385</v>
      </c>
      <c r="I18" s="25">
        <f t="shared" si="21"/>
        <v>55946907363</v>
      </c>
      <c r="J18" s="25">
        <f t="shared" si="21"/>
        <v>909819503.94000006</v>
      </c>
      <c r="K18" s="25">
        <f>SUM(K17)</f>
        <v>909819503.94000006</v>
      </c>
      <c r="L18" s="25">
        <f t="shared" si="21"/>
        <v>55037087859.059998</v>
      </c>
      <c r="M18" s="25">
        <f t="shared" si="21"/>
        <v>0</v>
      </c>
      <c r="N18" s="17">
        <f t="shared" si="12"/>
        <v>0.70459437758019217</v>
      </c>
      <c r="O18" s="17">
        <f t="shared" si="16"/>
        <v>1.1458250997317482E-2</v>
      </c>
      <c r="P18" s="17">
        <f t="shared" si="13"/>
        <v>1.1458250997317482E-2</v>
      </c>
    </row>
    <row r="19" spans="1:16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SUM('[4]E.P.AGREGADA ACUMULADA'!T16)</f>
        <v>105000000</v>
      </c>
      <c r="G19" s="35">
        <f>SUM('[4]E.P.AGREGADA ACUMULADA'!V16)</f>
        <v>105000000</v>
      </c>
      <c r="H19" s="35">
        <f>SUM('[4]E.P.AGREGADA ACUMULADA'!W16)</f>
        <v>0</v>
      </c>
      <c r="I19" s="35">
        <f>SUM('[4]E.P.AGREGADA ACUMULADA'!X16)</f>
        <v>4171283</v>
      </c>
      <c r="J19" s="35">
        <f>SUM('[4]E.P.AGREGADA ACUMULADA'!Y16)</f>
        <v>4171283</v>
      </c>
      <c r="K19" s="35">
        <f>SUM('[4]E.P.AGREGADA ACUMULADA'!AA16)</f>
        <v>4171283</v>
      </c>
      <c r="L19" s="23">
        <f t="shared" ref="L19:L21" si="22">I19-J19</f>
        <v>0</v>
      </c>
      <c r="M19" s="23">
        <f>J19-K19</f>
        <v>0</v>
      </c>
      <c r="N19" s="15">
        <f t="shared" si="12"/>
        <v>3.9726504761904764E-2</v>
      </c>
      <c r="O19" s="15">
        <f t="shared" si="16"/>
        <v>3.9726504761904764E-2</v>
      </c>
      <c r="P19" s="15">
        <f t="shared" si="13"/>
        <v>3.9726504761904764E-2</v>
      </c>
    </row>
    <row r="20" spans="1:16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SUM('[4]E.P.AGREGADA ACUMULADA'!T18)</f>
        <v>607000000</v>
      </c>
      <c r="G20" s="35">
        <f>SUM('[4]E.P.AGREGADA ACUMULADA'!V18)</f>
        <v>0</v>
      </c>
      <c r="H20" s="35">
        <f>SUM('[4]E.P.AGREGADA ACUMULADA'!W18)</f>
        <v>607000000</v>
      </c>
      <c r="I20" s="35">
        <f>SUM('[4]E.P.AGREGADA ACUMULADA'!X18)</f>
        <v>0</v>
      </c>
      <c r="J20" s="35">
        <f>SUM('[4]E.P.AGREGADA ACUMULADA'!Y18)</f>
        <v>0</v>
      </c>
      <c r="K20" s="35">
        <f>SUM('[4]E.P.AGREGADA ACUMULADA'!AA18)</f>
        <v>0</v>
      </c>
      <c r="L20" s="23">
        <f t="shared" si="22"/>
        <v>0</v>
      </c>
      <c r="M20" s="23">
        <f>J20-K20</f>
        <v>0</v>
      </c>
      <c r="N20" s="15">
        <f t="shared" si="12"/>
        <v>0</v>
      </c>
      <c r="O20" s="15">
        <f t="shared" si="16"/>
        <v>0</v>
      </c>
      <c r="P20" s="15">
        <f t="shared" si="13"/>
        <v>0</v>
      </c>
    </row>
    <row r="21" spans="1:16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'[4]E.P.AGREGADA ACUMULADA'!T17+'[4]E.P.AGREGADA ACUMULADA'!T19</f>
        <v>60000000</v>
      </c>
      <c r="G21" s="35">
        <f>'[4]E.P.AGREGADA ACUMULADA'!V17+'[4]E.P.AGREGADA ACUMULADA'!V19</f>
        <v>10000000</v>
      </c>
      <c r="H21" s="35">
        <f>'[4]E.P.AGREGADA ACUMULADA'!W17+'[4]E.P.AGREGADA ACUMULADA'!W19</f>
        <v>50000000</v>
      </c>
      <c r="I21" s="35">
        <f>'[4]E.P.AGREGADA ACUMULADA'!X17+'[4]E.P.AGREGADA ACUMULADA'!X19</f>
        <v>1483024</v>
      </c>
      <c r="J21" s="35">
        <f>'[4]E.P.AGREGADA ACUMULADA'!Y17+'[4]E.P.AGREGADA ACUMULADA'!Y19</f>
        <v>1483024</v>
      </c>
      <c r="K21" s="35">
        <f>'[4]E.P.AGREGADA ACUMULADA'!AA17+'[4]E.P.AGREGADA ACUMULADA'!AA19</f>
        <v>1483024</v>
      </c>
      <c r="L21" s="23">
        <f t="shared" si="22"/>
        <v>0</v>
      </c>
      <c r="M21" s="23">
        <f>J21-K21</f>
        <v>0</v>
      </c>
      <c r="N21" s="15">
        <f t="shared" si="12"/>
        <v>2.4717066666666666E-2</v>
      </c>
      <c r="O21" s="15">
        <f t="shared" si="16"/>
        <v>2.4717066666666666E-2</v>
      </c>
      <c r="P21" s="15">
        <f t="shared" si="13"/>
        <v>2.4717066666666666E-2</v>
      </c>
    </row>
    <row r="22" spans="1:16" ht="24">
      <c r="A22" s="7" t="s">
        <v>48</v>
      </c>
      <c r="B22" s="8"/>
      <c r="C22" s="8"/>
      <c r="D22" s="8"/>
      <c r="E22" s="7"/>
      <c r="F22" s="25">
        <f>SUM(F19:F21)</f>
        <v>772000000</v>
      </c>
      <c r="G22" s="25">
        <f t="shared" ref="G22:M22" si="23">SUM(G19:G21)</f>
        <v>115000000</v>
      </c>
      <c r="H22" s="25">
        <f t="shared" si="23"/>
        <v>657000000</v>
      </c>
      <c r="I22" s="25">
        <f t="shared" si="23"/>
        <v>5654307</v>
      </c>
      <c r="J22" s="25">
        <f t="shared" si="23"/>
        <v>5654307</v>
      </c>
      <c r="K22" s="25">
        <f>SUM(K19:K21)</f>
        <v>5654307</v>
      </c>
      <c r="L22" s="25">
        <f t="shared" si="23"/>
        <v>0</v>
      </c>
      <c r="M22" s="25">
        <f t="shared" si="23"/>
        <v>0</v>
      </c>
      <c r="N22" s="17">
        <f t="shared" si="12"/>
        <v>7.3242318652849744E-3</v>
      </c>
      <c r="O22" s="17">
        <f t="shared" si="16"/>
        <v>7.3242318652849744E-3</v>
      </c>
      <c r="P22" s="17">
        <f t="shared" si="13"/>
        <v>7.3242318652849744E-3</v>
      </c>
    </row>
    <row r="23" spans="1:16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27">
        <f>SUM(F24:F26)</f>
        <v>1489241558</v>
      </c>
      <c r="G23" s="27">
        <f>SUM(G24:G26)</f>
        <v>0</v>
      </c>
      <c r="H23" s="27">
        <f>SUM(H24:H26)</f>
        <v>0</v>
      </c>
      <c r="I23" s="27">
        <f t="shared" ref="I23:K23" si="24">SUM(I24:I26)</f>
        <v>0</v>
      </c>
      <c r="J23" s="27">
        <f t="shared" si="24"/>
        <v>0</v>
      </c>
      <c r="K23" s="27">
        <f t="shared" si="24"/>
        <v>0</v>
      </c>
      <c r="L23" s="23">
        <f t="shared" ref="L23:L26" si="25">I23-J23</f>
        <v>0</v>
      </c>
      <c r="M23" s="23">
        <f>J23-K23</f>
        <v>0</v>
      </c>
      <c r="N23" s="15">
        <f t="shared" ref="N23:N24" si="26">+I23/F23</f>
        <v>0</v>
      </c>
      <c r="O23" s="15">
        <f t="shared" ref="O23:O24" si="27">+J23/F23</f>
        <v>0</v>
      </c>
      <c r="P23" s="15">
        <f t="shared" ref="P23:P24" si="28">+K23/F23</f>
        <v>0</v>
      </c>
    </row>
    <row r="24" spans="1:16" ht="36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SUM('[4]E.P.AGREGADA ACUMULADA'!T20)</f>
        <v>1487241558</v>
      </c>
      <c r="G24" s="34">
        <f>SUM('[4]E.P.AGREGADA ACUMULADA'!V20)</f>
        <v>0</v>
      </c>
      <c r="H24" s="34">
        <f>SUM('[4]E.P.AGREGADA ACUMULADA'!W20)</f>
        <v>0</v>
      </c>
      <c r="I24" s="34">
        <f>SUM('[4]E.P.AGREGADA ACUMULADA'!X20)</f>
        <v>0</v>
      </c>
      <c r="J24" s="34">
        <f>SUM('[4]E.P.AGREGADA ACUMULADA'!Y20)</f>
        <v>0</v>
      </c>
      <c r="K24" s="34">
        <f>SUM('[4]E.P.AGREGADA ACUMULADA'!AA20)</f>
        <v>0</v>
      </c>
      <c r="L24" s="23">
        <f t="shared" si="25"/>
        <v>0</v>
      </c>
      <c r="M24" s="23">
        <f>J24-K24</f>
        <v>0</v>
      </c>
      <c r="N24" s="15">
        <f t="shared" si="26"/>
        <v>0</v>
      </c>
      <c r="O24" s="15">
        <f t="shared" si="27"/>
        <v>0</v>
      </c>
      <c r="P24" s="15">
        <f t="shared" si="28"/>
        <v>0</v>
      </c>
    </row>
    <row r="25" spans="1:16" ht="60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SUM('[4]E.P.AGREGADA ACUMULADA'!T21)</f>
        <v>1000000</v>
      </c>
      <c r="G25" s="34">
        <f>SUM('[4]E.P.AGREGADA ACUMULADA'!V21)</f>
        <v>0</v>
      </c>
      <c r="H25" s="34">
        <f>SUM('[4]E.P.AGREGADA ACUMULADA'!W21)</f>
        <v>0</v>
      </c>
      <c r="I25" s="34">
        <f>SUM('[4]E.P.AGREGADA ACUMULADA'!X21)</f>
        <v>0</v>
      </c>
      <c r="J25" s="34">
        <f>SUM('[4]E.P.AGREGADA ACUMULADA'!Y21)</f>
        <v>0</v>
      </c>
      <c r="K25" s="34">
        <f>SUM('[4]E.P.AGREGADA ACUMULADA'!AA21)</f>
        <v>0</v>
      </c>
      <c r="L25" s="23">
        <f t="shared" si="25"/>
        <v>0</v>
      </c>
      <c r="M25" s="23">
        <f>J25-K25</f>
        <v>0</v>
      </c>
      <c r="N25" s="15">
        <f>+I25/F25</f>
        <v>0</v>
      </c>
      <c r="O25" s="15">
        <f>+J25/F25</f>
        <v>0</v>
      </c>
      <c r="P25" s="15">
        <f>+K25/F25</f>
        <v>0</v>
      </c>
    </row>
    <row r="26" spans="1:16" ht="48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SUM('[4]E.P.AGREGADA ACUMULADA'!T22)</f>
        <v>1000000</v>
      </c>
      <c r="G26" s="34">
        <f>SUM('[4]E.P.AGREGADA ACUMULADA'!V22)</f>
        <v>0</v>
      </c>
      <c r="H26" s="34">
        <f>SUM('[4]E.P.AGREGADA ACUMULADA'!W22)</f>
        <v>0</v>
      </c>
      <c r="I26" s="34">
        <f>SUM('[4]E.P.AGREGADA ACUMULADA'!X22)</f>
        <v>0</v>
      </c>
      <c r="J26" s="34">
        <f>SUM('[4]E.P.AGREGADA ACUMULADA'!Y22)</f>
        <v>0</v>
      </c>
      <c r="K26" s="34">
        <f>SUM('[4]E.P.AGREGADA ACUMULADA'!AA22)</f>
        <v>0</v>
      </c>
      <c r="L26" s="23">
        <f t="shared" si="25"/>
        <v>0</v>
      </c>
      <c r="M26" s="23">
        <f>J26-K26</f>
        <v>0</v>
      </c>
      <c r="N26" s="15">
        <f>+I26/F26</f>
        <v>0</v>
      </c>
      <c r="O26" s="15">
        <f>+J26/F26</f>
        <v>0</v>
      </c>
      <c r="P26" s="15">
        <f>+K26/F26</f>
        <v>0</v>
      </c>
    </row>
    <row r="27" spans="1:16">
      <c r="A27" s="42" t="s">
        <v>37</v>
      </c>
      <c r="B27" s="42"/>
      <c r="C27" s="42"/>
      <c r="D27" s="42"/>
      <c r="E27" s="42"/>
      <c r="F27" s="28">
        <f t="shared" ref="F27:J27" si="29">F8+F23</f>
        <v>688747241558</v>
      </c>
      <c r="G27" s="28">
        <f t="shared" si="29"/>
        <v>658542732805.08997</v>
      </c>
      <c r="H27" s="28">
        <f t="shared" si="29"/>
        <v>28715267194.91</v>
      </c>
      <c r="I27" s="28">
        <f t="shared" si="29"/>
        <v>530770935147.91003</v>
      </c>
      <c r="J27" s="28">
        <f t="shared" si="29"/>
        <v>147399517724.75003</v>
      </c>
      <c r="K27" s="28">
        <f>K8+K23</f>
        <v>143915277436.72</v>
      </c>
      <c r="L27" s="28">
        <f>L8+L23</f>
        <v>383371417423.16003</v>
      </c>
      <c r="M27" s="28">
        <f>M8+M23</f>
        <v>3484240288.0300293</v>
      </c>
      <c r="N27" s="17">
        <f>+I27/F27</f>
        <v>0.77063239331059208</v>
      </c>
      <c r="O27" s="17">
        <f>+J27/F27</f>
        <v>0.21401104618774344</v>
      </c>
      <c r="P27" s="17">
        <f>+K27/F27</f>
        <v>0.20895223785023431</v>
      </c>
    </row>
    <row r="28" spans="1:16">
      <c r="F28" s="29"/>
      <c r="G28" s="19"/>
      <c r="H28" s="20"/>
      <c r="I28" s="19"/>
      <c r="K28" s="29"/>
      <c r="L28" s="29"/>
      <c r="M28" s="29"/>
      <c r="N28" s="21"/>
    </row>
    <row r="29" spans="1:16">
      <c r="A29" s="22" t="s">
        <v>52</v>
      </c>
      <c r="F29" s="30"/>
      <c r="G29" s="31"/>
      <c r="I29" s="29"/>
    </row>
    <row r="30" spans="1:16">
      <c r="F30" s="32"/>
      <c r="G30" s="33"/>
      <c r="I30" s="29"/>
      <c r="K30" s="29"/>
      <c r="L30" s="29"/>
      <c r="M30" s="29"/>
    </row>
    <row r="31" spans="1:16">
      <c r="F31" s="30"/>
      <c r="I31" s="29"/>
    </row>
    <row r="32" spans="1:16">
      <c r="F32" s="30"/>
      <c r="I32" s="29"/>
      <c r="K32" s="29"/>
      <c r="L32" s="29"/>
      <c r="M32" s="29"/>
    </row>
    <row r="33" spans="6:13">
      <c r="F33" s="30"/>
      <c r="G33" s="19"/>
      <c r="I33" s="19"/>
    </row>
    <row r="34" spans="6:13">
      <c r="I34" s="29"/>
    </row>
    <row r="35" spans="6:13">
      <c r="I35" s="19"/>
      <c r="K35" s="29"/>
      <c r="L35" s="29"/>
      <c r="M35" s="29"/>
    </row>
  </sheetData>
  <mergeCells count="7">
    <mergeCell ref="A27:E27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5"/>
  <sheetViews>
    <sheetView workbookViewId="0">
      <selection activeCell="L3" sqref="L3:M27"/>
    </sheetView>
  </sheetViews>
  <sheetFormatPr baseColWidth="10" defaultColWidth="11.5" defaultRowHeight="15"/>
  <cols>
    <col min="1" max="1" width="26" style="18" customWidth="1"/>
    <col min="2" max="2" width="6.1640625" style="18" bestFit="1" customWidth="1"/>
    <col min="3" max="3" width="5.5" style="18" customWidth="1"/>
    <col min="4" max="4" width="4.83203125" style="18" bestFit="1" customWidth="1"/>
    <col min="5" max="5" width="20.5" style="18" bestFit="1" customWidth="1"/>
    <col min="6" max="7" width="16.6640625" style="18" bestFit="1" customWidth="1"/>
    <col min="8" max="8" width="15.33203125" style="18" bestFit="1" customWidth="1"/>
    <col min="9" max="11" width="16.6640625" style="18" bestFit="1" customWidth="1"/>
    <col min="12" max="13" width="16.6640625" style="18" customWidth="1"/>
    <col min="14" max="16" width="10.5" style="18" bestFit="1" customWidth="1"/>
    <col min="17" max="17" width="13.1640625" style="18" bestFit="1" customWidth="1"/>
    <col min="18" max="16384" width="11.5" style="18"/>
  </cols>
  <sheetData>
    <row r="1" spans="1:16" ht="33.75" customHeight="1">
      <c r="A1" s="43" t="s">
        <v>59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>
      <c r="A2" s="44" t="s">
        <v>60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>
      <c r="A3" s="45" t="s">
        <v>3</v>
      </c>
      <c r="B3" s="46"/>
      <c r="C3" s="46"/>
      <c r="D3" s="46"/>
      <c r="E3" s="47"/>
      <c r="F3" s="48" t="s">
        <v>13</v>
      </c>
      <c r="G3" s="49"/>
      <c r="H3" s="49"/>
      <c r="I3" s="49"/>
      <c r="J3" s="49"/>
      <c r="K3" s="50"/>
      <c r="L3" s="51" t="s">
        <v>14</v>
      </c>
      <c r="M3" s="52"/>
      <c r="N3" s="53" t="s">
        <v>15</v>
      </c>
      <c r="O3" s="54"/>
      <c r="P3" s="55"/>
    </row>
    <row r="4" spans="1:16" ht="36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 t="shared" ref="F5:K5" si="0">F9+F11+F12+F15+F19+F21</f>
        <v>596860000000</v>
      </c>
      <c r="G5" s="23">
        <f t="shared" si="0"/>
        <v>593687688223.00989</v>
      </c>
      <c r="H5" s="23">
        <f t="shared" si="0"/>
        <v>3172311776.9900002</v>
      </c>
      <c r="I5" s="23">
        <f t="shared" si="0"/>
        <v>488022881369.46002</v>
      </c>
      <c r="J5" s="23">
        <f t="shared" si="0"/>
        <v>192868916011.86002</v>
      </c>
      <c r="K5" s="23">
        <f t="shared" si="0"/>
        <v>187015748728.83002</v>
      </c>
      <c r="L5" s="23">
        <f>I5-J5</f>
        <v>295153965357.59998</v>
      </c>
      <c r="M5" s="23">
        <f>J5-K5</f>
        <v>5853167283.0299988</v>
      </c>
      <c r="N5" s="15">
        <f>+I5/F5</f>
        <v>0.81765050660030836</v>
      </c>
      <c r="O5" s="15">
        <f>+J5/F5</f>
        <v>0.32313928896535205</v>
      </c>
      <c r="P5" s="15">
        <f>+K5/F5</f>
        <v>0.31333268895357375</v>
      </c>
    </row>
    <row r="6" spans="1:16" ht="15.75" customHeight="1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 t="shared" ref="F6:K6" si="1">+F14+F20</f>
        <v>10995000000</v>
      </c>
      <c r="G6" s="23">
        <f t="shared" si="1"/>
        <v>10388000000</v>
      </c>
      <c r="H6" s="23">
        <f t="shared" si="1"/>
        <v>607000000</v>
      </c>
      <c r="I6" s="23">
        <f t="shared" si="1"/>
        <v>6398869562.79</v>
      </c>
      <c r="J6" s="23">
        <f t="shared" si="1"/>
        <v>6398869562.79</v>
      </c>
      <c r="K6" s="23">
        <f t="shared" si="1"/>
        <v>6182052270.79</v>
      </c>
      <c r="L6" s="23">
        <f t="shared" ref="L6:M7" si="2">I6-J6</f>
        <v>0</v>
      </c>
      <c r="M6" s="23">
        <f t="shared" si="2"/>
        <v>216817292</v>
      </c>
      <c r="N6" s="15">
        <f>+I6/F6</f>
        <v>0.58197995114051837</v>
      </c>
      <c r="O6" s="15">
        <f>+J6/F6</f>
        <v>0.58197995114051837</v>
      </c>
      <c r="P6" s="15">
        <f>+K6/F6</f>
        <v>0.56226032476489318</v>
      </c>
    </row>
    <row r="7" spans="1:16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 t="shared" ref="F7:K7" si="3">+F17</f>
        <v>79403000000</v>
      </c>
      <c r="G7" s="23">
        <f t="shared" si="3"/>
        <v>55988420615</v>
      </c>
      <c r="H7" s="23">
        <f t="shared" si="3"/>
        <v>23414579385</v>
      </c>
      <c r="I7" s="23">
        <f t="shared" si="3"/>
        <v>55946907363</v>
      </c>
      <c r="J7" s="23">
        <f t="shared" si="3"/>
        <v>26009710130.939999</v>
      </c>
      <c r="K7" s="23">
        <f t="shared" si="3"/>
        <v>977527831.94000006</v>
      </c>
      <c r="L7" s="23">
        <f t="shared" si="2"/>
        <v>29937197232.060001</v>
      </c>
      <c r="M7" s="23">
        <f>J7-K7</f>
        <v>25032182299</v>
      </c>
      <c r="N7" s="15">
        <f>+I7/F7</f>
        <v>0.70459437758019217</v>
      </c>
      <c r="O7" s="15">
        <f>+J7/F7</f>
        <v>0.32756583669307204</v>
      </c>
      <c r="P7" s="15">
        <f>+K7/F7</f>
        <v>1.2310968501693892E-2</v>
      </c>
    </row>
    <row r="8" spans="1:16">
      <c r="A8" s="5" t="s">
        <v>31</v>
      </c>
      <c r="B8" s="6"/>
      <c r="C8" s="6"/>
      <c r="D8" s="6"/>
      <c r="E8" s="5"/>
      <c r="F8" s="5">
        <f t="shared" ref="F8:K8" si="4">SUM(F5:F7)</f>
        <v>687258000000</v>
      </c>
      <c r="G8" s="5">
        <f t="shared" si="4"/>
        <v>660064108838.00989</v>
      </c>
      <c r="H8" s="5">
        <f t="shared" si="4"/>
        <v>27193891161.990002</v>
      </c>
      <c r="I8" s="5">
        <f t="shared" si="4"/>
        <v>550368658295.25</v>
      </c>
      <c r="J8" s="5">
        <f t="shared" si="4"/>
        <v>225277495705.59003</v>
      </c>
      <c r="K8" s="5">
        <f t="shared" si="4"/>
        <v>194175328831.56003</v>
      </c>
      <c r="L8" s="5">
        <f t="shared" ref="L8:M8" si="5">SUM(L5:L7)</f>
        <v>325091162589.65997</v>
      </c>
      <c r="M8" s="5">
        <f t="shared" si="5"/>
        <v>31102166874.029999</v>
      </c>
      <c r="N8" s="17">
        <f>+I8/F8</f>
        <v>0.80081811822525162</v>
      </c>
      <c r="O8" s="17">
        <f>+J8/F8</f>
        <v>0.32779174008245815</v>
      </c>
      <c r="P8" s="17">
        <f>+K8/F8</f>
        <v>0.28253629471255343</v>
      </c>
    </row>
    <row r="9" spans="1:16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SUM('[5]E.P. AGREGADA ACUMULADA'!T5:T7)</f>
        <v>99162000000</v>
      </c>
      <c r="G9" s="34">
        <f>SUM('[5]E.P. AGREGADA ACUMULADA'!V5:V7)</f>
        <v>99161999999</v>
      </c>
      <c r="H9" s="34">
        <f>SUM('[5]E.P. AGREGADA ACUMULADA'!W5:W7)</f>
        <v>1</v>
      </c>
      <c r="I9" s="34">
        <f>SUM('[5]E.P. AGREGADA ACUMULADA'!X5:X7)</f>
        <v>24982087379.84</v>
      </c>
      <c r="J9" s="34">
        <f>SUM('[5]E.P. AGREGADA ACUMULADA'!Y5:Y7)</f>
        <v>24863105852.84</v>
      </c>
      <c r="K9" s="34">
        <f>SUM('[5]E.P. AGREGADA ACUMULADA'!AA5:AA7)</f>
        <v>24796851005.080002</v>
      </c>
      <c r="L9" s="23">
        <f t="shared" ref="L9" si="6">I9-J9</f>
        <v>118981527</v>
      </c>
      <c r="M9" s="23">
        <f>J9-K9</f>
        <v>66254847.759998322</v>
      </c>
      <c r="N9" s="15">
        <f>+I9/F9</f>
        <v>0.25193206449890077</v>
      </c>
      <c r="O9" s="15">
        <f>+J9/F9</f>
        <v>0.25073219431677457</v>
      </c>
      <c r="P9" s="15">
        <f>+K9/F9</f>
        <v>0.25006404676267119</v>
      </c>
    </row>
    <row r="10" spans="1:16">
      <c r="A10" s="7" t="s">
        <v>33</v>
      </c>
      <c r="B10" s="8"/>
      <c r="C10" s="8"/>
      <c r="D10" s="8"/>
      <c r="E10" s="7"/>
      <c r="F10" s="7">
        <f t="shared" ref="F10:M10" si="7">SUM(F9)</f>
        <v>99162000000</v>
      </c>
      <c r="G10" s="7">
        <f t="shared" si="7"/>
        <v>99161999999</v>
      </c>
      <c r="H10" s="7">
        <f t="shared" si="7"/>
        <v>1</v>
      </c>
      <c r="I10" s="7">
        <f t="shared" si="7"/>
        <v>24982087379.84</v>
      </c>
      <c r="J10" s="7">
        <f t="shared" si="7"/>
        <v>24863105852.84</v>
      </c>
      <c r="K10" s="7">
        <f>SUM(K9)</f>
        <v>24796851005.080002</v>
      </c>
      <c r="L10" s="7">
        <f t="shared" si="7"/>
        <v>118981527</v>
      </c>
      <c r="M10" s="7">
        <f t="shared" si="7"/>
        <v>66254847.759998322</v>
      </c>
      <c r="N10" s="17">
        <f t="shared" ref="N10" si="8">+I10/F10</f>
        <v>0.25193206449890077</v>
      </c>
      <c r="O10" s="17">
        <f t="shared" ref="O10:O12" si="9">+J10/F10</f>
        <v>0.25073219431677457</v>
      </c>
      <c r="P10" s="17">
        <f t="shared" ref="P10" si="10">+K10/F10</f>
        <v>0.25006404676267119</v>
      </c>
    </row>
    <row r="11" spans="1:16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f>SUM('[5]E.P. AGREGADA ACUMULADA'!T8)</f>
        <v>6308000000</v>
      </c>
      <c r="G11" s="34">
        <f>SUM('[5]E.P. AGREGADA ACUMULADA'!V8)</f>
        <v>4949856936</v>
      </c>
      <c r="H11" s="34">
        <f>SUM('[5]E.P. AGREGADA ACUMULADA'!W8)</f>
        <v>1358143064</v>
      </c>
      <c r="I11" s="34">
        <f>SUM('[5]E.P. AGREGADA ACUMULADA'!X8)</f>
        <v>114200730</v>
      </c>
      <c r="J11" s="34">
        <f>SUM('[5]E.P. AGREGADA ACUMULADA'!Y8)</f>
        <v>114200730</v>
      </c>
      <c r="K11" s="34">
        <f>SUM('[5]E.P. AGREGADA ACUMULADA'!AA8)</f>
        <v>0</v>
      </c>
      <c r="L11" s="23">
        <f t="shared" ref="L11:L12" si="11">I11-J11</f>
        <v>0</v>
      </c>
      <c r="M11" s="23">
        <f>J11-K11</f>
        <v>114200730</v>
      </c>
      <c r="N11" s="15">
        <f t="shared" ref="N11:N22" si="12">+I11/F11</f>
        <v>1.8104110653138872E-2</v>
      </c>
      <c r="O11" s="15">
        <f t="shared" si="9"/>
        <v>1.8104110653138872E-2</v>
      </c>
      <c r="P11" s="15">
        <f t="shared" ref="P11:P22" si="13">+K11/F11</f>
        <v>0</v>
      </c>
    </row>
    <row r="12" spans="1:16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f>SUM('[5]E.P. AGREGADA ACUMULADA'!T9)</f>
        <v>465915000000</v>
      </c>
      <c r="G12" s="34">
        <f>SUM('[5]E.P. AGREGADA ACUMULADA'!V9)</f>
        <v>465266971205.42999</v>
      </c>
      <c r="H12" s="34">
        <f>SUM('[5]E.P. AGREGADA ACUMULADA'!W9)</f>
        <v>648028794.57000005</v>
      </c>
      <c r="I12" s="34">
        <f>SUM('[5]E.P. AGREGADA ACUMULADA'!X9)</f>
        <v>453476382675.03998</v>
      </c>
      <c r="J12" s="34">
        <f>SUM('[5]E.P. AGREGADA ACUMULADA'!Y9)</f>
        <v>160697175901.95001</v>
      </c>
      <c r="K12" s="34">
        <f>SUM('[5]E.P. AGREGADA ACUMULADA'!AA9)</f>
        <v>155357424196.67999</v>
      </c>
      <c r="L12" s="23">
        <f t="shared" si="11"/>
        <v>292779206773.08997</v>
      </c>
      <c r="M12" s="23">
        <f>J12-K12</f>
        <v>5339751705.2700195</v>
      </c>
      <c r="N12" s="15">
        <f t="shared" si="12"/>
        <v>0.97330281848629041</v>
      </c>
      <c r="O12" s="15">
        <f t="shared" si="9"/>
        <v>0.3449066372663469</v>
      </c>
      <c r="P12" s="15">
        <f t="shared" si="13"/>
        <v>0.33344585213328609</v>
      </c>
    </row>
    <row r="13" spans="1:16">
      <c r="A13" s="7" t="s">
        <v>44</v>
      </c>
      <c r="B13" s="8"/>
      <c r="C13" s="8"/>
      <c r="D13" s="8"/>
      <c r="E13" s="7"/>
      <c r="F13" s="7">
        <f t="shared" ref="F13:J13" si="14">SUM(F11:F12)</f>
        <v>472223000000</v>
      </c>
      <c r="G13" s="7">
        <f t="shared" si="14"/>
        <v>470216828141.42999</v>
      </c>
      <c r="H13" s="7">
        <f t="shared" si="14"/>
        <v>2006171858.5700002</v>
      </c>
      <c r="I13" s="7">
        <f t="shared" si="14"/>
        <v>453590583405.03998</v>
      </c>
      <c r="J13" s="7">
        <f t="shared" si="14"/>
        <v>160811376631.95001</v>
      </c>
      <c r="K13" s="7">
        <f>SUM(K11:K12)</f>
        <v>155357424196.67999</v>
      </c>
      <c r="L13" s="7">
        <f t="shared" ref="L13:M13" si="15">SUM(L11:L12)</f>
        <v>292779206773.08997</v>
      </c>
      <c r="M13" s="7">
        <f t="shared" si="15"/>
        <v>5453952435.2700195</v>
      </c>
      <c r="N13" s="17">
        <f t="shared" si="12"/>
        <v>0.96054318278660711</v>
      </c>
      <c r="O13" s="17">
        <f t="shared" ref="O13:O22" si="16">+J13/F13</f>
        <v>0.34054117785866</v>
      </c>
      <c r="P13" s="17">
        <f t="shared" si="13"/>
        <v>0.32899165054789792</v>
      </c>
    </row>
    <row r="14" spans="1:16">
      <c r="A14" s="3" t="s">
        <v>34</v>
      </c>
      <c r="B14" s="4" t="s">
        <v>5</v>
      </c>
      <c r="C14" s="4" t="s">
        <v>7</v>
      </c>
      <c r="D14" s="9">
        <v>11</v>
      </c>
      <c r="E14" s="3" t="s">
        <v>28</v>
      </c>
      <c r="F14" s="34">
        <f>SUM('[5]E.P. AGREGADA ACUMULADA'!T12)</f>
        <v>10388000000</v>
      </c>
      <c r="G14" s="34">
        <f>SUM('[5]E.P. AGREGADA ACUMULADA'!V12)</f>
        <v>10388000000</v>
      </c>
      <c r="H14" s="34">
        <f>SUM('[5]E.P. AGREGADA ACUMULADA'!W12)</f>
        <v>0</v>
      </c>
      <c r="I14" s="34">
        <f>SUM('[5]E.P. AGREGADA ACUMULADA'!X12)</f>
        <v>6398869562.79</v>
      </c>
      <c r="J14" s="34">
        <f>SUM('[5]E.P. AGREGADA ACUMULADA'!Y12)</f>
        <v>6398869562.79</v>
      </c>
      <c r="K14" s="34">
        <f>SUM('[5]E.P. AGREGADA ACUMULADA'!AA12)</f>
        <v>6182052270.79</v>
      </c>
      <c r="L14" s="23">
        <f t="shared" ref="L14:L15" si="17">I14-J14</f>
        <v>0</v>
      </c>
      <c r="M14" s="23">
        <f>J14-K14</f>
        <v>216817292</v>
      </c>
      <c r="N14" s="15">
        <f t="shared" si="12"/>
        <v>0.61598667335290724</v>
      </c>
      <c r="O14" s="15">
        <f t="shared" si="16"/>
        <v>0.61598667335290724</v>
      </c>
      <c r="P14" s="15">
        <f t="shared" si="13"/>
        <v>0.59511477385348477</v>
      </c>
    </row>
    <row r="15" spans="1:16">
      <c r="A15" s="3" t="s">
        <v>34</v>
      </c>
      <c r="B15" s="4" t="s">
        <v>5</v>
      </c>
      <c r="C15" s="4" t="s">
        <v>7</v>
      </c>
      <c r="D15" s="9">
        <v>10</v>
      </c>
      <c r="E15" s="3" t="s">
        <v>28</v>
      </c>
      <c r="F15" s="34">
        <f>'[5]E.P. AGREGADA ACUMULADA'!T10+'[5]E.P. AGREGADA ACUMULADA'!T11+'[5]E.P. AGREGADA ACUMULADA'!T13</f>
        <v>25310000000</v>
      </c>
      <c r="G15" s="34">
        <f>'[5]E.P. AGREGADA ACUMULADA'!V10+'[5]E.P. AGREGADA ACUMULADA'!V11+'[5]E.P. AGREGADA ACUMULADA'!V13</f>
        <v>24193860082.580002</v>
      </c>
      <c r="H15" s="34">
        <f>'[5]E.P. AGREGADA ACUMULADA'!W10+'[5]E.P. AGREGADA ACUMULADA'!W11+'[5]E.P. AGREGADA ACUMULADA'!W13</f>
        <v>1116139917.4200001</v>
      </c>
      <c r="I15" s="34">
        <f>'[5]E.P. AGREGADA ACUMULADA'!X10+'[5]E.P. AGREGADA ACUMULADA'!X11+'[5]E.P. AGREGADA ACUMULADA'!X13</f>
        <v>9399919620.5799999</v>
      </c>
      <c r="J15" s="34">
        <f>'[5]E.P. AGREGADA ACUMULADA'!Y10+'[5]E.P. AGREGADA ACUMULADA'!Y11+'[5]E.P. AGREGADA ACUMULADA'!Y13</f>
        <v>7144142563.0699997</v>
      </c>
      <c r="K15" s="34">
        <f>'[5]E.P. AGREGADA ACUMULADA'!AA10+'[5]E.P. AGREGADA ACUMULADA'!AA11+'[5]E.P. AGREGADA ACUMULADA'!AA13</f>
        <v>6811182563.0699997</v>
      </c>
      <c r="L15" s="23">
        <f t="shared" si="17"/>
        <v>2255777057.5100002</v>
      </c>
      <c r="M15" s="23">
        <f>J15-K15</f>
        <v>332960000</v>
      </c>
      <c r="N15" s="15">
        <f t="shared" si="12"/>
        <v>0.37139152985302254</v>
      </c>
      <c r="O15" s="15">
        <f t="shared" si="16"/>
        <v>0.28226560897155273</v>
      </c>
      <c r="P15" s="15">
        <f t="shared" si="13"/>
        <v>0.26911033437653098</v>
      </c>
    </row>
    <row r="16" spans="1:16">
      <c r="A16" s="7" t="s">
        <v>35</v>
      </c>
      <c r="B16" s="8"/>
      <c r="C16" s="8"/>
      <c r="D16" s="8"/>
      <c r="E16" s="7"/>
      <c r="F16" s="25">
        <f>SUM(F14:F15)</f>
        <v>35698000000</v>
      </c>
      <c r="G16" s="25">
        <f t="shared" ref="G16:J16" si="18">SUM(G14:G15)</f>
        <v>34581860082.580002</v>
      </c>
      <c r="H16" s="25">
        <f t="shared" si="18"/>
        <v>1116139917.4200001</v>
      </c>
      <c r="I16" s="25">
        <f t="shared" si="18"/>
        <v>15798789183.369999</v>
      </c>
      <c r="J16" s="25">
        <f t="shared" si="18"/>
        <v>13543012125.860001</v>
      </c>
      <c r="K16" s="25">
        <f>SUM(K14:K15)</f>
        <v>12993234833.860001</v>
      </c>
      <c r="L16" s="25">
        <f t="shared" ref="L16:M16" si="19">SUM(L14:L15)</f>
        <v>2255777057.5100002</v>
      </c>
      <c r="M16" s="25">
        <f t="shared" si="19"/>
        <v>549777292</v>
      </c>
      <c r="N16" s="17">
        <f t="shared" si="12"/>
        <v>0.44256790810045377</v>
      </c>
      <c r="O16" s="17">
        <f t="shared" si="16"/>
        <v>0.37937733558910863</v>
      </c>
      <c r="P16" s="17">
        <f t="shared" si="13"/>
        <v>0.36397654865426637</v>
      </c>
    </row>
    <row r="17" spans="1:16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SUM('[5]E.P. AGREGADA ACUMULADA'!T14:T15)</f>
        <v>79403000000</v>
      </c>
      <c r="G17" s="35">
        <f>SUM('[5]E.P. AGREGADA ACUMULADA'!V14:V15)</f>
        <v>55988420615</v>
      </c>
      <c r="H17" s="35">
        <f>SUM('[5]E.P. AGREGADA ACUMULADA'!W14:W15)</f>
        <v>23414579385</v>
      </c>
      <c r="I17" s="35">
        <f>SUM('[5]E.P. AGREGADA ACUMULADA'!X14:X15)</f>
        <v>55946907363</v>
      </c>
      <c r="J17" s="35">
        <f>SUM('[5]E.P. AGREGADA ACUMULADA'!Y14:Y15)</f>
        <v>26009710130.939999</v>
      </c>
      <c r="K17" s="35">
        <f>SUM('[5]E.P. AGREGADA ACUMULADA'!AA14:AA15)</f>
        <v>977527831.94000006</v>
      </c>
      <c r="L17" s="23">
        <f t="shared" ref="L17" si="20">I17-J17</f>
        <v>29937197232.060001</v>
      </c>
      <c r="M17" s="23">
        <f>J17-K17</f>
        <v>25032182299</v>
      </c>
      <c r="N17" s="15">
        <f t="shared" si="12"/>
        <v>0.70459437758019217</v>
      </c>
      <c r="O17" s="15">
        <f t="shared" si="16"/>
        <v>0.32756583669307204</v>
      </c>
      <c r="P17" s="15">
        <f t="shared" si="13"/>
        <v>1.2310968501693892E-2</v>
      </c>
    </row>
    <row r="18" spans="1:16">
      <c r="A18" s="7" t="s">
        <v>39</v>
      </c>
      <c r="B18" s="8"/>
      <c r="C18" s="8"/>
      <c r="D18" s="8"/>
      <c r="E18" s="7"/>
      <c r="F18" s="25">
        <f t="shared" ref="F18:M18" si="21">SUM(F17)</f>
        <v>79403000000</v>
      </c>
      <c r="G18" s="25">
        <f t="shared" si="21"/>
        <v>55988420615</v>
      </c>
      <c r="H18" s="25">
        <f t="shared" si="21"/>
        <v>23414579385</v>
      </c>
      <c r="I18" s="25">
        <f t="shared" si="21"/>
        <v>55946907363</v>
      </c>
      <c r="J18" s="25">
        <f t="shared" si="21"/>
        <v>26009710130.939999</v>
      </c>
      <c r="K18" s="25">
        <f>SUM(K17)</f>
        <v>977527831.94000006</v>
      </c>
      <c r="L18" s="25">
        <f t="shared" si="21"/>
        <v>29937197232.060001</v>
      </c>
      <c r="M18" s="25">
        <f t="shared" si="21"/>
        <v>25032182299</v>
      </c>
      <c r="N18" s="17">
        <f t="shared" si="12"/>
        <v>0.70459437758019217</v>
      </c>
      <c r="O18" s="17">
        <f t="shared" si="16"/>
        <v>0.32756583669307204</v>
      </c>
      <c r="P18" s="17">
        <f t="shared" si="13"/>
        <v>1.2310968501693892E-2</v>
      </c>
    </row>
    <row r="19" spans="1:16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SUM('[5]E.P. AGREGADA ACUMULADA'!T16)</f>
        <v>105000000</v>
      </c>
      <c r="G19" s="35">
        <f>SUM('[5]E.P. AGREGADA ACUMULADA'!V16)</f>
        <v>105000000</v>
      </c>
      <c r="H19" s="35">
        <f>SUM('[5]E.P. AGREGADA ACUMULADA'!W16)</f>
        <v>0</v>
      </c>
      <c r="I19" s="35">
        <f>SUM('[5]E.P. AGREGADA ACUMULADA'!X16)</f>
        <v>48707283</v>
      </c>
      <c r="J19" s="35">
        <f>SUM('[5]E.P. AGREGADA ACUMULADA'!Y16)</f>
        <v>48707283</v>
      </c>
      <c r="K19" s="35">
        <f>SUM('[5]E.P. AGREGADA ACUMULADA'!AA16)</f>
        <v>48707283</v>
      </c>
      <c r="L19" s="23">
        <f t="shared" ref="L19:L21" si="22">I19-J19</f>
        <v>0</v>
      </c>
      <c r="M19" s="23">
        <f>J19-K19</f>
        <v>0</v>
      </c>
      <c r="N19" s="15">
        <f t="shared" si="12"/>
        <v>0.4638788857142857</v>
      </c>
      <c r="O19" s="15">
        <f t="shared" si="16"/>
        <v>0.4638788857142857</v>
      </c>
      <c r="P19" s="15">
        <f t="shared" si="13"/>
        <v>0.4638788857142857</v>
      </c>
    </row>
    <row r="20" spans="1:16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SUM('[5]E.P. AGREGADA ACUMULADA'!T18)</f>
        <v>607000000</v>
      </c>
      <c r="G20" s="35">
        <f>SUM('[5]E.P. AGREGADA ACUMULADA'!V18)</f>
        <v>0</v>
      </c>
      <c r="H20" s="35">
        <f>SUM('[5]E.P. AGREGADA ACUMULADA'!W18)</f>
        <v>607000000</v>
      </c>
      <c r="I20" s="35">
        <f>SUM('[5]E.P. AGREGADA ACUMULADA'!X18)</f>
        <v>0</v>
      </c>
      <c r="J20" s="35">
        <f>SUM('[5]E.P. AGREGADA ACUMULADA'!Y18)</f>
        <v>0</v>
      </c>
      <c r="K20" s="35">
        <f>SUM('[5]E.P. AGREGADA ACUMULADA'!AA18)</f>
        <v>0</v>
      </c>
      <c r="L20" s="23">
        <f t="shared" si="22"/>
        <v>0</v>
      </c>
      <c r="M20" s="23">
        <f>J20-K20</f>
        <v>0</v>
      </c>
      <c r="N20" s="15">
        <f t="shared" si="12"/>
        <v>0</v>
      </c>
      <c r="O20" s="15">
        <f t="shared" si="16"/>
        <v>0</v>
      </c>
      <c r="P20" s="15">
        <f t="shared" si="13"/>
        <v>0</v>
      </c>
    </row>
    <row r="21" spans="1:16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'[5]E.P. AGREGADA ACUMULADA'!T17+'[5]E.P. AGREGADA ACUMULADA'!T19</f>
        <v>60000000</v>
      </c>
      <c r="G21" s="35">
        <f>'[5]E.P. AGREGADA ACUMULADA'!V17+'[5]E.P. AGREGADA ACUMULADA'!V19</f>
        <v>10000000</v>
      </c>
      <c r="H21" s="35">
        <f>'[5]E.P. AGREGADA ACUMULADA'!W17+'[5]E.P. AGREGADA ACUMULADA'!W19</f>
        <v>50000000</v>
      </c>
      <c r="I21" s="35">
        <f>'[5]E.P. AGREGADA ACUMULADA'!X17+'[5]E.P. AGREGADA ACUMULADA'!X19</f>
        <v>1583681</v>
      </c>
      <c r="J21" s="35">
        <f>'[5]E.P. AGREGADA ACUMULADA'!Y17+'[5]E.P. AGREGADA ACUMULADA'!Y19</f>
        <v>1583681</v>
      </c>
      <c r="K21" s="35">
        <f>'[5]E.P. AGREGADA ACUMULADA'!AA17+'[5]E.P. AGREGADA ACUMULADA'!AA19</f>
        <v>1583681</v>
      </c>
      <c r="L21" s="23">
        <f t="shared" si="22"/>
        <v>0</v>
      </c>
      <c r="M21" s="23">
        <f>J21-K21</f>
        <v>0</v>
      </c>
      <c r="N21" s="15">
        <f t="shared" si="12"/>
        <v>2.6394683333333332E-2</v>
      </c>
      <c r="O21" s="15">
        <f t="shared" si="16"/>
        <v>2.6394683333333332E-2</v>
      </c>
      <c r="P21" s="15">
        <f t="shared" si="13"/>
        <v>2.6394683333333332E-2</v>
      </c>
    </row>
    <row r="22" spans="1:16" ht="24">
      <c r="A22" s="7" t="s">
        <v>48</v>
      </c>
      <c r="B22" s="8"/>
      <c r="C22" s="8"/>
      <c r="D22" s="8"/>
      <c r="E22" s="7"/>
      <c r="F22" s="25">
        <f>SUM(F19:F21)</f>
        <v>772000000</v>
      </c>
      <c r="G22" s="25">
        <f t="shared" ref="G22:M22" si="23">SUM(G19:G21)</f>
        <v>115000000</v>
      </c>
      <c r="H22" s="25">
        <f t="shared" si="23"/>
        <v>657000000</v>
      </c>
      <c r="I22" s="25">
        <f t="shared" si="23"/>
        <v>50290964</v>
      </c>
      <c r="J22" s="25">
        <f t="shared" si="23"/>
        <v>50290964</v>
      </c>
      <c r="K22" s="25">
        <f>SUM(K19:K21)</f>
        <v>50290964</v>
      </c>
      <c r="L22" s="25">
        <f t="shared" si="23"/>
        <v>0</v>
      </c>
      <c r="M22" s="25">
        <f t="shared" si="23"/>
        <v>0</v>
      </c>
      <c r="N22" s="17">
        <f t="shared" si="12"/>
        <v>6.514373575129534E-2</v>
      </c>
      <c r="O22" s="17">
        <f t="shared" si="16"/>
        <v>6.514373575129534E-2</v>
      </c>
      <c r="P22" s="17">
        <f t="shared" si="13"/>
        <v>6.514373575129534E-2</v>
      </c>
    </row>
    <row r="23" spans="1:16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27">
        <f>SUM(F24:F26)</f>
        <v>1489241558</v>
      </c>
      <c r="G23" s="27">
        <f>SUM(G24:G26)</f>
        <v>0</v>
      </c>
      <c r="H23" s="27">
        <f>SUM(H24:H26)</f>
        <v>0</v>
      </c>
      <c r="I23" s="27">
        <f t="shared" ref="I23:K23" si="24">SUM(I24:I26)</f>
        <v>0</v>
      </c>
      <c r="J23" s="27">
        <f t="shared" si="24"/>
        <v>0</v>
      </c>
      <c r="K23" s="27">
        <f t="shared" si="24"/>
        <v>0</v>
      </c>
      <c r="L23" s="23">
        <f t="shared" ref="L23:L26" si="25">I23-J23</f>
        <v>0</v>
      </c>
      <c r="M23" s="23">
        <f>J23-K23</f>
        <v>0</v>
      </c>
      <c r="N23" s="15">
        <f t="shared" ref="N23:N24" si="26">+I23/F23</f>
        <v>0</v>
      </c>
      <c r="O23" s="15">
        <f t="shared" ref="O23:O24" si="27">+J23/F23</f>
        <v>0</v>
      </c>
      <c r="P23" s="15">
        <f t="shared" ref="P23:P24" si="28">+K23/F23</f>
        <v>0</v>
      </c>
    </row>
    <row r="24" spans="1:16" ht="36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SUM('[5]E.P. AGREGADA ACUMULADA'!T20)</f>
        <v>1487241558</v>
      </c>
      <c r="G24" s="34">
        <f>SUM('[5]E.P. AGREGADA ACUMULADA'!V20)</f>
        <v>0</v>
      </c>
      <c r="H24" s="34">
        <f>SUM('[5]E.P. AGREGADA ACUMULADA'!W20)</f>
        <v>0</v>
      </c>
      <c r="I24" s="34">
        <f>SUM('[5]E.P. AGREGADA ACUMULADA'!X20)</f>
        <v>0</v>
      </c>
      <c r="J24" s="34">
        <f>SUM('[5]E.P. AGREGADA ACUMULADA'!Y20)</f>
        <v>0</v>
      </c>
      <c r="K24" s="34">
        <f>SUM('[5]E.P. AGREGADA ACUMULADA'!AA20)</f>
        <v>0</v>
      </c>
      <c r="L24" s="23">
        <f t="shared" si="25"/>
        <v>0</v>
      </c>
      <c r="M24" s="23">
        <f>J24-K24</f>
        <v>0</v>
      </c>
      <c r="N24" s="15">
        <f t="shared" si="26"/>
        <v>0</v>
      </c>
      <c r="O24" s="15">
        <f t="shared" si="27"/>
        <v>0</v>
      </c>
      <c r="P24" s="15">
        <f t="shared" si="28"/>
        <v>0</v>
      </c>
    </row>
    <row r="25" spans="1:16" ht="60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SUM('[5]E.P. AGREGADA ACUMULADA'!T21)</f>
        <v>1000000</v>
      </c>
      <c r="G25" s="34">
        <f>SUM('[5]E.P. AGREGADA ACUMULADA'!V21)</f>
        <v>0</v>
      </c>
      <c r="H25" s="34">
        <f>SUM('[5]E.P. AGREGADA ACUMULADA'!W21)</f>
        <v>0</v>
      </c>
      <c r="I25" s="34">
        <f>SUM('[5]E.P. AGREGADA ACUMULADA'!X21)</f>
        <v>0</v>
      </c>
      <c r="J25" s="34">
        <f>SUM('[5]E.P. AGREGADA ACUMULADA'!Y21)</f>
        <v>0</v>
      </c>
      <c r="K25" s="34">
        <f>SUM('[5]E.P. AGREGADA ACUMULADA'!AA21)</f>
        <v>0</v>
      </c>
      <c r="L25" s="23">
        <f t="shared" si="25"/>
        <v>0</v>
      </c>
      <c r="M25" s="23">
        <f>J25-K25</f>
        <v>0</v>
      </c>
      <c r="N25" s="15">
        <f>+I25/F25</f>
        <v>0</v>
      </c>
      <c r="O25" s="15">
        <f>+J25/F25</f>
        <v>0</v>
      </c>
      <c r="P25" s="15">
        <f>+K25/F25</f>
        <v>0</v>
      </c>
    </row>
    <row r="26" spans="1:16" ht="48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SUM('[5]E.P. AGREGADA ACUMULADA'!T22)</f>
        <v>1000000</v>
      </c>
      <c r="G26" s="34">
        <f>SUM('[5]E.P. AGREGADA ACUMULADA'!V22)</f>
        <v>0</v>
      </c>
      <c r="H26" s="34">
        <f>SUM('[5]E.P. AGREGADA ACUMULADA'!W22)</f>
        <v>0</v>
      </c>
      <c r="I26" s="34">
        <f>SUM('[5]E.P. AGREGADA ACUMULADA'!X22)</f>
        <v>0</v>
      </c>
      <c r="J26" s="34">
        <f>SUM('[5]E.P. AGREGADA ACUMULADA'!Y22)</f>
        <v>0</v>
      </c>
      <c r="K26" s="34">
        <f>SUM('[5]E.P. AGREGADA ACUMULADA'!AA22)</f>
        <v>0</v>
      </c>
      <c r="L26" s="23">
        <f t="shared" si="25"/>
        <v>0</v>
      </c>
      <c r="M26" s="23">
        <f>J26-K26</f>
        <v>0</v>
      </c>
      <c r="N26" s="15">
        <f>+I26/F26</f>
        <v>0</v>
      </c>
      <c r="O26" s="15">
        <f>+J26/F26</f>
        <v>0</v>
      </c>
      <c r="P26" s="15">
        <f>+K26/F26</f>
        <v>0</v>
      </c>
    </row>
    <row r="27" spans="1:16">
      <c r="A27" s="42" t="s">
        <v>37</v>
      </c>
      <c r="B27" s="42"/>
      <c r="C27" s="42"/>
      <c r="D27" s="42"/>
      <c r="E27" s="42"/>
      <c r="F27" s="28">
        <f t="shared" ref="F27:J27" si="29">F8+F23</f>
        <v>688747241558</v>
      </c>
      <c r="G27" s="28">
        <f t="shared" si="29"/>
        <v>660064108838.00989</v>
      </c>
      <c r="H27" s="28">
        <f t="shared" si="29"/>
        <v>27193891161.990002</v>
      </c>
      <c r="I27" s="28">
        <f t="shared" si="29"/>
        <v>550368658295.25</v>
      </c>
      <c r="J27" s="28">
        <f t="shared" si="29"/>
        <v>225277495705.59003</v>
      </c>
      <c r="K27" s="28">
        <f>K8+K23</f>
        <v>194175328831.56003</v>
      </c>
      <c r="L27" s="28">
        <f>L8+L23</f>
        <v>325091162589.65997</v>
      </c>
      <c r="M27" s="28">
        <f>M8+M23</f>
        <v>31102166874.029999</v>
      </c>
      <c r="N27" s="17">
        <f>+I27/F27</f>
        <v>0.7990865517664697</v>
      </c>
      <c r="O27" s="17">
        <f>+J27/F27</f>
        <v>0.32708297342286957</v>
      </c>
      <c r="P27" s="17">
        <f>+K27/F27</f>
        <v>0.28192538149745655</v>
      </c>
    </row>
    <row r="28" spans="1:16">
      <c r="F28" s="29"/>
      <c r="G28" s="19"/>
      <c r="H28" s="20"/>
      <c r="I28" s="19"/>
      <c r="K28" s="29"/>
      <c r="L28" s="29"/>
      <c r="M28" s="29"/>
      <c r="N28" s="21"/>
    </row>
    <row r="29" spans="1:16">
      <c r="A29" s="22" t="s">
        <v>52</v>
      </c>
      <c r="F29" s="30"/>
      <c r="G29" s="31"/>
      <c r="I29" s="29"/>
    </row>
    <row r="30" spans="1:16">
      <c r="F30" s="32"/>
      <c r="G30" s="33"/>
      <c r="I30" s="29"/>
      <c r="K30" s="29"/>
      <c r="L30" s="29"/>
      <c r="M30" s="29"/>
    </row>
    <row r="31" spans="1:16">
      <c r="F31" s="30"/>
      <c r="I31" s="29"/>
    </row>
    <row r="32" spans="1:16">
      <c r="F32" s="30"/>
      <c r="I32" s="29"/>
      <c r="K32" s="29"/>
      <c r="L32" s="29"/>
      <c r="M32" s="29"/>
    </row>
    <row r="33" spans="6:13">
      <c r="F33" s="30"/>
      <c r="G33" s="19"/>
      <c r="I33" s="19"/>
    </row>
    <row r="34" spans="6:13">
      <c r="I34" s="29"/>
    </row>
    <row r="35" spans="6:13">
      <c r="I35" s="19"/>
      <c r="K35" s="29"/>
      <c r="L35" s="29"/>
      <c r="M35" s="29"/>
    </row>
  </sheetData>
  <mergeCells count="7">
    <mergeCell ref="A27:E27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5"/>
  <sheetViews>
    <sheetView topLeftCell="A11" workbookViewId="0">
      <selection activeCell="L3" sqref="L3:M27"/>
    </sheetView>
  </sheetViews>
  <sheetFormatPr baseColWidth="10" defaultColWidth="11.5" defaultRowHeight="15"/>
  <cols>
    <col min="1" max="1" width="26" style="18" customWidth="1"/>
    <col min="2" max="2" width="6.1640625" style="18" bestFit="1" customWidth="1"/>
    <col min="3" max="3" width="5.5" style="18" customWidth="1"/>
    <col min="4" max="4" width="4.83203125" style="18" bestFit="1" customWidth="1"/>
    <col min="5" max="5" width="20.5" style="18" bestFit="1" customWidth="1"/>
    <col min="6" max="7" width="16.6640625" style="18" bestFit="1" customWidth="1"/>
    <col min="8" max="8" width="15.33203125" style="18" bestFit="1" customWidth="1"/>
    <col min="9" max="11" width="16.6640625" style="18" bestFit="1" customWidth="1"/>
    <col min="12" max="13" width="16.6640625" style="18" customWidth="1"/>
    <col min="14" max="16" width="10.5" style="18" bestFit="1" customWidth="1"/>
    <col min="17" max="17" width="13.1640625" style="18" bestFit="1" customWidth="1"/>
    <col min="18" max="16384" width="11.5" style="18"/>
  </cols>
  <sheetData>
    <row r="1" spans="1:16" ht="34">
      <c r="A1" s="43" t="s">
        <v>61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">
      <c r="A2" s="44" t="s">
        <v>62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>
      <c r="A3" s="56" t="s">
        <v>3</v>
      </c>
      <c r="B3" s="57"/>
      <c r="C3" s="57"/>
      <c r="D3" s="57"/>
      <c r="E3" s="58"/>
      <c r="F3" s="59" t="s">
        <v>13</v>
      </c>
      <c r="G3" s="60"/>
      <c r="H3" s="60"/>
      <c r="I3" s="60"/>
      <c r="J3" s="60"/>
      <c r="K3" s="61"/>
      <c r="L3" s="51" t="s">
        <v>14</v>
      </c>
      <c r="M3" s="52"/>
      <c r="N3" s="62" t="s">
        <v>15</v>
      </c>
      <c r="O3" s="63"/>
      <c r="P3" s="64"/>
    </row>
    <row r="4" spans="1:16" ht="36">
      <c r="A4" s="36" t="s">
        <v>12</v>
      </c>
      <c r="B4" s="36" t="s">
        <v>0</v>
      </c>
      <c r="C4" s="36" t="s">
        <v>2</v>
      </c>
      <c r="D4" s="12" t="s">
        <v>1</v>
      </c>
      <c r="E4" s="36" t="s">
        <v>16</v>
      </c>
      <c r="F4" s="12" t="s">
        <v>17</v>
      </c>
      <c r="G4" s="12" t="s">
        <v>18</v>
      </c>
      <c r="H4" s="12" t="s">
        <v>19</v>
      </c>
      <c r="I4" s="36" t="s">
        <v>20</v>
      </c>
      <c r="J4" s="36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37">
        <f>F9+F11+F12+F15+F19+F21</f>
        <v>596860000000</v>
      </c>
      <c r="G5" s="37">
        <f t="shared" ref="G5:K5" si="0">G9+G11+G12+G15+G19+G21</f>
        <v>594129075785.19995</v>
      </c>
      <c r="H5" s="37">
        <f t="shared" si="0"/>
        <v>2730924214.8000002</v>
      </c>
      <c r="I5" s="37">
        <f t="shared" si="0"/>
        <v>505971251798.15997</v>
      </c>
      <c r="J5" s="37">
        <f t="shared" si="0"/>
        <v>267465481774.31003</v>
      </c>
      <c r="K5" s="37">
        <f t="shared" si="0"/>
        <v>235111168482.63</v>
      </c>
      <c r="L5" s="23">
        <f>I5-J5</f>
        <v>238505770023.84995</v>
      </c>
      <c r="M5" s="23">
        <f>J5-K5</f>
        <v>32354313291.680023</v>
      </c>
      <c r="N5" s="15">
        <f t="shared" ref="N5:N11" si="1">+I5/F5</f>
        <v>0.84772183057695272</v>
      </c>
      <c r="O5" s="15">
        <f t="shared" ref="O5:O12" si="2">+J5/F5</f>
        <v>0.44812096936351914</v>
      </c>
      <c r="P5" s="15">
        <f t="shared" ref="P5:P12" si="3">+K5/F5</f>
        <v>0.39391342774290455</v>
      </c>
    </row>
    <row r="6" spans="1:16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37">
        <f>F20+F14</f>
        <v>10995000000</v>
      </c>
      <c r="G6" s="37">
        <f t="shared" ref="G6:K6" si="4">G20+G14</f>
        <v>10388000000</v>
      </c>
      <c r="H6" s="37">
        <f t="shared" si="4"/>
        <v>607000000</v>
      </c>
      <c r="I6" s="37">
        <f t="shared" si="4"/>
        <v>7551220717.79</v>
      </c>
      <c r="J6" s="37">
        <f t="shared" si="4"/>
        <v>7551220717.79</v>
      </c>
      <c r="K6" s="37">
        <f t="shared" si="4"/>
        <v>7168388912.79</v>
      </c>
      <c r="L6" s="23">
        <f>I6-J6</f>
        <v>0</v>
      </c>
      <c r="M6" s="23">
        <f t="shared" ref="M6" si="5">J6-K6</f>
        <v>382831805</v>
      </c>
      <c r="N6" s="15">
        <f t="shared" si="1"/>
        <v>0.6867867865202365</v>
      </c>
      <c r="O6" s="15">
        <f t="shared" si="2"/>
        <v>0.6867867865202365</v>
      </c>
      <c r="P6" s="15">
        <f t="shared" si="3"/>
        <v>0.65196806846657573</v>
      </c>
    </row>
    <row r="7" spans="1:16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37">
        <f>+F17</f>
        <v>79403000000</v>
      </c>
      <c r="G7" s="37">
        <f t="shared" ref="G7:K7" si="6">+G17</f>
        <v>55988420615</v>
      </c>
      <c r="H7" s="37">
        <f t="shared" si="6"/>
        <v>23414579385</v>
      </c>
      <c r="I7" s="37">
        <f t="shared" si="6"/>
        <v>55946907363</v>
      </c>
      <c r="J7" s="37">
        <f t="shared" si="6"/>
        <v>37005178749.940002</v>
      </c>
      <c r="K7" s="37">
        <f t="shared" si="6"/>
        <v>37005178749.940002</v>
      </c>
      <c r="L7" s="23">
        <f>I7-J7</f>
        <v>18941728613.059998</v>
      </c>
      <c r="M7" s="23">
        <f>J7-K7</f>
        <v>0</v>
      </c>
      <c r="N7" s="15">
        <f t="shared" si="1"/>
        <v>0.70459437758019217</v>
      </c>
      <c r="O7" s="15">
        <f t="shared" si="2"/>
        <v>0.46604257710590286</v>
      </c>
      <c r="P7" s="15">
        <f t="shared" si="3"/>
        <v>0.46604257710590286</v>
      </c>
    </row>
    <row r="8" spans="1:16">
      <c r="A8" s="5" t="s">
        <v>31</v>
      </c>
      <c r="B8" s="6"/>
      <c r="C8" s="6"/>
      <c r="D8" s="6"/>
      <c r="E8" s="5"/>
      <c r="F8" s="5">
        <f t="shared" ref="F8:K8" si="7">SUM(F5:F7)</f>
        <v>687258000000</v>
      </c>
      <c r="G8" s="5">
        <f t="shared" si="7"/>
        <v>660505496400.19995</v>
      </c>
      <c r="H8" s="5">
        <f t="shared" si="7"/>
        <v>26752503599.799999</v>
      </c>
      <c r="I8" s="5">
        <f t="shared" si="7"/>
        <v>569469379878.94995</v>
      </c>
      <c r="J8" s="5">
        <f t="shared" si="7"/>
        <v>312021881242.04004</v>
      </c>
      <c r="K8" s="5">
        <f t="shared" si="7"/>
        <v>279284736145.35999</v>
      </c>
      <c r="L8" s="5">
        <f>SUM(L5:L7)</f>
        <v>257447498636.90994</v>
      </c>
      <c r="M8" s="5">
        <f t="shared" ref="M8" si="8">SUM(M5:M7)</f>
        <v>32737145096.680023</v>
      </c>
      <c r="N8" s="17">
        <f t="shared" si="1"/>
        <v>0.82861076899643216</v>
      </c>
      <c r="O8" s="17">
        <f t="shared" si="2"/>
        <v>0.45400982053615968</v>
      </c>
      <c r="P8" s="17">
        <f t="shared" si="3"/>
        <v>0.40637538762060244</v>
      </c>
    </row>
    <row r="9" spans="1:16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SUM('[6]E.P. AGREGADA ACUMULADA'!T5:T7)</f>
        <v>99162000000</v>
      </c>
      <c r="G9" s="34">
        <f>SUM('[6]E.P. AGREGADA ACUMULADA'!V5:V7)</f>
        <v>99161999999</v>
      </c>
      <c r="H9" s="34">
        <f>SUM('[6]E.P. AGREGADA ACUMULADA'!W5:W7)</f>
        <v>1</v>
      </c>
      <c r="I9" s="34">
        <f>SUM('[6]E.P. AGREGADA ACUMULADA'!X5:X7)</f>
        <v>31732119599.540001</v>
      </c>
      <c r="J9" s="34">
        <f>SUM('[6]E.P. AGREGADA ACUMULADA'!Y5:Y7)</f>
        <v>31732119599.540001</v>
      </c>
      <c r="K9" s="34">
        <f>SUM('[6]E.P. AGREGADA ACUMULADA'!AA5:AA7)</f>
        <v>31732119599.540001</v>
      </c>
      <c r="L9" s="23">
        <f>I9-J9</f>
        <v>0</v>
      </c>
      <c r="M9" s="23">
        <f>J9-K9</f>
        <v>0</v>
      </c>
      <c r="N9" s="15">
        <f t="shared" si="1"/>
        <v>0.32000281962384786</v>
      </c>
      <c r="O9" s="15">
        <f t="shared" si="2"/>
        <v>0.32000281962384786</v>
      </c>
      <c r="P9" s="15">
        <f t="shared" si="3"/>
        <v>0.32000281962384786</v>
      </c>
    </row>
    <row r="10" spans="1:16">
      <c r="A10" s="7" t="s">
        <v>33</v>
      </c>
      <c r="B10" s="8"/>
      <c r="C10" s="8"/>
      <c r="D10" s="8"/>
      <c r="E10" s="7"/>
      <c r="F10" s="7">
        <f t="shared" ref="F10:K10" si="9">SUM(F9)</f>
        <v>99162000000</v>
      </c>
      <c r="G10" s="7">
        <f t="shared" si="9"/>
        <v>99161999999</v>
      </c>
      <c r="H10" s="7">
        <f t="shared" si="9"/>
        <v>1</v>
      </c>
      <c r="I10" s="7">
        <f t="shared" si="9"/>
        <v>31732119599.540001</v>
      </c>
      <c r="J10" s="7">
        <f t="shared" si="9"/>
        <v>31732119599.540001</v>
      </c>
      <c r="K10" s="7">
        <f t="shared" si="9"/>
        <v>31732119599.540001</v>
      </c>
      <c r="L10" s="7">
        <f>SUM(L9)</f>
        <v>0</v>
      </c>
      <c r="M10" s="7">
        <f t="shared" ref="M10" si="10">SUM(M9)</f>
        <v>0</v>
      </c>
      <c r="N10" s="17">
        <f t="shared" si="1"/>
        <v>0.32000281962384786</v>
      </c>
      <c r="O10" s="17">
        <f t="shared" si="2"/>
        <v>0.32000281962384786</v>
      </c>
      <c r="P10" s="17">
        <f t="shared" si="3"/>
        <v>0.32000281962384786</v>
      </c>
    </row>
    <row r="11" spans="1:16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f>SUM('[6]E.P. AGREGADA ACUMULADA'!T8)</f>
        <v>6308000000</v>
      </c>
      <c r="G11" s="34">
        <f>SUM('[6]E.P. AGREGADA ACUMULADA'!V8)</f>
        <v>4846790466</v>
      </c>
      <c r="H11" s="34">
        <f>SUM('[6]E.P. AGREGADA ACUMULADA'!W8)</f>
        <v>1461209534</v>
      </c>
      <c r="I11" s="34">
        <f>SUM('[6]E.P. AGREGADA ACUMULADA'!X8)</f>
        <v>114200730</v>
      </c>
      <c r="J11" s="34">
        <f>SUM('[6]E.P. AGREGADA ACUMULADA'!Y8)</f>
        <v>114200730</v>
      </c>
      <c r="K11" s="34">
        <f>SUM('[6]E.P. AGREGADA ACUMULADA'!AA8)</f>
        <v>114200730</v>
      </c>
      <c r="L11" s="23">
        <f>I11-J11</f>
        <v>0</v>
      </c>
      <c r="M11" s="23">
        <f>J11-K11</f>
        <v>0</v>
      </c>
      <c r="N11" s="15">
        <f t="shared" si="1"/>
        <v>1.8104110653138872E-2</v>
      </c>
      <c r="O11" s="15">
        <f t="shared" si="2"/>
        <v>1.8104110653138872E-2</v>
      </c>
      <c r="P11" s="15">
        <f t="shared" si="3"/>
        <v>1.8104110653138872E-2</v>
      </c>
    </row>
    <row r="12" spans="1:16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f>SUM('[6]E.P. AGREGADA ACUMULADA'!T9)</f>
        <v>465915000000</v>
      </c>
      <c r="G12" s="34">
        <f>SUM('[6]E.P. AGREGADA ACUMULADA'!V9)</f>
        <v>465836365237.62</v>
      </c>
      <c r="H12" s="34">
        <f>SUM('[6]E.P. AGREGADA ACUMULADA'!W9)</f>
        <v>78634762.379999995</v>
      </c>
      <c r="I12" s="34">
        <f>SUM('[6]E.P. AGREGADA ACUMULADA'!X9)</f>
        <v>462727869808.03998</v>
      </c>
      <c r="J12" s="34">
        <f>SUM('[6]E.P. AGREGADA ACUMULADA'!Y9)</f>
        <v>226479284933.70001</v>
      </c>
      <c r="K12" s="34">
        <f>SUM('[6]E.P. AGREGADA ACUMULADA'!AA9)</f>
        <v>194662658882.01999</v>
      </c>
      <c r="L12" s="23">
        <f>I12-J12</f>
        <v>236248584874.33997</v>
      </c>
      <c r="M12" s="23">
        <f>J12-K12</f>
        <v>31816626051.680023</v>
      </c>
      <c r="N12" s="15">
        <f>+I12/F12</f>
        <v>0.99315941707830824</v>
      </c>
      <c r="O12" s="15">
        <f t="shared" si="2"/>
        <v>0.48609571474131552</v>
      </c>
      <c r="P12" s="15">
        <f t="shared" si="3"/>
        <v>0.4178072371184014</v>
      </c>
    </row>
    <row r="13" spans="1:16">
      <c r="A13" s="7" t="s">
        <v>44</v>
      </c>
      <c r="B13" s="8"/>
      <c r="C13" s="8"/>
      <c r="D13" s="8"/>
      <c r="E13" s="7"/>
      <c r="F13" s="7">
        <f t="shared" ref="F13:K13" si="11">SUM(F11:F12)</f>
        <v>472223000000</v>
      </c>
      <c r="G13" s="7">
        <f t="shared" si="11"/>
        <v>470683155703.62</v>
      </c>
      <c r="H13" s="7">
        <f t="shared" si="11"/>
        <v>1539844296.3800001</v>
      </c>
      <c r="I13" s="7">
        <f t="shared" si="11"/>
        <v>462842070538.03998</v>
      </c>
      <c r="J13" s="7">
        <f t="shared" si="11"/>
        <v>226593485663.70001</v>
      </c>
      <c r="K13" s="7">
        <f t="shared" si="11"/>
        <v>194776859612.01999</v>
      </c>
      <c r="L13" s="7">
        <f>SUM(L11:L12)</f>
        <v>236248584874.33997</v>
      </c>
      <c r="M13" s="7">
        <f t="shared" ref="M13" si="12">SUM(M11:M12)</f>
        <v>31816626051.680023</v>
      </c>
      <c r="N13" s="17">
        <f>+I13/F13</f>
        <v>0.98013453503543868</v>
      </c>
      <c r="O13" s="17">
        <f>+J13/F13</f>
        <v>0.47984423813261956</v>
      </c>
      <c r="P13" s="17">
        <f>+K13/F13</f>
        <v>0.41246796452527723</v>
      </c>
    </row>
    <row r="14" spans="1:16">
      <c r="A14" s="3" t="s">
        <v>34</v>
      </c>
      <c r="B14" s="4" t="s">
        <v>5</v>
      </c>
      <c r="C14" s="4" t="s">
        <v>7</v>
      </c>
      <c r="D14" s="4" t="s">
        <v>10</v>
      </c>
      <c r="E14" s="3" t="s">
        <v>28</v>
      </c>
      <c r="F14" s="34">
        <f>SUM('[6]E.P. AGREGADA ACUMULADA'!T12)</f>
        <v>10388000000</v>
      </c>
      <c r="G14" s="34">
        <f>SUM('[6]E.P. AGREGADA ACUMULADA'!V12)</f>
        <v>10388000000</v>
      </c>
      <c r="H14" s="34">
        <f>SUM('[6]E.P. AGREGADA ACUMULADA'!W12)</f>
        <v>0</v>
      </c>
      <c r="I14" s="34">
        <f>SUM('[6]E.P. AGREGADA ACUMULADA'!X12)</f>
        <v>7551220717.79</v>
      </c>
      <c r="J14" s="34">
        <f>SUM('[6]E.P. AGREGADA ACUMULADA'!Y12)</f>
        <v>7551220717.79</v>
      </c>
      <c r="K14" s="34">
        <f>SUM('[6]E.P. AGREGADA ACUMULADA'!AA12)</f>
        <v>7168388912.79</v>
      </c>
      <c r="L14" s="23">
        <f>I14-J14</f>
        <v>0</v>
      </c>
      <c r="M14" s="23">
        <f>J14-K14</f>
        <v>382831805</v>
      </c>
      <c r="N14" s="15">
        <f>+I14/F14</f>
        <v>0.72691766632556798</v>
      </c>
      <c r="O14" s="15">
        <f>+J14/F14</f>
        <v>0.72691766632556798</v>
      </c>
      <c r="P14" s="15">
        <f>+K14/F14</f>
        <v>0.69006439283692722</v>
      </c>
    </row>
    <row r="15" spans="1:16">
      <c r="A15" s="3" t="s">
        <v>34</v>
      </c>
      <c r="B15" s="4" t="s">
        <v>5</v>
      </c>
      <c r="C15" s="4" t="s">
        <v>7</v>
      </c>
      <c r="D15" s="4" t="s">
        <v>6</v>
      </c>
      <c r="E15" s="3" t="s">
        <v>28</v>
      </c>
      <c r="F15" s="34">
        <f>'[6]E.P. AGREGADA ACUMULADA'!T10+'[6]E.P. AGREGADA ACUMULADA'!T11+'[6]E.P. AGREGADA ACUMULADA'!T13</f>
        <v>25310000000</v>
      </c>
      <c r="G15" s="34">
        <f>'[6]E.P. AGREGADA ACUMULADA'!V10+'[6]E.P. AGREGADA ACUMULADA'!V11+'[6]E.P. AGREGADA ACUMULADA'!V13</f>
        <v>24193860082.580002</v>
      </c>
      <c r="H15" s="34">
        <f>'[6]E.P. AGREGADA ACUMULADA'!W10+'[6]E.P. AGREGADA ACUMULADA'!W11+'[6]E.P. AGREGADA ACUMULADA'!W13</f>
        <v>1116139917.4200001</v>
      </c>
      <c r="I15" s="34">
        <f>'[6]E.P. AGREGADA ACUMULADA'!X10+'[6]E.P. AGREGADA ACUMULADA'!X11+'[6]E.P. AGREGADA ACUMULADA'!X13</f>
        <v>11343199898.58</v>
      </c>
      <c r="J15" s="34">
        <f>'[6]E.P. AGREGADA ACUMULADA'!Y10+'[6]E.P. AGREGADA ACUMULADA'!Y11+'[6]E.P. AGREGADA ACUMULADA'!Y13</f>
        <v>9086014749.0699997</v>
      </c>
      <c r="K15" s="34">
        <f>'[6]E.P. AGREGADA ACUMULADA'!AA10+'[6]E.P. AGREGADA ACUMULADA'!AA11+'[6]E.P. AGREGADA ACUMULADA'!AA13</f>
        <v>8548327509.0699997</v>
      </c>
      <c r="L15" s="23">
        <f>I15-J15</f>
        <v>2257185149.5100002</v>
      </c>
      <c r="M15" s="23">
        <f>J15-K15</f>
        <v>537687240</v>
      </c>
      <c r="N15" s="15">
        <f>+I15/F15</f>
        <v>0.44817067951718687</v>
      </c>
      <c r="O15" s="15">
        <f>+J15/F15</f>
        <v>0.35898912481509282</v>
      </c>
      <c r="P15" s="15">
        <f>+K15/F15</f>
        <v>0.33774506159897272</v>
      </c>
    </row>
    <row r="16" spans="1:16">
      <c r="A16" s="7" t="s">
        <v>35</v>
      </c>
      <c r="B16" s="8"/>
      <c r="C16" s="8"/>
      <c r="D16" s="8"/>
      <c r="E16" s="7"/>
      <c r="F16" s="38">
        <f>SUM(F14:F15)</f>
        <v>35698000000</v>
      </c>
      <c r="G16" s="38">
        <f t="shared" ref="G16:M16" si="13">SUM(G14:G15)</f>
        <v>34581860082.580002</v>
      </c>
      <c r="H16" s="38">
        <f t="shared" si="13"/>
        <v>1116139917.4200001</v>
      </c>
      <c r="I16" s="38">
        <f t="shared" si="13"/>
        <v>18894420616.369999</v>
      </c>
      <c r="J16" s="38">
        <f t="shared" si="13"/>
        <v>16637235466.860001</v>
      </c>
      <c r="K16" s="38">
        <f t="shared" si="13"/>
        <v>15716716421.860001</v>
      </c>
      <c r="L16" s="25">
        <f>SUM(L14:L15)</f>
        <v>2257185149.5100002</v>
      </c>
      <c r="M16" s="25">
        <f t="shared" si="13"/>
        <v>920519045</v>
      </c>
      <c r="N16" s="17">
        <f t="shared" ref="N16:N26" si="14">+I16/F16</f>
        <v>0.52928513127822285</v>
      </c>
      <c r="O16" s="17">
        <f t="shared" ref="O16:O26" si="15">+J16/F16</f>
        <v>0.46605511420415713</v>
      </c>
      <c r="P16" s="17">
        <f t="shared" ref="P16:P26" si="16">+K16/F16</f>
        <v>0.44026882239509219</v>
      </c>
    </row>
    <row r="17" spans="1:16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SUM('[6]E.P. AGREGADA ACUMULADA'!T14:T15)</f>
        <v>79403000000</v>
      </c>
      <c r="G17" s="35">
        <f>SUM('[6]E.P. AGREGADA ACUMULADA'!V14:V15)</f>
        <v>55988420615</v>
      </c>
      <c r="H17" s="35">
        <f>SUM('[6]E.P. AGREGADA ACUMULADA'!W14:W15)</f>
        <v>23414579385</v>
      </c>
      <c r="I17" s="35">
        <f>SUM('[6]E.P. AGREGADA ACUMULADA'!X14:X15)</f>
        <v>55946907363</v>
      </c>
      <c r="J17" s="35">
        <f>SUM('[6]E.P. AGREGADA ACUMULADA'!Y14:Y15)</f>
        <v>37005178749.940002</v>
      </c>
      <c r="K17" s="35">
        <f>SUM('[6]E.P. AGREGADA ACUMULADA'!AA14:AA15)</f>
        <v>37005178749.940002</v>
      </c>
      <c r="L17" s="23">
        <f t="shared" ref="L17" si="17">I17-J17</f>
        <v>18941728613.059998</v>
      </c>
      <c r="M17" s="23">
        <f>J17-K17</f>
        <v>0</v>
      </c>
      <c r="N17" s="15">
        <f t="shared" si="14"/>
        <v>0.70459437758019217</v>
      </c>
      <c r="O17" s="15">
        <f t="shared" si="15"/>
        <v>0.46604257710590286</v>
      </c>
      <c r="P17" s="15">
        <f t="shared" si="16"/>
        <v>0.46604257710590286</v>
      </c>
    </row>
    <row r="18" spans="1:16">
      <c r="A18" s="7" t="s">
        <v>39</v>
      </c>
      <c r="B18" s="8"/>
      <c r="C18" s="8"/>
      <c r="D18" s="8"/>
      <c r="E18" s="7"/>
      <c r="F18" s="38">
        <f t="shared" ref="F18:K18" si="18">SUM(F17)</f>
        <v>79403000000</v>
      </c>
      <c r="G18" s="38">
        <f t="shared" si="18"/>
        <v>55988420615</v>
      </c>
      <c r="H18" s="38">
        <f t="shared" si="18"/>
        <v>23414579385</v>
      </c>
      <c r="I18" s="38">
        <f t="shared" si="18"/>
        <v>55946907363</v>
      </c>
      <c r="J18" s="38">
        <f t="shared" si="18"/>
        <v>37005178749.940002</v>
      </c>
      <c r="K18" s="38">
        <f t="shared" si="18"/>
        <v>37005178749.940002</v>
      </c>
      <c r="L18" s="25">
        <f t="shared" ref="L18:M18" si="19">SUM(L17)</f>
        <v>18941728613.059998</v>
      </c>
      <c r="M18" s="25">
        <f t="shared" si="19"/>
        <v>0</v>
      </c>
      <c r="N18" s="17">
        <f>+I18/F18</f>
        <v>0.70459437758019217</v>
      </c>
      <c r="O18" s="17">
        <f>+J18/F18</f>
        <v>0.46604257710590286</v>
      </c>
      <c r="P18" s="17">
        <f>+K18/F18</f>
        <v>0.46604257710590286</v>
      </c>
    </row>
    <row r="19" spans="1:16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SUM('[6]E.P. AGREGADA ACUMULADA'!T16)</f>
        <v>105000000</v>
      </c>
      <c r="G19" s="35">
        <f>SUM('[6]E.P. AGREGADA ACUMULADA'!V16)</f>
        <v>80060000</v>
      </c>
      <c r="H19" s="35">
        <f>SUM('[6]E.P. AGREGADA ACUMULADA'!W16)</f>
        <v>24940000</v>
      </c>
      <c r="I19" s="35">
        <f>SUM('[6]E.P. AGREGADA ACUMULADA'!X16)</f>
        <v>51981283</v>
      </c>
      <c r="J19" s="35">
        <f>SUM('[6]E.P. AGREGADA ACUMULADA'!Y16)</f>
        <v>51981283</v>
      </c>
      <c r="K19" s="35">
        <f>SUM('[6]E.P. AGREGADA ACUMULADA'!AA16)</f>
        <v>51981283</v>
      </c>
      <c r="L19" s="23">
        <f t="shared" ref="L19:L21" si="20">I19-J19</f>
        <v>0</v>
      </c>
      <c r="M19" s="23">
        <f>J19-K19</f>
        <v>0</v>
      </c>
      <c r="N19" s="15">
        <f>+I19/F19</f>
        <v>0.49505983809523807</v>
      </c>
      <c r="O19" s="15">
        <f>+J19/F19</f>
        <v>0.49505983809523807</v>
      </c>
      <c r="P19" s="15">
        <f>+K19/F19</f>
        <v>0.49505983809523807</v>
      </c>
    </row>
    <row r="20" spans="1:16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SUM('[6]E.P. AGREGADA ACUMULADA'!T18)</f>
        <v>607000000</v>
      </c>
      <c r="G20" s="35">
        <f>SUM('[6]E.P. AGREGADA ACUMULADA'!V18)</f>
        <v>0</v>
      </c>
      <c r="H20" s="35">
        <f>SUM('[6]E.P. AGREGADA ACUMULADA'!W18)</f>
        <v>607000000</v>
      </c>
      <c r="I20" s="35">
        <f>SUM('[6]E.P. AGREGADA ACUMULADA'!X18)</f>
        <v>0</v>
      </c>
      <c r="J20" s="35">
        <f>SUM('[6]E.P. AGREGADA ACUMULADA'!Y18)</f>
        <v>0</v>
      </c>
      <c r="K20" s="35">
        <f>SUM('[6]E.P. AGREGADA ACUMULADA'!AA18)</f>
        <v>0</v>
      </c>
      <c r="L20" s="23">
        <f t="shared" si="20"/>
        <v>0</v>
      </c>
      <c r="M20" s="23">
        <f>J20-K20</f>
        <v>0</v>
      </c>
      <c r="N20" s="15">
        <f t="shared" ref="N20:N21" si="21">+I20/F20</f>
        <v>0</v>
      </c>
      <c r="O20" s="15">
        <f t="shared" ref="O20:O21" si="22">+J20/F20</f>
        <v>0</v>
      </c>
      <c r="P20" s="15">
        <f t="shared" ref="P20:P21" si="23">+K20/F20</f>
        <v>0</v>
      </c>
    </row>
    <row r="21" spans="1:16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'[6]E.P. AGREGADA ACUMULADA'!T17+'[6]E.P. AGREGADA ACUMULADA'!T19</f>
        <v>60000000</v>
      </c>
      <c r="G21" s="35">
        <f>'[6]E.P. AGREGADA ACUMULADA'!V17+'[6]E.P. AGREGADA ACUMULADA'!V19</f>
        <v>10000000</v>
      </c>
      <c r="H21" s="35">
        <f>'[6]E.P. AGREGADA ACUMULADA'!W17+'[6]E.P. AGREGADA ACUMULADA'!W19</f>
        <v>50000000</v>
      </c>
      <c r="I21" s="35">
        <f>'[6]E.P. AGREGADA ACUMULADA'!X17+'[6]E.P. AGREGADA ACUMULADA'!X19</f>
        <v>1880479</v>
      </c>
      <c r="J21" s="35">
        <f>'[6]E.P. AGREGADA ACUMULADA'!Y17+'[6]E.P. AGREGADA ACUMULADA'!Y19</f>
        <v>1880479</v>
      </c>
      <c r="K21" s="35">
        <f>'[6]E.P. AGREGADA ACUMULADA'!AA17+'[6]E.P. AGREGADA ACUMULADA'!AA19</f>
        <v>1880479</v>
      </c>
      <c r="L21" s="23">
        <f t="shared" si="20"/>
        <v>0</v>
      </c>
      <c r="M21" s="23">
        <f>J21-K21</f>
        <v>0</v>
      </c>
      <c r="N21" s="15">
        <f t="shared" si="21"/>
        <v>3.1341316666666667E-2</v>
      </c>
      <c r="O21" s="15">
        <f t="shared" si="22"/>
        <v>3.1341316666666667E-2</v>
      </c>
      <c r="P21" s="15">
        <f t="shared" si="23"/>
        <v>3.1341316666666667E-2</v>
      </c>
    </row>
    <row r="22" spans="1:16" ht="24">
      <c r="A22" s="7" t="s">
        <v>48</v>
      </c>
      <c r="B22" s="8"/>
      <c r="C22" s="8"/>
      <c r="D22" s="8"/>
      <c r="E22" s="7"/>
      <c r="F22" s="38">
        <f>SUM(F19:F21)</f>
        <v>772000000</v>
      </c>
      <c r="G22" s="38">
        <f t="shared" ref="G22:M22" si="24">SUM(G19:G21)</f>
        <v>90060000</v>
      </c>
      <c r="H22" s="38">
        <f t="shared" si="24"/>
        <v>681940000</v>
      </c>
      <c r="I22" s="38">
        <f t="shared" si="24"/>
        <v>53861762</v>
      </c>
      <c r="J22" s="38">
        <f t="shared" si="24"/>
        <v>53861762</v>
      </c>
      <c r="K22" s="38">
        <f t="shared" si="24"/>
        <v>53861762</v>
      </c>
      <c r="L22" s="25">
        <f t="shared" si="24"/>
        <v>0</v>
      </c>
      <c r="M22" s="25">
        <f t="shared" si="24"/>
        <v>0</v>
      </c>
      <c r="N22" s="17">
        <f>+I22/F22</f>
        <v>6.9769121761658032E-2</v>
      </c>
      <c r="O22" s="17">
        <f>+J22/F22</f>
        <v>6.9769121761658032E-2</v>
      </c>
      <c r="P22" s="17">
        <f>+K22/F22</f>
        <v>6.9769121761658032E-2</v>
      </c>
    </row>
    <row r="23" spans="1:16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39">
        <f>SUM(F24:F26)</f>
        <v>1489241558</v>
      </c>
      <c r="G23" s="39">
        <f>SUM(G24:G26)</f>
        <v>0</v>
      </c>
      <c r="H23" s="39">
        <f>SUM(H24:H26)</f>
        <v>0</v>
      </c>
      <c r="I23" s="39">
        <f t="shared" ref="I23:K23" si="25">SUM(I24:I26)</f>
        <v>0</v>
      </c>
      <c r="J23" s="39">
        <f t="shared" si="25"/>
        <v>0</v>
      </c>
      <c r="K23" s="39">
        <f t="shared" si="25"/>
        <v>0</v>
      </c>
      <c r="L23" s="23">
        <f t="shared" ref="L23:L26" si="26">I23-J23</f>
        <v>0</v>
      </c>
      <c r="M23" s="23">
        <f>J23-K23</f>
        <v>0</v>
      </c>
      <c r="N23" s="15">
        <f t="shared" si="14"/>
        <v>0</v>
      </c>
      <c r="O23" s="15">
        <f t="shared" si="15"/>
        <v>0</v>
      </c>
      <c r="P23" s="15">
        <f t="shared" si="16"/>
        <v>0</v>
      </c>
    </row>
    <row r="24" spans="1:16" ht="36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SUM('[6]E.P. AGREGADA ACUMULADA'!T20)</f>
        <v>1487241558</v>
      </c>
      <c r="G24" s="34">
        <f>SUM('[6]E.P. AGREGADA ACUMULADA'!V20)</f>
        <v>0</v>
      </c>
      <c r="H24" s="34">
        <f>SUM('[6]E.P. AGREGADA ACUMULADA'!W20)</f>
        <v>0</v>
      </c>
      <c r="I24" s="34">
        <f>SUM('[6]E.P. AGREGADA ACUMULADA'!X20)</f>
        <v>0</v>
      </c>
      <c r="J24" s="34">
        <f>SUM('[6]E.P. AGREGADA ACUMULADA'!Y20)</f>
        <v>0</v>
      </c>
      <c r="K24" s="34">
        <f>SUM('[6]E.P. AGREGADA ACUMULADA'!AA20)</f>
        <v>0</v>
      </c>
      <c r="L24" s="23">
        <f t="shared" si="26"/>
        <v>0</v>
      </c>
      <c r="M24" s="23">
        <f>J24-K24</f>
        <v>0</v>
      </c>
      <c r="N24" s="15">
        <f t="shared" si="14"/>
        <v>0</v>
      </c>
      <c r="O24" s="15">
        <f t="shared" si="15"/>
        <v>0</v>
      </c>
      <c r="P24" s="15">
        <f t="shared" si="16"/>
        <v>0</v>
      </c>
    </row>
    <row r="25" spans="1:16" ht="60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SUM('[6]E.P. AGREGADA ACUMULADA'!T21)</f>
        <v>1000000</v>
      </c>
      <c r="G25" s="34">
        <f>SUM('[6]E.P. AGREGADA ACUMULADA'!V21)</f>
        <v>0</v>
      </c>
      <c r="H25" s="34">
        <f>SUM('[6]E.P. AGREGADA ACUMULADA'!W21)</f>
        <v>0</v>
      </c>
      <c r="I25" s="34">
        <f>SUM('[6]E.P. AGREGADA ACUMULADA'!X21)</f>
        <v>0</v>
      </c>
      <c r="J25" s="34">
        <f>SUM('[6]E.P. AGREGADA ACUMULADA'!Y21)</f>
        <v>0</v>
      </c>
      <c r="K25" s="34">
        <f>SUM('[6]E.P. AGREGADA ACUMULADA'!AA21)</f>
        <v>0</v>
      </c>
      <c r="L25" s="23">
        <f t="shared" si="26"/>
        <v>0</v>
      </c>
      <c r="M25" s="23">
        <f>J25-K25</f>
        <v>0</v>
      </c>
      <c r="N25" s="15">
        <f t="shared" si="14"/>
        <v>0</v>
      </c>
      <c r="O25" s="15">
        <f t="shared" si="15"/>
        <v>0</v>
      </c>
      <c r="P25" s="15">
        <f t="shared" si="16"/>
        <v>0</v>
      </c>
    </row>
    <row r="26" spans="1:16" ht="48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SUM('[6]E.P. AGREGADA ACUMULADA'!T22)</f>
        <v>1000000</v>
      </c>
      <c r="G26" s="34">
        <f>SUM('[6]E.P. AGREGADA ACUMULADA'!V22)</f>
        <v>0</v>
      </c>
      <c r="H26" s="34">
        <f>SUM('[6]E.P. AGREGADA ACUMULADA'!W22)</f>
        <v>0</v>
      </c>
      <c r="I26" s="34">
        <f>SUM('[6]E.P. AGREGADA ACUMULADA'!X22)</f>
        <v>0</v>
      </c>
      <c r="J26" s="34">
        <f>SUM('[6]E.P. AGREGADA ACUMULADA'!Y22)</f>
        <v>0</v>
      </c>
      <c r="K26" s="34">
        <f>SUM('[6]E.P. AGREGADA ACUMULADA'!AA22)</f>
        <v>0</v>
      </c>
      <c r="L26" s="23">
        <f t="shared" si="26"/>
        <v>0</v>
      </c>
      <c r="M26" s="23">
        <f>J26-K26</f>
        <v>0</v>
      </c>
      <c r="N26" s="15">
        <f t="shared" si="14"/>
        <v>0</v>
      </c>
      <c r="O26" s="15">
        <f t="shared" si="15"/>
        <v>0</v>
      </c>
      <c r="P26" s="15">
        <f t="shared" si="16"/>
        <v>0</v>
      </c>
    </row>
    <row r="27" spans="1:16">
      <c r="A27" s="42" t="s">
        <v>37</v>
      </c>
      <c r="B27" s="42"/>
      <c r="C27" s="42"/>
      <c r="D27" s="42"/>
      <c r="E27" s="42"/>
      <c r="F27" s="40">
        <f t="shared" ref="F27:K27" si="27">F8+F23</f>
        <v>688747241558</v>
      </c>
      <c r="G27" s="40">
        <f t="shared" si="27"/>
        <v>660505496400.19995</v>
      </c>
      <c r="H27" s="40">
        <f t="shared" si="27"/>
        <v>26752503599.799999</v>
      </c>
      <c r="I27" s="40">
        <f t="shared" si="27"/>
        <v>569469379878.94995</v>
      </c>
      <c r="J27" s="40">
        <f t="shared" si="27"/>
        <v>312021881242.04004</v>
      </c>
      <c r="K27" s="40">
        <f t="shared" si="27"/>
        <v>279284736145.35999</v>
      </c>
      <c r="L27" s="28">
        <f>L8+L23</f>
        <v>257447498636.90994</v>
      </c>
      <c r="M27" s="28">
        <f>M8+M23</f>
        <v>32737145096.680023</v>
      </c>
      <c r="N27" s="17">
        <f>+I27/F27</f>
        <v>0.82681910796588565</v>
      </c>
      <c r="O27" s="17">
        <f>+J27/F27</f>
        <v>0.45302813922887325</v>
      </c>
      <c r="P27" s="17">
        <f>+K27/F27</f>
        <v>0.4054967037161501</v>
      </c>
    </row>
    <row r="28" spans="1:16">
      <c r="F28" s="41"/>
      <c r="G28" s="19"/>
      <c r="H28" s="20"/>
      <c r="I28" s="19"/>
      <c r="K28" s="41"/>
      <c r="L28" s="41"/>
      <c r="M28" s="41"/>
      <c r="N28" s="21"/>
    </row>
    <row r="29" spans="1:16">
      <c r="A29" s="22" t="s">
        <v>52</v>
      </c>
      <c r="F29" s="30"/>
      <c r="G29" s="31"/>
      <c r="I29" s="41"/>
    </row>
    <row r="30" spans="1:16">
      <c r="F30" s="32"/>
      <c r="G30" s="33"/>
      <c r="I30" s="41"/>
      <c r="K30" s="41"/>
      <c r="L30" s="41"/>
      <c r="M30" s="41"/>
    </row>
    <row r="31" spans="1:16">
      <c r="F31" s="30"/>
      <c r="I31" s="41"/>
    </row>
    <row r="32" spans="1:16">
      <c r="F32" s="30"/>
      <c r="I32" s="41"/>
      <c r="K32" s="41"/>
      <c r="L32" s="41"/>
      <c r="M32" s="41"/>
    </row>
    <row r="33" spans="6:13">
      <c r="F33" s="30"/>
      <c r="G33" s="19"/>
      <c r="I33" s="19"/>
    </row>
    <row r="34" spans="6:13">
      <c r="I34" s="41"/>
    </row>
    <row r="35" spans="6:13">
      <c r="I35" s="19"/>
      <c r="K35" s="41"/>
      <c r="L35" s="41"/>
      <c r="M35" s="41"/>
    </row>
  </sheetData>
  <mergeCells count="7">
    <mergeCell ref="A27:E27"/>
    <mergeCell ref="L3:M3"/>
    <mergeCell ref="A1:P1"/>
    <mergeCell ref="A2:P2"/>
    <mergeCell ref="A3:E3"/>
    <mergeCell ref="F3:K3"/>
    <mergeCell ref="N3:P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3"/>
  <sheetViews>
    <sheetView tabSelected="1" topLeftCell="B1" workbookViewId="0">
      <selection activeCell="N9" sqref="N9"/>
    </sheetView>
  </sheetViews>
  <sheetFormatPr baseColWidth="10" defaultColWidth="11.5" defaultRowHeight="15"/>
  <cols>
    <col min="1" max="1" width="26" style="18" customWidth="1"/>
    <col min="2" max="2" width="6.1640625" style="18" bestFit="1" customWidth="1"/>
    <col min="3" max="3" width="5.5" style="18" customWidth="1"/>
    <col min="4" max="4" width="4.83203125" style="18" bestFit="1" customWidth="1"/>
    <col min="5" max="5" width="20.5" style="18" bestFit="1" customWidth="1"/>
    <col min="6" max="7" width="16.6640625" style="18" bestFit="1" customWidth="1"/>
    <col min="8" max="8" width="15.33203125" style="18" bestFit="1" customWidth="1"/>
    <col min="9" max="11" width="16.6640625" style="18" bestFit="1" customWidth="1"/>
    <col min="12" max="13" width="16.6640625" style="18" customWidth="1"/>
    <col min="14" max="16" width="10.5" style="18" bestFit="1" customWidth="1"/>
    <col min="17" max="17" width="13.1640625" style="18" bestFit="1" customWidth="1"/>
    <col min="18" max="16384" width="11.5" style="18"/>
  </cols>
  <sheetData>
    <row r="1" spans="1:16" ht="34">
      <c r="A1" s="43" t="s">
        <v>64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">
      <c r="A2" s="44" t="s">
        <v>65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>
      <c r="A3" s="56" t="s">
        <v>3</v>
      </c>
      <c r="B3" s="57"/>
      <c r="C3" s="57"/>
      <c r="D3" s="57"/>
      <c r="E3" s="58"/>
      <c r="F3" s="59" t="s">
        <v>13</v>
      </c>
      <c r="G3" s="60"/>
      <c r="H3" s="60"/>
      <c r="I3" s="60"/>
      <c r="J3" s="60"/>
      <c r="K3" s="61"/>
      <c r="L3" s="51" t="s">
        <v>14</v>
      </c>
      <c r="M3" s="52"/>
      <c r="N3" s="62" t="s">
        <v>15</v>
      </c>
      <c r="O3" s="63"/>
      <c r="P3" s="64"/>
    </row>
    <row r="4" spans="1:16" ht="36">
      <c r="A4" s="36" t="s">
        <v>12</v>
      </c>
      <c r="B4" s="36" t="s">
        <v>0</v>
      </c>
      <c r="C4" s="36" t="s">
        <v>2</v>
      </c>
      <c r="D4" s="12" t="s">
        <v>1</v>
      </c>
      <c r="E4" s="36" t="s">
        <v>16</v>
      </c>
      <c r="F4" s="12" t="s">
        <v>17</v>
      </c>
      <c r="G4" s="12" t="s">
        <v>18</v>
      </c>
      <c r="H4" s="12" t="s">
        <v>19</v>
      </c>
      <c r="I4" s="36" t="s">
        <v>20</v>
      </c>
      <c r="J4" s="36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37">
        <f>F9+F11+F12+F15+F19+F21</f>
        <v>856603000000</v>
      </c>
      <c r="G5" s="37">
        <f t="shared" ref="G5:K5" si="0">G9+G11+G12+G15+G19+G21</f>
        <v>855859651249.16992</v>
      </c>
      <c r="H5" s="37">
        <f t="shared" si="0"/>
        <v>743348750.83000004</v>
      </c>
      <c r="I5" s="37">
        <f t="shared" si="0"/>
        <v>802065116707.59998</v>
      </c>
      <c r="J5" s="37">
        <f t="shared" si="0"/>
        <v>691017542219.98999</v>
      </c>
      <c r="K5" s="37">
        <f t="shared" si="0"/>
        <v>685410950573.08997</v>
      </c>
      <c r="L5" s="23">
        <f t="shared" ref="L5:M7" si="1">I5-J5</f>
        <v>111047574487.60999</v>
      </c>
      <c r="M5" s="23">
        <f t="shared" si="1"/>
        <v>5606591646.9000244</v>
      </c>
      <c r="N5" s="15">
        <f t="shared" ref="N5:N11" si="2">+I5/F5</f>
        <v>0.93633236949625431</v>
      </c>
      <c r="O5" s="15">
        <f t="shared" ref="O5:O12" si="3">+J5/F5</f>
        <v>0.80669521612694561</v>
      </c>
      <c r="P5" s="15">
        <f t="shared" ref="P5:P12" si="4">+K5/F5</f>
        <v>0.80015007018781159</v>
      </c>
    </row>
    <row r="6" spans="1:16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37">
        <f>F20+F14</f>
        <v>10995000000</v>
      </c>
      <c r="G6" s="37">
        <f t="shared" ref="G6:K6" si="5">G20+G14</f>
        <v>10388000000</v>
      </c>
      <c r="H6" s="37">
        <f t="shared" si="5"/>
        <v>607000000</v>
      </c>
      <c r="I6" s="37">
        <f t="shared" si="5"/>
        <v>9875370535.7900009</v>
      </c>
      <c r="J6" s="37">
        <f t="shared" si="5"/>
        <v>9875370535.7900009</v>
      </c>
      <c r="K6" s="37">
        <f t="shared" si="5"/>
        <v>9875370535.7900009</v>
      </c>
      <c r="L6" s="23">
        <f t="shared" si="1"/>
        <v>0</v>
      </c>
      <c r="M6" s="23">
        <f t="shared" si="1"/>
        <v>0</v>
      </c>
      <c r="N6" s="15">
        <f t="shared" si="2"/>
        <v>0.89816921653387916</v>
      </c>
      <c r="O6" s="15">
        <f t="shared" si="3"/>
        <v>0.89816921653387916</v>
      </c>
      <c r="P6" s="15">
        <f t="shared" si="4"/>
        <v>0.89816921653387916</v>
      </c>
    </row>
    <row r="7" spans="1:16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37">
        <f>+F17</f>
        <v>96707425946</v>
      </c>
      <c r="G7" s="37">
        <f t="shared" ref="G7:K7" si="6">+G17</f>
        <v>90479433286.940002</v>
      </c>
      <c r="H7" s="37">
        <f t="shared" si="6"/>
        <v>6227992659.0599995</v>
      </c>
      <c r="I7" s="37">
        <f t="shared" si="6"/>
        <v>90437920034.940002</v>
      </c>
      <c r="J7" s="37">
        <f t="shared" si="6"/>
        <v>76594683505.23999</v>
      </c>
      <c r="K7" s="37">
        <f t="shared" si="6"/>
        <v>72134654046.959991</v>
      </c>
      <c r="L7" s="23">
        <f t="shared" si="1"/>
        <v>13843236529.700012</v>
      </c>
      <c r="M7" s="23">
        <f t="shared" si="1"/>
        <v>4460029458.2799988</v>
      </c>
      <c r="N7" s="15">
        <f t="shared" si="2"/>
        <v>0.93517037756169008</v>
      </c>
      <c r="O7" s="15">
        <f t="shared" si="3"/>
        <v>0.79202483941625468</v>
      </c>
      <c r="P7" s="15">
        <f t="shared" si="4"/>
        <v>0.74590604952342454</v>
      </c>
    </row>
    <row r="8" spans="1:16">
      <c r="A8" s="5" t="s">
        <v>31</v>
      </c>
      <c r="B8" s="6"/>
      <c r="C8" s="6"/>
      <c r="D8" s="6"/>
      <c r="E8" s="5"/>
      <c r="F8" s="5">
        <f t="shared" ref="F8:K8" si="7">SUM(F5:F7)</f>
        <v>964305425946</v>
      </c>
      <c r="G8" s="5">
        <f t="shared" si="7"/>
        <v>956727084536.10986</v>
      </c>
      <c r="H8" s="5">
        <f t="shared" si="7"/>
        <v>7578341409.8899994</v>
      </c>
      <c r="I8" s="5">
        <f t="shared" si="7"/>
        <v>902378407278.33008</v>
      </c>
      <c r="J8" s="5">
        <f t="shared" si="7"/>
        <v>777487596261.02002</v>
      </c>
      <c r="K8" s="5">
        <f t="shared" si="7"/>
        <v>767420975155.83997</v>
      </c>
      <c r="L8" s="5">
        <f>SUM(L5:L7)</f>
        <v>124890811017.31</v>
      </c>
      <c r="M8" s="5">
        <f t="shared" ref="M8" si="8">SUM(M5:M7)</f>
        <v>10066621105.180023</v>
      </c>
      <c r="N8" s="17">
        <f t="shared" si="2"/>
        <v>0.93578070080138931</v>
      </c>
      <c r="O8" s="17">
        <f t="shared" si="3"/>
        <v>0.80626695167487161</v>
      </c>
      <c r="P8" s="17">
        <f t="shared" si="4"/>
        <v>0.79582770614713383</v>
      </c>
    </row>
    <row r="9" spans="1:16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v>99162000000</v>
      </c>
      <c r="G9" s="34">
        <v>99161999999</v>
      </c>
      <c r="H9" s="34">
        <v>1</v>
      </c>
      <c r="I9" s="34">
        <v>79411706730.529999</v>
      </c>
      <c r="J9" s="34">
        <v>79383344782.529999</v>
      </c>
      <c r="K9" s="34">
        <v>74542489423.529999</v>
      </c>
      <c r="L9" s="23">
        <f>I9-J9</f>
        <v>28361948</v>
      </c>
      <c r="M9" s="23">
        <f>J9-K9</f>
        <v>4840855359</v>
      </c>
      <c r="N9" s="15">
        <f t="shared" si="2"/>
        <v>0.8008280059955426</v>
      </c>
      <c r="O9" s="15">
        <f t="shared" si="3"/>
        <v>0.80054198969897739</v>
      </c>
      <c r="P9" s="15">
        <f t="shared" si="4"/>
        <v>0.75172434424003143</v>
      </c>
    </row>
    <row r="10" spans="1:16">
      <c r="A10" s="7" t="s">
        <v>33</v>
      </c>
      <c r="B10" s="8"/>
      <c r="C10" s="8"/>
      <c r="D10" s="8"/>
      <c r="E10" s="7"/>
      <c r="F10" s="7">
        <f t="shared" ref="F10:K10" si="9">SUM(F9)</f>
        <v>99162000000</v>
      </c>
      <c r="G10" s="7">
        <f t="shared" si="9"/>
        <v>99161999999</v>
      </c>
      <c r="H10" s="7">
        <f t="shared" si="9"/>
        <v>1</v>
      </c>
      <c r="I10" s="7">
        <f t="shared" si="9"/>
        <v>79411706730.529999</v>
      </c>
      <c r="J10" s="7">
        <f t="shared" si="9"/>
        <v>79383344782.529999</v>
      </c>
      <c r="K10" s="7">
        <f t="shared" si="9"/>
        <v>74542489423.529999</v>
      </c>
      <c r="L10" s="7">
        <f>SUM(L9)</f>
        <v>28361948</v>
      </c>
      <c r="M10" s="7">
        <f t="shared" ref="M10" si="10">SUM(M9)</f>
        <v>4840855359</v>
      </c>
      <c r="N10" s="17">
        <f t="shared" si="2"/>
        <v>0.8008280059955426</v>
      </c>
      <c r="O10" s="17">
        <f t="shared" si="3"/>
        <v>0.80054198969897739</v>
      </c>
      <c r="P10" s="17">
        <f t="shared" si="4"/>
        <v>0.75172434424003143</v>
      </c>
    </row>
    <row r="11" spans="1:16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v>6308000000</v>
      </c>
      <c r="G11" s="34">
        <v>6307816659.1000004</v>
      </c>
      <c r="H11" s="34">
        <v>183340.9</v>
      </c>
      <c r="I11" s="34">
        <v>3203176026.0999999</v>
      </c>
      <c r="J11" s="34">
        <v>211252422</v>
      </c>
      <c r="K11" s="34">
        <v>211252422</v>
      </c>
      <c r="L11" s="23">
        <f>I11-J11</f>
        <v>2991923604.0999999</v>
      </c>
      <c r="M11" s="23">
        <f>J11-K11</f>
        <v>0</v>
      </c>
      <c r="N11" s="15">
        <f t="shared" si="2"/>
        <v>0.50779581897590365</v>
      </c>
      <c r="O11" s="15">
        <f t="shared" si="3"/>
        <v>3.3489603994927078E-2</v>
      </c>
      <c r="P11" s="15">
        <f t="shared" si="4"/>
        <v>3.3489603994927078E-2</v>
      </c>
    </row>
    <row r="12" spans="1:16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v>725658000000</v>
      </c>
      <c r="G12" s="34">
        <v>725442087873.48999</v>
      </c>
      <c r="H12" s="34">
        <v>215912126.50999999</v>
      </c>
      <c r="I12" s="34">
        <v>699121562555.71997</v>
      </c>
      <c r="J12" s="34">
        <v>591566149834.58997</v>
      </c>
      <c r="K12" s="34">
        <v>590940598531.68994</v>
      </c>
      <c r="L12" s="23">
        <f>I12-J12</f>
        <v>107555412721.13</v>
      </c>
      <c r="M12" s="23">
        <f>J12-K12</f>
        <v>625551302.90002441</v>
      </c>
      <c r="N12" s="15">
        <f>+I12/F12</f>
        <v>0.96343120665068116</v>
      </c>
      <c r="O12" s="15">
        <f t="shared" si="3"/>
        <v>0.81521343364861953</v>
      </c>
      <c r="P12" s="15">
        <f t="shared" si="4"/>
        <v>0.81435138664727724</v>
      </c>
    </row>
    <row r="13" spans="1:16">
      <c r="A13" s="7" t="s">
        <v>44</v>
      </c>
      <c r="B13" s="8"/>
      <c r="C13" s="8"/>
      <c r="D13" s="8"/>
      <c r="E13" s="7"/>
      <c r="F13" s="7">
        <f t="shared" ref="F13:K13" si="11">SUM(F11:F12)</f>
        <v>731966000000</v>
      </c>
      <c r="G13" s="7">
        <f t="shared" si="11"/>
        <v>731749904532.58997</v>
      </c>
      <c r="H13" s="7">
        <f t="shared" si="11"/>
        <v>216095467.41</v>
      </c>
      <c r="I13" s="7">
        <f t="shared" si="11"/>
        <v>702324738581.81995</v>
      </c>
      <c r="J13" s="7">
        <f t="shared" si="11"/>
        <v>591777402256.58997</v>
      </c>
      <c r="K13" s="7">
        <f t="shared" si="11"/>
        <v>591151850953.68994</v>
      </c>
      <c r="L13" s="7">
        <f>SUM(L11:L12)</f>
        <v>110547336325.23001</v>
      </c>
      <c r="M13" s="7">
        <f t="shared" ref="M13" si="12">SUM(M11:M12)</f>
        <v>625551302.90002441</v>
      </c>
      <c r="N13" s="17">
        <f>+I13/F13</f>
        <v>0.9595045925382053</v>
      </c>
      <c r="O13" s="17">
        <f>+J13/F13</f>
        <v>0.80847662631405004</v>
      </c>
      <c r="P13" s="17">
        <f>+K13/F13</f>
        <v>0.80762200833602915</v>
      </c>
    </row>
    <row r="14" spans="1:16">
      <c r="A14" s="3" t="s">
        <v>34</v>
      </c>
      <c r="B14" s="4" t="s">
        <v>5</v>
      </c>
      <c r="C14" s="4" t="s">
        <v>7</v>
      </c>
      <c r="D14" s="4" t="s">
        <v>10</v>
      </c>
      <c r="E14" s="3" t="s">
        <v>28</v>
      </c>
      <c r="F14" s="34">
        <v>10388000000</v>
      </c>
      <c r="G14" s="34">
        <v>10388000000</v>
      </c>
      <c r="H14" s="34">
        <v>0</v>
      </c>
      <c r="I14" s="34">
        <v>9875370535.7900009</v>
      </c>
      <c r="J14" s="34">
        <v>9875370535.7900009</v>
      </c>
      <c r="K14" s="34">
        <v>9875370535.7900009</v>
      </c>
      <c r="L14" s="23">
        <f>I14-J14</f>
        <v>0</v>
      </c>
      <c r="M14" s="23">
        <f>J14-K14</f>
        <v>0</v>
      </c>
      <c r="N14" s="15">
        <f>+I14/F14</f>
        <v>0.95065176509337701</v>
      </c>
      <c r="O14" s="15">
        <f>+J14/F14</f>
        <v>0.95065176509337701</v>
      </c>
      <c r="P14" s="15">
        <f>+K14/F14</f>
        <v>0.95065176509337701</v>
      </c>
    </row>
    <row r="15" spans="1:16">
      <c r="A15" s="3" t="s">
        <v>34</v>
      </c>
      <c r="B15" s="4" t="s">
        <v>5</v>
      </c>
      <c r="C15" s="4" t="s">
        <v>7</v>
      </c>
      <c r="D15" s="4" t="s">
        <v>6</v>
      </c>
      <c r="E15" s="3" t="s">
        <v>28</v>
      </c>
      <c r="F15" s="34">
        <v>25310000000</v>
      </c>
      <c r="G15" s="34">
        <v>24854905082.580002</v>
      </c>
      <c r="H15" s="34">
        <v>455094917.42000002</v>
      </c>
      <c r="I15" s="34">
        <v>20265948126.25</v>
      </c>
      <c r="J15" s="34">
        <v>19794071911.869999</v>
      </c>
      <c r="K15" s="34">
        <v>19653993193.869999</v>
      </c>
      <c r="L15" s="23">
        <f>I15-J15</f>
        <v>471876214.38000107</v>
      </c>
      <c r="M15" s="23">
        <f>J15-K15</f>
        <v>140078718</v>
      </c>
      <c r="N15" s="15">
        <f>+I15/F15</f>
        <v>0.80070913181548797</v>
      </c>
      <c r="O15" s="15">
        <f>+J15/F15</f>
        <v>0.78206526716199132</v>
      </c>
      <c r="P15" s="15">
        <f>+K15/F15</f>
        <v>0.77653074649822196</v>
      </c>
    </row>
    <row r="16" spans="1:16">
      <c r="A16" s="7" t="s">
        <v>35</v>
      </c>
      <c r="B16" s="8"/>
      <c r="C16" s="8"/>
      <c r="D16" s="8"/>
      <c r="E16" s="7"/>
      <c r="F16" s="38">
        <f>SUM(F14:F15)</f>
        <v>35698000000</v>
      </c>
      <c r="G16" s="38">
        <f t="shared" ref="G16:K16" si="13">SUM(G14:G15)</f>
        <v>35242905082.580002</v>
      </c>
      <c r="H16" s="38">
        <f t="shared" si="13"/>
        <v>455094917.42000002</v>
      </c>
      <c r="I16" s="38">
        <f t="shared" si="13"/>
        <v>30141318662.040001</v>
      </c>
      <c r="J16" s="38">
        <f t="shared" si="13"/>
        <v>29669442447.66</v>
      </c>
      <c r="K16" s="38">
        <f t="shared" si="13"/>
        <v>29529363729.66</v>
      </c>
      <c r="L16" s="25">
        <f>SUM(L14:L15)</f>
        <v>471876214.38000107</v>
      </c>
      <c r="M16" s="25">
        <f t="shared" ref="M16" si="14">SUM(M14:M15)</f>
        <v>140078718</v>
      </c>
      <c r="N16" s="17">
        <f t="shared" ref="N16:N24" si="15">+I16/F16</f>
        <v>0.84434194246288308</v>
      </c>
      <c r="O16" s="17">
        <f t="shared" ref="O16:O24" si="16">+J16/F16</f>
        <v>0.83112338079612302</v>
      </c>
      <c r="P16" s="17">
        <f t="shared" ref="P16:P24" si="17">+K16/F16</f>
        <v>0.82719938735111209</v>
      </c>
    </row>
    <row r="17" spans="1:16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v>96707425946</v>
      </c>
      <c r="G17" s="35">
        <v>90479433286.940002</v>
      </c>
      <c r="H17" s="35">
        <v>6227992659.0599995</v>
      </c>
      <c r="I17" s="35">
        <v>90437920034.940002</v>
      </c>
      <c r="J17" s="35">
        <v>76594683505.23999</v>
      </c>
      <c r="K17" s="35">
        <v>72134654046.959991</v>
      </c>
      <c r="L17" s="23">
        <f>I17-J17</f>
        <v>13843236529.700012</v>
      </c>
      <c r="M17" s="23">
        <f>J17-K17</f>
        <v>4460029458.2799988</v>
      </c>
      <c r="N17" s="15">
        <f t="shared" si="15"/>
        <v>0.93517037756169008</v>
      </c>
      <c r="O17" s="15">
        <f t="shared" si="16"/>
        <v>0.79202483941625468</v>
      </c>
      <c r="P17" s="15">
        <f t="shared" si="17"/>
        <v>0.74590604952342454</v>
      </c>
    </row>
    <row r="18" spans="1:16">
      <c r="A18" s="7" t="s">
        <v>39</v>
      </c>
      <c r="B18" s="8"/>
      <c r="C18" s="8"/>
      <c r="D18" s="8"/>
      <c r="E18" s="7"/>
      <c r="F18" s="38">
        <f t="shared" ref="F18:K18" si="18">SUM(F17)</f>
        <v>96707425946</v>
      </c>
      <c r="G18" s="38">
        <f t="shared" si="18"/>
        <v>90479433286.940002</v>
      </c>
      <c r="H18" s="38">
        <f t="shared" si="18"/>
        <v>6227992659.0599995</v>
      </c>
      <c r="I18" s="38">
        <f t="shared" si="18"/>
        <v>90437920034.940002</v>
      </c>
      <c r="J18" s="38">
        <f t="shared" si="18"/>
        <v>76594683505.23999</v>
      </c>
      <c r="K18" s="38">
        <f t="shared" si="18"/>
        <v>72134654046.959991</v>
      </c>
      <c r="L18" s="25">
        <f>SUM(L17)</f>
        <v>13843236529.700012</v>
      </c>
      <c r="M18" s="25">
        <f t="shared" ref="M18" si="19">SUM(M17)</f>
        <v>4460029458.2799988</v>
      </c>
      <c r="N18" s="17">
        <f>+I18/F18</f>
        <v>0.93517037756169008</v>
      </c>
      <c r="O18" s="17">
        <f>+J18/F18</f>
        <v>0.79202483941625468</v>
      </c>
      <c r="P18" s="17">
        <f>+K18/F18</f>
        <v>0.74590604952342454</v>
      </c>
    </row>
    <row r="19" spans="1:16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v>105000000</v>
      </c>
      <c r="G19" s="35">
        <v>82841635</v>
      </c>
      <c r="H19" s="35">
        <v>22158365</v>
      </c>
      <c r="I19" s="35">
        <v>59432499</v>
      </c>
      <c r="J19" s="35">
        <v>59432499</v>
      </c>
      <c r="K19" s="35">
        <v>59432499</v>
      </c>
      <c r="L19" s="23">
        <f t="shared" ref="L19:M21" si="20">I19-J19</f>
        <v>0</v>
      </c>
      <c r="M19" s="23">
        <f t="shared" si="20"/>
        <v>0</v>
      </c>
      <c r="N19" s="15">
        <f>+I19/F19</f>
        <v>0.56602379999999997</v>
      </c>
      <c r="O19" s="15">
        <f>+J19/F19</f>
        <v>0.56602379999999997</v>
      </c>
      <c r="P19" s="15">
        <f>+K19/F19</f>
        <v>0.56602379999999997</v>
      </c>
    </row>
    <row r="20" spans="1:16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v>607000000</v>
      </c>
      <c r="G20" s="35">
        <v>0</v>
      </c>
      <c r="H20" s="35">
        <v>607000000</v>
      </c>
      <c r="I20" s="35">
        <v>0</v>
      </c>
      <c r="J20" s="35">
        <v>0</v>
      </c>
      <c r="K20" s="35">
        <v>0</v>
      </c>
      <c r="L20" s="23">
        <f t="shared" si="20"/>
        <v>0</v>
      </c>
      <c r="M20" s="23">
        <f t="shared" si="20"/>
        <v>0</v>
      </c>
      <c r="N20" s="15">
        <f t="shared" ref="N20:N21" si="21">+I20/F20</f>
        <v>0</v>
      </c>
      <c r="O20" s="15">
        <f t="shared" ref="O20:O21" si="22">+J20/F20</f>
        <v>0</v>
      </c>
      <c r="P20" s="15">
        <f t="shared" ref="P20:P21" si="23">+K20/F20</f>
        <v>0</v>
      </c>
    </row>
    <row r="21" spans="1:16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v>60000000</v>
      </c>
      <c r="G21" s="35">
        <v>10000000</v>
      </c>
      <c r="H21" s="35">
        <v>50000000</v>
      </c>
      <c r="I21" s="35">
        <v>3290770</v>
      </c>
      <c r="J21" s="35">
        <v>3290770</v>
      </c>
      <c r="K21" s="35">
        <v>3184503</v>
      </c>
      <c r="L21" s="23">
        <f t="shared" si="20"/>
        <v>0</v>
      </c>
      <c r="M21" s="23">
        <f t="shared" si="20"/>
        <v>106267</v>
      </c>
      <c r="N21" s="15">
        <f t="shared" si="21"/>
        <v>5.4846166666666668E-2</v>
      </c>
      <c r="O21" s="15">
        <f t="shared" si="22"/>
        <v>5.4846166666666668E-2</v>
      </c>
      <c r="P21" s="15">
        <f t="shared" si="23"/>
        <v>5.3075049999999999E-2</v>
      </c>
    </row>
    <row r="22" spans="1:16" ht="24">
      <c r="A22" s="7" t="s">
        <v>48</v>
      </c>
      <c r="B22" s="8"/>
      <c r="C22" s="8"/>
      <c r="D22" s="8"/>
      <c r="E22" s="7"/>
      <c r="F22" s="38">
        <f>SUM(F19:F21)</f>
        <v>772000000</v>
      </c>
      <c r="G22" s="38">
        <f t="shared" ref="G22:M22" si="24">SUM(G19:G21)</f>
        <v>92841635</v>
      </c>
      <c r="H22" s="38">
        <f t="shared" si="24"/>
        <v>679158365</v>
      </c>
      <c r="I22" s="38">
        <f t="shared" si="24"/>
        <v>62723269</v>
      </c>
      <c r="J22" s="38">
        <f t="shared" si="24"/>
        <v>62723269</v>
      </c>
      <c r="K22" s="38">
        <f t="shared" si="24"/>
        <v>62617002</v>
      </c>
      <c r="L22" s="25">
        <f>SUM(L19:L21)</f>
        <v>0</v>
      </c>
      <c r="M22" s="25">
        <f t="shared" si="24"/>
        <v>106267</v>
      </c>
      <c r="N22" s="17">
        <f>+I22/F22</f>
        <v>8.1247757772020729E-2</v>
      </c>
      <c r="O22" s="17">
        <f>+J22/F22</f>
        <v>8.1247757772020729E-2</v>
      </c>
      <c r="P22" s="17">
        <f>+K22/F22</f>
        <v>8.1110106217616579E-2</v>
      </c>
    </row>
    <row r="23" spans="1:16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39">
        <f t="shared" ref="F23:K23" si="25">SUM(F24:F24)</f>
        <v>1489241558</v>
      </c>
      <c r="G23" s="39">
        <f t="shared" si="25"/>
        <v>1365117000</v>
      </c>
      <c r="H23" s="39">
        <f t="shared" si="25"/>
        <v>124124558</v>
      </c>
      <c r="I23" s="39">
        <f t="shared" si="25"/>
        <v>1334517000</v>
      </c>
      <c r="J23" s="39">
        <f t="shared" si="25"/>
        <v>2505000</v>
      </c>
      <c r="K23" s="39">
        <f t="shared" si="25"/>
        <v>0</v>
      </c>
      <c r="L23" s="23">
        <f t="shared" ref="L23:M23" si="26">I23-J23</f>
        <v>1332012000</v>
      </c>
      <c r="M23" s="23">
        <f t="shared" si="26"/>
        <v>2505000</v>
      </c>
      <c r="N23" s="15">
        <f t="shared" si="15"/>
        <v>0.89610513004499437</v>
      </c>
      <c r="O23" s="15">
        <f t="shared" si="16"/>
        <v>1.6820642605247522E-3</v>
      </c>
      <c r="P23" s="15">
        <f t="shared" si="17"/>
        <v>0</v>
      </c>
    </row>
    <row r="24" spans="1:16" ht="36">
      <c r="A24" s="3" t="s">
        <v>63</v>
      </c>
      <c r="B24" s="4" t="s">
        <v>5</v>
      </c>
      <c r="C24" s="4" t="s">
        <v>7</v>
      </c>
      <c r="D24" s="9">
        <v>11</v>
      </c>
      <c r="E24" s="3" t="s">
        <v>29</v>
      </c>
      <c r="F24" s="34">
        <v>1489241558</v>
      </c>
      <c r="G24" s="34">
        <v>1365117000</v>
      </c>
      <c r="H24" s="34">
        <v>124124558</v>
      </c>
      <c r="I24" s="34">
        <v>1334517000</v>
      </c>
      <c r="J24" s="34">
        <v>2505000</v>
      </c>
      <c r="K24" s="34">
        <v>0</v>
      </c>
      <c r="L24" s="23">
        <v>0</v>
      </c>
      <c r="M24" s="23">
        <v>0</v>
      </c>
      <c r="N24" s="15">
        <f t="shared" si="15"/>
        <v>0.89610513004499437</v>
      </c>
      <c r="O24" s="15">
        <f t="shared" si="16"/>
        <v>1.6820642605247522E-3</v>
      </c>
      <c r="P24" s="15">
        <f t="shared" si="17"/>
        <v>0</v>
      </c>
    </row>
    <row r="25" spans="1:16">
      <c r="A25" s="42" t="s">
        <v>37</v>
      </c>
      <c r="B25" s="42"/>
      <c r="C25" s="42"/>
      <c r="D25" s="42"/>
      <c r="E25" s="42"/>
      <c r="F25" s="40">
        <f t="shared" ref="F25:K25" si="27">F8+F23</f>
        <v>965794667504</v>
      </c>
      <c r="G25" s="40">
        <f t="shared" si="27"/>
        <v>958092201536.10986</v>
      </c>
      <c r="H25" s="40">
        <f t="shared" si="27"/>
        <v>7702465967.8899994</v>
      </c>
      <c r="I25" s="40">
        <f t="shared" si="27"/>
        <v>903712924278.33008</v>
      </c>
      <c r="J25" s="40">
        <f t="shared" si="27"/>
        <v>777490101261.02002</v>
      </c>
      <c r="K25" s="40">
        <f t="shared" si="27"/>
        <v>767420975155.83997</v>
      </c>
      <c r="L25" s="28">
        <f>L8+L23</f>
        <v>126222823017.31</v>
      </c>
      <c r="M25" s="28">
        <f>M8+M23</f>
        <v>10069126105.180023</v>
      </c>
      <c r="N25" s="17">
        <f>+I25/F25</f>
        <v>0.93571952163898975</v>
      </c>
      <c r="O25" s="17">
        <f>+J25/F25</f>
        <v>0.80502629329106323</v>
      </c>
      <c r="P25" s="17">
        <f>+K25/F25</f>
        <v>0.79460055121153539</v>
      </c>
    </row>
    <row r="26" spans="1:16">
      <c r="F26" s="41"/>
      <c r="G26" s="19"/>
      <c r="H26" s="20"/>
      <c r="I26" s="19"/>
      <c r="K26" s="41"/>
      <c r="L26" s="41"/>
      <c r="M26" s="41"/>
      <c r="N26" s="21"/>
    </row>
    <row r="27" spans="1:16">
      <c r="A27" s="22" t="s">
        <v>52</v>
      </c>
      <c r="F27" s="30"/>
      <c r="G27" s="31"/>
      <c r="I27" s="41"/>
    </row>
    <row r="28" spans="1:16">
      <c r="F28" s="32"/>
      <c r="G28" s="33"/>
      <c r="I28" s="41"/>
      <c r="K28" s="41"/>
      <c r="L28" s="41"/>
      <c r="M28" s="41"/>
    </row>
    <row r="29" spans="1:16">
      <c r="F29" s="30"/>
      <c r="I29" s="41"/>
    </row>
    <row r="30" spans="1:16">
      <c r="F30" s="30"/>
      <c r="I30" s="41"/>
      <c r="K30" s="41"/>
      <c r="L30" s="41"/>
      <c r="M30" s="41"/>
    </row>
    <row r="31" spans="1:16">
      <c r="F31" s="30"/>
      <c r="G31" s="19"/>
      <c r="I31" s="19"/>
    </row>
    <row r="32" spans="1:16">
      <c r="I32" s="41"/>
    </row>
    <row r="33" spans="9:13">
      <c r="I33" s="19"/>
      <c r="K33" s="41"/>
      <c r="L33" s="41"/>
      <c r="M33" s="41"/>
    </row>
  </sheetData>
  <mergeCells count="7">
    <mergeCell ref="A25:E25"/>
    <mergeCell ref="A1:P1"/>
    <mergeCell ref="A2:P2"/>
    <mergeCell ref="A3:E3"/>
    <mergeCell ref="F3:K3"/>
    <mergeCell ref="L3:M3"/>
    <mergeCell ref="N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Macintosh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 2019</vt:lpstr>
      <vt:lpstr>FEBRERO 2019</vt:lpstr>
      <vt:lpstr>MARZO 2019</vt:lpstr>
      <vt:lpstr>ABRIL 2019</vt:lpstr>
      <vt:lpstr>MAYO 2019</vt:lpstr>
      <vt:lpstr>NOVIEMBRE 2019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Hilario Brito Lubo</dc:creator>
  <cp:lastModifiedBy>Usuario de Microsoft Office</cp:lastModifiedBy>
  <cp:lastPrinted>2015-06-09T16:54:01Z</cp:lastPrinted>
  <dcterms:created xsi:type="dcterms:W3CDTF">2015-02-24T15:31:41Z</dcterms:created>
  <dcterms:modified xsi:type="dcterms:W3CDTF">2019-12-10T19:50:33Z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