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jandrobecerra/Desktop/ejecucion acumulada jul - nov/"/>
    </mc:Choice>
  </mc:AlternateContent>
  <xr:revisionPtr revIDLastSave="0" documentId="8_{63880AEE-F974-6B4D-86EC-33CCE70AB82E}" xr6:coauthVersionLast="45" xr6:coauthVersionMax="45" xr10:uidLastSave="{00000000-0000-0000-0000-000000000000}"/>
  <bookViews>
    <workbookView xWindow="240" yWindow="460" windowWidth="30380" windowHeight="18560" firstSheet="5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SEPTIEMBRE 2019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5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 localSheetId="5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 localSheetId="5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 localSheetId="5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 localSheetId="5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 localSheetId="5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 localSheetId="5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 localSheetId="5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 localSheetId="5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 localSheetId="5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 localSheetId="5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 localSheetId="5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 localSheetId="5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3" l="1"/>
  <c r="O24" i="23"/>
  <c r="N24" i="23"/>
  <c r="K23" i="23"/>
  <c r="J23" i="23"/>
  <c r="I23" i="23"/>
  <c r="H23" i="23"/>
  <c r="G23" i="23"/>
  <c r="F23" i="23"/>
  <c r="K22" i="23"/>
  <c r="J22" i="23"/>
  <c r="I22" i="23"/>
  <c r="H22" i="23"/>
  <c r="G22" i="23"/>
  <c r="F22" i="23"/>
  <c r="P21" i="23"/>
  <c r="O21" i="23"/>
  <c r="N21" i="23"/>
  <c r="M21" i="23"/>
  <c r="L21" i="23"/>
  <c r="P20" i="23"/>
  <c r="O20" i="23"/>
  <c r="N20" i="23"/>
  <c r="M20" i="23"/>
  <c r="L20" i="23"/>
  <c r="P19" i="23"/>
  <c r="O19" i="23"/>
  <c r="N19" i="23"/>
  <c r="M19" i="23"/>
  <c r="L19" i="23"/>
  <c r="K18" i="23"/>
  <c r="J18" i="23"/>
  <c r="O18" i="23" s="1"/>
  <c r="I18" i="23"/>
  <c r="H18" i="23"/>
  <c r="G18" i="23"/>
  <c r="F18" i="23"/>
  <c r="N18" i="23" s="1"/>
  <c r="P17" i="23"/>
  <c r="O17" i="23"/>
  <c r="N17" i="23"/>
  <c r="M17" i="23"/>
  <c r="M18" i="23" s="1"/>
  <c r="L17" i="23"/>
  <c r="L18" i="23" s="1"/>
  <c r="K16" i="23"/>
  <c r="J16" i="23"/>
  <c r="I16" i="23"/>
  <c r="H16" i="23"/>
  <c r="G16" i="23"/>
  <c r="F16" i="23"/>
  <c r="P15" i="23"/>
  <c r="O15" i="23"/>
  <c r="N15" i="23"/>
  <c r="M15" i="23"/>
  <c r="L15" i="23"/>
  <c r="P14" i="23"/>
  <c r="O14" i="23"/>
  <c r="N14" i="23"/>
  <c r="M14" i="23"/>
  <c r="L14" i="23"/>
  <c r="O13" i="23"/>
  <c r="K13" i="23"/>
  <c r="P13" i="23" s="1"/>
  <c r="J13" i="23"/>
  <c r="I13" i="23"/>
  <c r="N13" i="23" s="1"/>
  <c r="H13" i="23"/>
  <c r="G13" i="23"/>
  <c r="F13" i="23"/>
  <c r="P12" i="23"/>
  <c r="O12" i="23"/>
  <c r="N12" i="23"/>
  <c r="M12" i="23"/>
  <c r="L12" i="23"/>
  <c r="P11" i="23"/>
  <c r="O11" i="23"/>
  <c r="N11" i="23"/>
  <c r="M11" i="23"/>
  <c r="M13" i="23" s="1"/>
  <c r="L11" i="23"/>
  <c r="L13" i="23" s="1"/>
  <c r="K10" i="23"/>
  <c r="J10" i="23"/>
  <c r="I10" i="23"/>
  <c r="N10" i="23" s="1"/>
  <c r="H10" i="23"/>
  <c r="G10" i="23"/>
  <c r="F10" i="23"/>
  <c r="P9" i="23"/>
  <c r="O9" i="23"/>
  <c r="N9" i="23"/>
  <c r="M9" i="23"/>
  <c r="M10" i="23" s="1"/>
  <c r="L9" i="23"/>
  <c r="L10" i="23" s="1"/>
  <c r="L7" i="23"/>
  <c r="K7" i="23"/>
  <c r="P7" i="23" s="1"/>
  <c r="J7" i="23"/>
  <c r="I7" i="23"/>
  <c r="N7" i="23" s="1"/>
  <c r="H7" i="23"/>
  <c r="G7" i="23"/>
  <c r="F7" i="23"/>
  <c r="K6" i="23"/>
  <c r="J6" i="23"/>
  <c r="M6" i="23" s="1"/>
  <c r="I6" i="23"/>
  <c r="L6" i="23" s="1"/>
  <c r="H6" i="23"/>
  <c r="G6" i="23"/>
  <c r="F6" i="23"/>
  <c r="K5" i="23"/>
  <c r="J5" i="23"/>
  <c r="I5" i="23"/>
  <c r="H5" i="23"/>
  <c r="G5" i="23"/>
  <c r="F5" i="23"/>
  <c r="N16" i="23" l="1"/>
  <c r="O16" i="23"/>
  <c r="I8" i="23"/>
  <c r="I25" i="23" s="1"/>
  <c r="N25" i="23" s="1"/>
  <c r="O7" i="23"/>
  <c r="P10" i="23"/>
  <c r="L16" i="23"/>
  <c r="N23" i="23"/>
  <c r="M23" i="23"/>
  <c r="P23" i="23"/>
  <c r="L23" i="23"/>
  <c r="F8" i="23"/>
  <c r="F25" i="23" s="1"/>
  <c r="M22" i="23"/>
  <c r="N22" i="23"/>
  <c r="L22" i="23"/>
  <c r="O6" i="23"/>
  <c r="P22" i="23"/>
  <c r="O22" i="23"/>
  <c r="G8" i="23"/>
  <c r="G25" i="23" s="1"/>
  <c r="M7" i="23"/>
  <c r="P18" i="23"/>
  <c r="K8" i="23"/>
  <c r="K25" i="23" s="1"/>
  <c r="P16" i="23"/>
  <c r="N6" i="23"/>
  <c r="P6" i="23"/>
  <c r="M16" i="23"/>
  <c r="O10" i="23"/>
  <c r="L5" i="23"/>
  <c r="L8" i="23" s="1"/>
  <c r="M5" i="23"/>
  <c r="M8" i="23" s="1"/>
  <c r="M25" i="23" s="1"/>
  <c r="H8" i="23"/>
  <c r="H25" i="23" s="1"/>
  <c r="N5" i="23"/>
  <c r="J8" i="23"/>
  <c r="O23" i="23"/>
  <c r="P5" i="23"/>
  <c r="O5" i="23"/>
  <c r="N8" i="23" l="1"/>
  <c r="P25" i="23"/>
  <c r="L25" i="23"/>
  <c r="P8" i="23"/>
  <c r="J25" i="23"/>
  <c r="O25" i="23" s="1"/>
  <c r="O8" i="23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H15" i="19"/>
  <c r="G15" i="19"/>
  <c r="F15" i="19"/>
  <c r="K14" i="19"/>
  <c r="J14" i="19"/>
  <c r="I14" i="19"/>
  <c r="H14" i="19"/>
  <c r="G14" i="19"/>
  <c r="G16" i="19" s="1"/>
  <c r="F14" i="19"/>
  <c r="K12" i="19"/>
  <c r="J12" i="19"/>
  <c r="M12" i="19" s="1"/>
  <c r="I12" i="19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12" i="19" l="1"/>
  <c r="P14" i="19"/>
  <c r="L15" i="19"/>
  <c r="L19" i="19"/>
  <c r="L21" i="19"/>
  <c r="G23" i="19"/>
  <c r="K23" i="19"/>
  <c r="L25" i="19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L22" i="19" s="1"/>
  <c r="K6" i="19"/>
  <c r="K7" i="19"/>
  <c r="J16" i="19"/>
  <c r="F23" i="19"/>
  <c r="P23" i="19" s="1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N16" i="19" s="1"/>
  <c r="O17" i="19"/>
  <c r="I22" i="19"/>
  <c r="N21" i="19"/>
  <c r="P25" i="19"/>
  <c r="L14" i="19"/>
  <c r="L16" i="19" s="1"/>
  <c r="O20" i="19"/>
  <c r="G6" i="19"/>
  <c r="P7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N13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K5" i="19"/>
  <c r="F6" i="19"/>
  <c r="N6" i="19" s="1"/>
  <c r="J6" i="19"/>
  <c r="I7" i="19"/>
  <c r="K13" i="19"/>
  <c r="O19" i="19"/>
  <c r="I23" i="19"/>
  <c r="P19" i="19"/>
  <c r="J23" i="19"/>
  <c r="N22" i="19" l="1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1" i="17"/>
  <c r="J21" i="17"/>
  <c r="M21" i="17" s="1"/>
  <c r="I21" i="17"/>
  <c r="H21" i="17"/>
  <c r="G21" i="17"/>
  <c r="F21" i="17"/>
  <c r="K20" i="17"/>
  <c r="K22" i="17" s="1"/>
  <c r="J20" i="17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G16" i="17" s="1"/>
  <c r="F14" i="17"/>
  <c r="K12" i="17"/>
  <c r="J12" i="17"/>
  <c r="I12" i="17"/>
  <c r="N12" i="17" s="1"/>
  <c r="H12" i="17"/>
  <c r="G12" i="17"/>
  <c r="F12" i="17"/>
  <c r="P12" i="17" s="1"/>
  <c r="K11" i="17"/>
  <c r="K13" i="17" s="1"/>
  <c r="J11" i="17"/>
  <c r="I11" i="17"/>
  <c r="H11" i="17"/>
  <c r="H13" i="17" s="1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P26" i="17"/>
  <c r="O26" i="17"/>
  <c r="H23" i="17"/>
  <c r="L24" i="17"/>
  <c r="O21" i="17"/>
  <c r="N20" i="17"/>
  <c r="J22" i="17"/>
  <c r="O17" i="17"/>
  <c r="J18" i="17"/>
  <c r="F18" i="17"/>
  <c r="F16" i="17"/>
  <c r="P15" i="17"/>
  <c r="O15" i="17"/>
  <c r="O14" i="17"/>
  <c r="O9" i="17"/>
  <c r="J7" i="17"/>
  <c r="F7" i="17"/>
  <c r="I6" i="17"/>
  <c r="H6" i="17"/>
  <c r="J5" i="17"/>
  <c r="N21" i="17" l="1"/>
  <c r="P24" i="17"/>
  <c r="M26" i="17"/>
  <c r="N17" i="17"/>
  <c r="N16" i="17"/>
  <c r="O12" i="17"/>
  <c r="P11" i="17"/>
  <c r="I13" i="17"/>
  <c r="M12" i="17"/>
  <c r="P19" i="17"/>
  <c r="P21" i="17"/>
  <c r="N26" i="17"/>
  <c r="K5" i="17"/>
  <c r="M5" i="17" s="1"/>
  <c r="J10" i="17"/>
  <c r="L15" i="17"/>
  <c r="M11" i="17"/>
  <c r="M13" i="17" s="1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L16" i="17"/>
  <c r="P18" i="17"/>
  <c r="P22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F23" i="17"/>
  <c r="J23" i="17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M18" i="17"/>
  <c r="O19" i="17"/>
  <c r="P20" i="17"/>
  <c r="N22" i="17" l="1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P26" i="16" s="1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J15" i="16"/>
  <c r="I15" i="16"/>
  <c r="H15" i="16"/>
  <c r="G15" i="16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N14" i="16" l="1"/>
  <c r="G16" i="16"/>
  <c r="N17" i="16"/>
  <c r="K22" i="16"/>
  <c r="N20" i="16"/>
  <c r="F5" i="16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O5" i="16" l="1"/>
  <c r="N5" i="16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K13" i="15" s="1"/>
  <c r="J11" i="15"/>
  <c r="I11" i="15"/>
  <c r="N11" i="15" s="1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N25" i="15" l="1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N15" i="15"/>
  <c r="P25" i="15"/>
  <c r="N22" i="16"/>
  <c r="L6" i="16"/>
  <c r="L8" i="16" s="1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N13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s="1"/>
  <c r="P22" i="15" l="1"/>
  <c r="O13" i="15"/>
  <c r="N6" i="15"/>
  <c r="I8" i="15"/>
  <c r="N8" i="15" s="1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I26" i="15"/>
  <c r="N17" i="15"/>
  <c r="J8" i="15"/>
  <c r="M8" i="15" l="1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<sst xmlns="http://schemas.openxmlformats.org/spreadsheetml/2006/main" count="604" uniqueCount="66">
  <si>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</si>
  <si>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</si>
  <si>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</si>
  <si>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</si>
  <si>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</si>
  <si>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</si>
  <si>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</si>
  <si>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</si>
  <si>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</si>
  <si>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</si>
  <si>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</si>
  <si>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</si>
  <si>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</si>
  <si>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</si>
  <si>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</si>
  <si>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</si>
  <si>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</si>
  <si>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</si>
  <si>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</si>
  <si>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</si>
  <si>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</si>
  <si>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</si>
  <si>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</si>
  <si>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</si>
  <si>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</si>
  <si>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</si>
  <si>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</si>
  <si>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</si>
  <si>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</si>
  <si>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</si>
  <si>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</si>
  <si>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</si>
  <si>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</si>
  <si>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</si>
  <si>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</si>
  <si>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</si>
  <si>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</si>
  <si>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</si>
  <si>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</si>
  <si>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</si>
  <si>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</si>
  <si>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</si>
  <si>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</si>
  <si>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</si>
  <si>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</si>
  <si>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</si>
  <si>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</si>
  <si>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</si>
  <si>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</si>
  <si>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</si>
  <si>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</si>
  <si>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</si>
  <si>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</si>
  <si>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</si>
  <si>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</si>
  <si>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</si>
  <si>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</si>
  <si>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</si>
  <si>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</si>
  <si>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</si>
  <si>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</si>
  <si>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</si>
  <si>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</si>
  <si>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IMPLEMENTACION DE LA RUTA DE PROTECCION COLECTIVA DE LA UNP A NIVEL NACIONAL</t>
  </si>
  <si>
    <t>UNIDAD NACIONAL DE PROTECCION - UNP EJECUCION A SEPTIEMBRE DE 2019</t>
  </si>
  <si>
    <t>UNIDAD EJECUTORA: 37-08-00  MES: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</si>
</sst>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;\-#,##0\ &quot;€&quot;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 * #,##0.00_ ;_ * \-#,##0.00_ ;_ * &quot;-&quot;??_ ;_ @_ "/>
    <numFmt numFmtId="170" formatCode="0;[Red]0"/>
    <numFmt numFmtId="171" formatCode="#,##0.000"/>
    <numFmt numFmtId="172" formatCode="_-* #,##0.00\ _p_t_a_-;\-* #,##0.00\ _p_t_a_-;_-* &quot;-&quot;??\ _p_t_a_-;_-@_-"/>
    <numFmt numFmtId="173" formatCode="_ &quot;$&quot;\ * #,##0.00_ ;_ &quot;$&quot;\ * \-#,##0.00_ ;_ &quot;$&quot;\ * &quot;-&quot;??_ ;_ @_ "/>
    <numFmt numFmtId="174" formatCode="&quot;€&quot;#,##0_);\(&quot;€&quot;#,##0\)"/>
    <numFmt numFmtId="175" formatCode="_(&quot;$&quot;* #,##0.00_);_(&quot;$&quot;* \(#,##0.00\);_(&quot;$&quot;* &quot;-&quot;??_);_(@_)"/>
  </numFmts>
  <fonts count="5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7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8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1" fillId="0" borderId="0">
      <alignment vertical="top"/>
    </xf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7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7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7" fontId="25" fillId="2" borderId="1" xfId="1733" applyFont="1" applyFill="1" applyBorder="1" applyAlignment="1">
      <alignment horizontal="right" vertical="center" wrapText="1" readingOrder="1"/>
    </xf>
    <xf numFmtId="167" fontId="25" fillId="2" borderId="1" xfId="1733" applyFont="1" applyFill="1" applyBorder="1" applyAlignment="1">
      <alignment vertical="center" wrapText="1" readingOrder="1"/>
    </xf>
    <xf numFmtId="167" fontId="25" fillId="9" borderId="1" xfId="1733" applyFont="1" applyFill="1" applyBorder="1" applyAlignment="1">
      <alignment vertical="center" wrapText="1" readingOrder="1"/>
    </xf>
    <xf numFmtId="167" fontId="25" fillId="2" borderId="1" xfId="1733" applyFont="1" applyFill="1" applyBorder="1" applyAlignment="1">
      <alignment vertical="center" readingOrder="1"/>
    </xf>
    <xf numFmtId="167" fontId="26" fillId="2" borderId="1" xfId="1733" applyFont="1" applyFill="1" applyBorder="1" applyAlignment="1">
      <alignment vertical="center" wrapText="1" readingOrder="1"/>
    </xf>
    <xf numFmtId="167" fontId="26" fillId="9" borderId="1" xfId="1733" applyFont="1" applyFill="1" applyBorder="1" applyAlignment="1">
      <alignment vertical="top" wrapText="1" readingOrder="1"/>
    </xf>
    <xf numFmtId="167" fontId="19" fillId="0" borderId="0" xfId="1733" applyFont="1" applyFill="1" applyBorder="1"/>
    <xf numFmtId="167" fontId="53" fillId="0" borderId="0" xfId="1734" applyFont="1" applyFill="1" applyBorder="1" applyAlignment="1">
      <alignment horizontal="right" vertical="center" wrapText="1" readingOrder="1"/>
    </xf>
    <xf numFmtId="167" fontId="0" fillId="0" borderId="0" xfId="1734" applyFont="1" applyFill="1" applyBorder="1"/>
    <xf numFmtId="167" fontId="54" fillId="0" borderId="0" xfId="1734" applyFont="1" applyFill="1" applyBorder="1"/>
    <xf numFmtId="167" fontId="19" fillId="0" borderId="0" xfId="1734" applyFont="1" applyFill="1" applyBorder="1"/>
    <xf numFmtId="167" fontId="25" fillId="2" borderId="1" xfId="1731" applyFont="1" applyFill="1" applyBorder="1" applyAlignment="1">
      <alignment vertical="center" wrapText="1" readingOrder="1"/>
    </xf>
    <xf numFmtId="167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7" fontId="25" fillId="2" borderId="1" xfId="1731" applyFont="1" applyFill="1" applyBorder="1" applyAlignment="1">
      <alignment horizontal="right" vertical="center" wrapText="1" readingOrder="1"/>
    </xf>
    <xf numFmtId="167" fontId="25" fillId="9" borderId="1" xfId="1731" applyFont="1" applyFill="1" applyBorder="1" applyAlignment="1">
      <alignment vertical="center" wrapText="1" readingOrder="1"/>
    </xf>
    <xf numFmtId="167" fontId="26" fillId="2" borderId="1" xfId="1731" applyFont="1" applyFill="1" applyBorder="1" applyAlignment="1">
      <alignment vertical="center" wrapText="1" readingOrder="1"/>
    </xf>
    <xf numFmtId="167" fontId="26" fillId="9" borderId="1" xfId="1731" applyFont="1" applyFill="1" applyBorder="1" applyAlignment="1">
      <alignment vertical="top" wrapText="1" readingOrder="1"/>
    </xf>
    <xf numFmtId="167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YO/E.P.%20A%2031%20DE%20MAY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24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36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60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8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>
      <c r="F27" s="29"/>
      <c r="G27" s="19"/>
      <c r="H27" s="20"/>
      <c r="I27" s="19"/>
      <c r="K27" s="29"/>
      <c r="L27" s="29"/>
      <c r="M27" s="29"/>
      <c r="N27" s="21"/>
    </row>
    <row r="28" spans="1:16">
      <c r="A28" s="22" t="s">
        <v>52</v>
      </c>
      <c r="F28" s="30"/>
      <c r="G28" s="31"/>
      <c r="I28" s="29"/>
    </row>
    <row r="29" spans="1:16">
      <c r="F29" s="32"/>
      <c r="G29" s="33"/>
      <c r="I29" s="29"/>
      <c r="K29" s="29"/>
      <c r="L29" s="29"/>
      <c r="M29" s="29"/>
    </row>
    <row r="30" spans="1:16">
      <c r="F30" s="30"/>
      <c r="I30" s="29"/>
    </row>
    <row r="31" spans="1:16">
      <c r="F31" s="30"/>
      <c r="I31" s="29"/>
      <c r="K31" s="29"/>
      <c r="L31" s="29"/>
      <c r="M31" s="29"/>
    </row>
    <row r="32" spans="1:16">
      <c r="F32" s="30"/>
      <c r="G32" s="19"/>
      <c r="I32" s="19"/>
    </row>
    <row r="33" spans="9:13">
      <c r="I33" s="29"/>
    </row>
    <row r="34" spans="9:13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>
      <c r="F28" s="41"/>
      <c r="G28" s="19"/>
      <c r="H28" s="20"/>
      <c r="I28" s="19"/>
      <c r="K28" s="41"/>
      <c r="L28" s="41"/>
      <c r="M28" s="41"/>
      <c r="N28" s="21"/>
    </row>
    <row r="29" spans="1:16">
      <c r="A29" s="22" t="s">
        <v>52</v>
      </c>
      <c r="F29" s="30"/>
      <c r="G29" s="31"/>
      <c r="I29" s="41"/>
    </row>
    <row r="30" spans="1:16">
      <c r="F30" s="32"/>
      <c r="G30" s="33"/>
      <c r="I30" s="41"/>
      <c r="K30" s="41"/>
      <c r="L30" s="41"/>
      <c r="M30" s="41"/>
    </row>
    <row r="31" spans="1:16">
      <c r="F31" s="30"/>
      <c r="I31" s="41"/>
    </row>
    <row r="32" spans="1:16">
      <c r="F32" s="30"/>
      <c r="I32" s="41"/>
      <c r="K32" s="41"/>
      <c r="L32" s="41"/>
      <c r="M32" s="41"/>
    </row>
    <row r="33" spans="6:13">
      <c r="F33" s="30"/>
      <c r="G33" s="19"/>
      <c r="I33" s="19"/>
    </row>
    <row r="34" spans="6:13">
      <c r="I34" s="41"/>
    </row>
    <row r="35" spans="6:13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3"/>
  <sheetViews>
    <sheetView tabSelected="1" topLeftCell="A5" workbookViewId="0">
      <selection activeCell="N24" sqref="N24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793860000000</v>
      </c>
      <c r="G5" s="37">
        <f t="shared" ref="G5:K5" si="0">G9+G11+G12+G15+G19+G21</f>
        <v>790643740060.72998</v>
      </c>
      <c r="H5" s="37">
        <f t="shared" si="0"/>
        <v>3216259939.27</v>
      </c>
      <c r="I5" s="37">
        <f t="shared" si="0"/>
        <v>673660327864.76001</v>
      </c>
      <c r="J5" s="37">
        <f t="shared" si="0"/>
        <v>541837796045.98004</v>
      </c>
      <c r="K5" s="37">
        <f t="shared" si="0"/>
        <v>534257241083.84003</v>
      </c>
      <c r="L5" s="23">
        <f t="shared" ref="L5:M7" si="1">I5-J5</f>
        <v>131822531818.77997</v>
      </c>
      <c r="M5" s="23">
        <f t="shared" si="1"/>
        <v>7580554962.1400146</v>
      </c>
      <c r="N5" s="15">
        <f t="shared" ref="N5:N11" si="2">+I5/F5</f>
        <v>0.84858832522706773</v>
      </c>
      <c r="O5" s="15">
        <f t="shared" ref="O5:O12" si="3">+J5/F5</f>
        <v>0.68253570660567364</v>
      </c>
      <c r="P5" s="15">
        <f t="shared" ref="P5:P12" si="4">+K5/F5</f>
        <v>0.67298672446506946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79350420615</v>
      </c>
      <c r="H7" s="37">
        <f t="shared" si="6"/>
        <v>52579385</v>
      </c>
      <c r="I7" s="37">
        <f t="shared" si="6"/>
        <v>79308907363</v>
      </c>
      <c r="J7" s="37">
        <f t="shared" si="6"/>
        <v>50563493585.940002</v>
      </c>
      <c r="K7" s="37">
        <f t="shared" si="6"/>
        <v>50541834497.940002</v>
      </c>
      <c r="L7" s="23">
        <f t="shared" si="1"/>
        <v>28745413777.059998</v>
      </c>
      <c r="M7" s="23">
        <f t="shared" si="1"/>
        <v>21659088</v>
      </c>
      <c r="N7" s="15">
        <f t="shared" si="2"/>
        <v>0.99881499896729342</v>
      </c>
      <c r="O7" s="15">
        <f t="shared" si="3"/>
        <v>0.63679575816959055</v>
      </c>
      <c r="P7" s="15">
        <f t="shared" si="4"/>
        <v>0.63652298399229257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884258000000</v>
      </c>
      <c r="G8" s="5">
        <f t="shared" si="7"/>
        <v>880382160675.72998</v>
      </c>
      <c r="H8" s="5">
        <f t="shared" si="7"/>
        <v>3875839324.27</v>
      </c>
      <c r="I8" s="5">
        <f t="shared" si="7"/>
        <v>762688063984.55005</v>
      </c>
      <c r="J8" s="5">
        <f t="shared" si="7"/>
        <v>602120118388.70996</v>
      </c>
      <c r="K8" s="5">
        <f t="shared" si="7"/>
        <v>594517904338.57007</v>
      </c>
      <c r="L8" s="5">
        <f>SUM(L5:L7)</f>
        <v>160567945595.83997</v>
      </c>
      <c r="M8" s="5">
        <f t="shared" ref="M8" si="8">SUM(M5:M7)</f>
        <v>7602214050.1400146</v>
      </c>
      <c r="N8" s="17">
        <f t="shared" si="2"/>
        <v>0.86251757290807662</v>
      </c>
      <c r="O8" s="17">
        <f t="shared" si="3"/>
        <v>0.6809326219143168</v>
      </c>
      <c r="P8" s="17">
        <f t="shared" si="4"/>
        <v>0.6723353414258848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61506394568.379997</v>
      </c>
      <c r="J9" s="34">
        <v>61477799304.379997</v>
      </c>
      <c r="K9" s="34">
        <v>61477799304.379997</v>
      </c>
      <c r="L9" s="23">
        <f>I9-J9</f>
        <v>28595264</v>
      </c>
      <c r="M9" s="23">
        <f>J9-K9</f>
        <v>0</v>
      </c>
      <c r="N9" s="15">
        <f t="shared" si="2"/>
        <v>0.62026173905709847</v>
      </c>
      <c r="O9" s="15">
        <f t="shared" si="3"/>
        <v>0.61997336988342311</v>
      </c>
      <c r="P9" s="15">
        <f t="shared" si="4"/>
        <v>0.61997336988342311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61506394568.379997</v>
      </c>
      <c r="J10" s="7">
        <f t="shared" si="9"/>
        <v>61477799304.379997</v>
      </c>
      <c r="K10" s="7">
        <f t="shared" si="9"/>
        <v>61477799304.379997</v>
      </c>
      <c r="L10" s="7">
        <f>SUM(L9)</f>
        <v>28595264</v>
      </c>
      <c r="M10" s="7">
        <f t="shared" ref="M10" si="10">SUM(M9)</f>
        <v>0</v>
      </c>
      <c r="N10" s="17">
        <f t="shared" si="2"/>
        <v>0.62026173905709847</v>
      </c>
      <c r="O10" s="17">
        <f t="shared" si="3"/>
        <v>0.61997336988342311</v>
      </c>
      <c r="P10" s="17">
        <f t="shared" si="4"/>
        <v>0.61997336988342311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662915000000</v>
      </c>
      <c r="G12" s="34">
        <v>661689984513.15002</v>
      </c>
      <c r="H12" s="34">
        <v>1225015486.8499999</v>
      </c>
      <c r="I12" s="34">
        <v>594016135069.03003</v>
      </c>
      <c r="J12" s="34">
        <v>463469559850.08002</v>
      </c>
      <c r="K12" s="34">
        <v>456009004887.94</v>
      </c>
      <c r="L12" s="23">
        <f>I12-J12</f>
        <v>130546575218.95001</v>
      </c>
      <c r="M12" s="23">
        <f>J12-K12</f>
        <v>7460554962.1400146</v>
      </c>
      <c r="N12" s="15">
        <f>+I12/F12</f>
        <v>0.89606681862535931</v>
      </c>
      <c r="O12" s="15">
        <f t="shared" si="3"/>
        <v>0.69913874305164314</v>
      </c>
      <c r="P12" s="15">
        <f t="shared" si="4"/>
        <v>0.68788457779344259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669223000000</v>
      </c>
      <c r="G13" s="7">
        <f t="shared" si="11"/>
        <v>666536774979.15002</v>
      </c>
      <c r="H13" s="7">
        <f t="shared" si="11"/>
        <v>2686225020.8499999</v>
      </c>
      <c r="I13" s="7">
        <f t="shared" si="11"/>
        <v>594227387679.13</v>
      </c>
      <c r="J13" s="7">
        <f t="shared" si="11"/>
        <v>463583760580.08002</v>
      </c>
      <c r="K13" s="7">
        <f t="shared" si="11"/>
        <v>456123205617.94</v>
      </c>
      <c r="L13" s="7">
        <f>SUM(L11:L12)</f>
        <v>130643627099.05002</v>
      </c>
      <c r="M13" s="7">
        <f t="shared" ref="M13" si="12">SUM(M11:M12)</f>
        <v>7460554962.1400146</v>
      </c>
      <c r="N13" s="17">
        <f>+I13/F13</f>
        <v>0.88793628981539785</v>
      </c>
      <c r="O13" s="17">
        <f>+J13/F13</f>
        <v>0.69271940829899747</v>
      </c>
      <c r="P13" s="17">
        <f>+K13/F13</f>
        <v>0.68157132318814506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17870102798.25</v>
      </c>
      <c r="J15" s="34">
        <v>16719793342.52</v>
      </c>
      <c r="K15" s="34">
        <v>16599793342.52</v>
      </c>
      <c r="L15" s="23">
        <f>I15-J15</f>
        <v>1150309455.7299995</v>
      </c>
      <c r="M15" s="23">
        <f>J15-K15</f>
        <v>120000000</v>
      </c>
      <c r="N15" s="15">
        <f>+I15/F15</f>
        <v>0.70604910305215329</v>
      </c>
      <c r="O15" s="15">
        <f>+J15/F15</f>
        <v>0.6606002901035164</v>
      </c>
      <c r="P15" s="15">
        <f>+K15/F15</f>
        <v>0.65585908109521929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27588931555.040001</v>
      </c>
      <c r="J16" s="38">
        <f t="shared" si="13"/>
        <v>26438622099.310001</v>
      </c>
      <c r="K16" s="38">
        <f t="shared" si="13"/>
        <v>26318622099.310001</v>
      </c>
      <c r="L16" s="25">
        <f>SUM(L14:L15)</f>
        <v>1150309455.7299995</v>
      </c>
      <c r="M16" s="25">
        <f t="shared" ref="M16" si="14">SUM(M14:M15)</f>
        <v>120000000</v>
      </c>
      <c r="N16" s="17">
        <f t="shared" ref="N16:N24" si="15">+I16/F16</f>
        <v>0.77284249972099284</v>
      </c>
      <c r="O16" s="17">
        <f t="shared" ref="O16:O24" si="16">+J16/F16</f>
        <v>0.74061914110902571</v>
      </c>
      <c r="P16" s="17">
        <f t="shared" ref="P16:P24" si="17">+K16/F16</f>
        <v>0.73725760825004205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79350420615</v>
      </c>
      <c r="H17" s="35">
        <v>52579385</v>
      </c>
      <c r="I17" s="35">
        <v>79308907363</v>
      </c>
      <c r="J17" s="35">
        <v>50563493585.940002</v>
      </c>
      <c r="K17" s="35">
        <v>50541834497.940002</v>
      </c>
      <c r="L17" s="23">
        <f>I17-J17</f>
        <v>28745413777.059998</v>
      </c>
      <c r="M17" s="23">
        <f>J17-K17</f>
        <v>21659088</v>
      </c>
      <c r="N17" s="15">
        <f t="shared" si="15"/>
        <v>0.99881499896729342</v>
      </c>
      <c r="O17" s="15">
        <f t="shared" si="16"/>
        <v>0.63679575816959055</v>
      </c>
      <c r="P17" s="15">
        <f t="shared" si="17"/>
        <v>0.63652298399229257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79350420615</v>
      </c>
      <c r="H18" s="38">
        <f t="shared" si="18"/>
        <v>52579385</v>
      </c>
      <c r="I18" s="38">
        <f t="shared" si="18"/>
        <v>79308907363</v>
      </c>
      <c r="J18" s="38">
        <f t="shared" si="18"/>
        <v>50563493585.940002</v>
      </c>
      <c r="K18" s="38">
        <f t="shared" si="18"/>
        <v>50541834497.940002</v>
      </c>
      <c r="L18" s="25">
        <f>SUM(L17)</f>
        <v>28745413777.059998</v>
      </c>
      <c r="M18" s="25">
        <f t="shared" ref="M18" si="19">SUM(M17)</f>
        <v>21659088</v>
      </c>
      <c r="N18" s="17">
        <f>+I18/F18</f>
        <v>0.99881499896729342</v>
      </c>
      <c r="O18" s="17">
        <f>+J18/F18</f>
        <v>0.63679575816959055</v>
      </c>
      <c r="P18" s="17">
        <f>+K18/F18</f>
        <v>0.63652298399229257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3026138</v>
      </c>
      <c r="J21" s="35">
        <v>3026138</v>
      </c>
      <c r="K21" s="35">
        <v>3026138</v>
      </c>
      <c r="L21" s="23">
        <f t="shared" si="20"/>
        <v>0</v>
      </c>
      <c r="M21" s="23">
        <f t="shared" si="20"/>
        <v>0</v>
      </c>
      <c r="N21" s="15">
        <f t="shared" si="21"/>
        <v>5.0435633333333334E-2</v>
      </c>
      <c r="O21" s="15">
        <f t="shared" si="22"/>
        <v>5.0435633333333334E-2</v>
      </c>
      <c r="P21" s="15">
        <f t="shared" si="23"/>
        <v>5.0435633333333334E-2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56442819</v>
      </c>
      <c r="J22" s="38">
        <f t="shared" si="24"/>
        <v>56442819</v>
      </c>
      <c r="K22" s="38">
        <f t="shared" si="24"/>
        <v>56442819</v>
      </c>
      <c r="L22" s="25">
        <f>SUM(L19:L21)</f>
        <v>0</v>
      </c>
      <c r="M22" s="25">
        <f t="shared" si="24"/>
        <v>0</v>
      </c>
      <c r="N22" s="17">
        <f>+I22/F22</f>
        <v>7.311245984455958E-2</v>
      </c>
      <c r="O22" s="17">
        <f>+J22/F22</f>
        <v>7.311245984455958E-2</v>
      </c>
      <c r="P22" s="17">
        <f>+K22/F22</f>
        <v>7.311245984455958E-2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6">
      <c r="A24" s="3" t="s">
        <v>63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>
      <c r="A25" s="42" t="s">
        <v>37</v>
      </c>
      <c r="B25" s="42"/>
      <c r="C25" s="42"/>
      <c r="D25" s="42"/>
      <c r="E25" s="42"/>
      <c r="F25" s="40">
        <f t="shared" ref="F25:K25" si="27">F8+F23</f>
        <v>885747241558</v>
      </c>
      <c r="G25" s="40">
        <f t="shared" si="27"/>
        <v>880382160675.72998</v>
      </c>
      <c r="H25" s="40">
        <f t="shared" si="27"/>
        <v>5365080882.2700005</v>
      </c>
      <c r="I25" s="40">
        <f t="shared" si="27"/>
        <v>762688063984.55005</v>
      </c>
      <c r="J25" s="40">
        <f t="shared" si="27"/>
        <v>602120118388.70996</v>
      </c>
      <c r="K25" s="40">
        <f t="shared" si="27"/>
        <v>594517904338.57007</v>
      </c>
      <c r="L25" s="28">
        <f>L8+L23</f>
        <v>160567945595.83997</v>
      </c>
      <c r="M25" s="28">
        <f>M8+M23</f>
        <v>7602214050.1400146</v>
      </c>
      <c r="N25" s="17">
        <f>+I25/F25</f>
        <v>0.86106738830256702</v>
      </c>
      <c r="O25" s="17">
        <f>+J25/F25</f>
        <v>0.67978774320493585</v>
      </c>
      <c r="P25" s="17">
        <f>+K25/F25</f>
        <v>0.67120491766119739</v>
      </c>
    </row>
    <row r="26" spans="1:16">
      <c r="F26" s="41"/>
      <c r="G26" s="19"/>
      <c r="H26" s="20"/>
      <c r="I26" s="19"/>
      <c r="K26" s="41"/>
      <c r="L26" s="41"/>
      <c r="M26" s="41"/>
      <c r="N26" s="21"/>
    </row>
    <row r="27" spans="1:16">
      <c r="A27" s="22" t="s">
        <v>52</v>
      </c>
      <c r="F27" s="30"/>
      <c r="G27" s="31"/>
      <c r="I27" s="41"/>
    </row>
    <row r="28" spans="1:16">
      <c r="F28" s="32"/>
      <c r="G28" s="33"/>
      <c r="I28" s="41"/>
      <c r="K28" s="41"/>
      <c r="L28" s="41"/>
      <c r="M28" s="41"/>
    </row>
    <row r="29" spans="1:16">
      <c r="F29" s="30"/>
      <c r="I29" s="41"/>
    </row>
    <row r="30" spans="1:16">
      <c r="F30" s="30"/>
      <c r="I30" s="41"/>
      <c r="K30" s="41"/>
      <c r="L30" s="41"/>
      <c r="M30" s="41"/>
    </row>
    <row r="31" spans="1:16">
      <c r="F31" s="30"/>
      <c r="G31" s="19"/>
      <c r="I31" s="19"/>
    </row>
    <row r="32" spans="1:16">
      <c r="I32" s="41"/>
    </row>
    <row r="33" spans="9:13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SEPTIEMBRE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Usuario de Microsoft Office</cp:lastModifiedBy>
  <cp:lastPrinted>2015-06-09T16:54:01Z</cp:lastPrinted>
  <dcterms:created xsi:type="dcterms:W3CDTF">2015-02-24T15:31:41Z</dcterms:created>
  <dcterms:modified xsi:type="dcterms:W3CDTF">2019-12-10T16:27:53Z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