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 autoCompressPictures="0"/>
  <xr:revisionPtr revIDLastSave="0" documentId="8_{F1F7ABE0-C209-4D40-9D2D-80EAAC3170F9}" xr6:coauthVersionLast="41" xr6:coauthVersionMax="41" xr10:uidLastSave="{00000000-0000-0000-0000-000000000000}"/>
  <bookViews>
    <workbookView xWindow="-120" yWindow="-120" windowWidth="29040" windowHeight="15840" tabRatio="714" firstSheet="5" activeTab="5" xr2:uid="{00000000-000D-0000-FFFF-FFFF00000000}"/>
  </bookViews>
  <sheets>
    <sheet name="CONTEXTO ESTRATÉGICO" sheetId="12" r:id="rId1"/>
    <sheet name="GESTIÓN DE OPORTUNIDADES" sheetId="17" r:id="rId2"/>
    <sheet name="IDENTIFICACIÓN DEL RIESGO" sheetId="2" r:id="rId3"/>
    <sheet name="DETERMINACIÓN IMPACTO DEL RIESG" sheetId="13" r:id="rId4"/>
    <sheet name="ANÁLISIS DEL RIESGO" sheetId="3" r:id="rId5"/>
    <sheet name="GRÁFICA RIESGO INHERENTE" sheetId="4" r:id="rId6"/>
    <sheet name="VALORACIÓN CONTROLES DEL RIESGO" sheetId="5" r:id="rId7"/>
    <sheet name="VALORACIÓN DEL RIESGO" sheetId="6" r:id="rId8"/>
    <sheet name="CONSOLIDACIÓN MAPA DE RIESGO" sheetId="10" r:id="rId9"/>
    <sheet name="GRÁFICA RIESGO RESIDUAL" sheetId="15" r:id="rId10"/>
    <sheet name="EVALUACIÓN DISEÑO CONTROLES-OCI" sheetId="19" r:id="rId11"/>
    <sheet name="SEGUIMIENTO MONITOREO DEL RIESG" sheetId="7" r:id="rId12"/>
    <sheet name="RESUMEN" sheetId="18" r:id="rId13"/>
  </sheets>
  <definedNames>
    <definedName name="ALTA">'ANÁLISIS DEL RIESGO'!$J$93:$J$94</definedName>
    <definedName name="_xlnm.Print_Area" localSheetId="4">'ANÁLISIS DEL RIESGO'!$A$1:$Z$44</definedName>
    <definedName name="BAJA">'ANÁLISIS DEL RIESGO'!$H$93:$H$94</definedName>
    <definedName name="CONFIDENCIALIDAD">'ANÁLISIS DEL RIESGO'!$G$63:$G$67</definedName>
    <definedName name="CREDIBILIDAD">'ANÁLISIS DEL RIESGO'!$G$73:$G$77</definedName>
    <definedName name="EXTREMA" localSheetId="10">'ANÁLISIS DEL RIESGO'!#REF!</definedName>
    <definedName name="EXTREMA">'ANÁLISIS DEL RIESGO'!#REF!</definedName>
    <definedName name="LEGAL">'ANÁLISIS DEL RIESGO'!$G$78:$G$82</definedName>
    <definedName name="MODERADA">'ANÁLISIS DEL RIESGO'!$F$93:$F$94</definedName>
    <definedName name="OPERATIVO">'ANÁLISIS DEL RIESGO'!$G$68:$G$72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1" i="5" l="1"/>
  <c r="Q21" i="10" l="1"/>
  <c r="G39" i="7" l="1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Q14" i="10"/>
  <c r="Q15" i="10"/>
  <c r="Q16" i="10"/>
  <c r="Q17" i="10"/>
  <c r="Q18" i="10"/>
  <c r="Q19" i="10"/>
  <c r="Q20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13" i="10"/>
  <c r="Q12" i="10"/>
  <c r="K14" i="7" l="1"/>
  <c r="F24" i="19" l="1"/>
  <c r="F25" i="19"/>
  <c r="C5" i="17" l="1"/>
  <c r="C10" i="12"/>
  <c r="C9" i="12"/>
  <c r="F14" i="19" l="1"/>
  <c r="F15" i="19"/>
  <c r="F16" i="19"/>
  <c r="F17" i="19"/>
  <c r="F18" i="19"/>
  <c r="F19" i="19"/>
  <c r="F20" i="19"/>
  <c r="F21" i="19"/>
  <c r="F22" i="19"/>
  <c r="F23" i="19"/>
  <c r="J16" i="19" l="1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14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I22" i="19"/>
  <c r="I21" i="19"/>
  <c r="I20" i="19"/>
  <c r="I19" i="19"/>
  <c r="I18" i="19"/>
  <c r="I17" i="19"/>
  <c r="I16" i="19"/>
  <c r="I14" i="19"/>
  <c r="H14" i="19"/>
  <c r="H15" i="19"/>
  <c r="H16" i="19"/>
  <c r="H17" i="19"/>
  <c r="H18" i="19"/>
  <c r="H19" i="19"/>
  <c r="H20" i="19"/>
  <c r="H21" i="19"/>
  <c r="H22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F13" i="19"/>
  <c r="G13" i="19"/>
  <c r="H13" i="19"/>
  <c r="I13" i="19"/>
  <c r="J13" i="19"/>
  <c r="H12" i="19"/>
  <c r="I12" i="19"/>
  <c r="J12" i="19"/>
  <c r="F12" i="19"/>
  <c r="G12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17" i="19"/>
  <c r="E14" i="19"/>
  <c r="E15" i="19"/>
  <c r="E16" i="19"/>
  <c r="E13" i="19"/>
  <c r="E12" i="19"/>
  <c r="Y38" i="19"/>
  <c r="X38" i="19"/>
  <c r="W38" i="19"/>
  <c r="V38" i="19"/>
  <c r="U38" i="19"/>
  <c r="T38" i="19"/>
  <c r="S38" i="19"/>
  <c r="Y37" i="19"/>
  <c r="X37" i="19"/>
  <c r="W37" i="19"/>
  <c r="V37" i="19"/>
  <c r="U37" i="19"/>
  <c r="T37" i="19"/>
  <c r="S37" i="19"/>
  <c r="Y36" i="19"/>
  <c r="X36" i="19"/>
  <c r="W36" i="19"/>
  <c r="V36" i="19"/>
  <c r="U36" i="19"/>
  <c r="T36" i="19"/>
  <c r="S36" i="19"/>
  <c r="A36" i="19"/>
  <c r="Y35" i="19"/>
  <c r="X35" i="19"/>
  <c r="W35" i="19"/>
  <c r="V35" i="19"/>
  <c r="U35" i="19"/>
  <c r="T35" i="19"/>
  <c r="S35" i="19"/>
  <c r="Y34" i="19"/>
  <c r="X34" i="19"/>
  <c r="W34" i="19"/>
  <c r="V34" i="19"/>
  <c r="U34" i="19"/>
  <c r="T34" i="19"/>
  <c r="S34" i="19"/>
  <c r="Y33" i="19"/>
  <c r="X33" i="19"/>
  <c r="W33" i="19"/>
  <c r="V33" i="19"/>
  <c r="U33" i="19"/>
  <c r="T33" i="19"/>
  <c r="S33" i="19"/>
  <c r="A33" i="19"/>
  <c r="Y32" i="19"/>
  <c r="X32" i="19"/>
  <c r="W32" i="19"/>
  <c r="V32" i="19"/>
  <c r="U32" i="19"/>
  <c r="T32" i="19"/>
  <c r="S32" i="19"/>
  <c r="Y31" i="19"/>
  <c r="X31" i="19"/>
  <c r="W31" i="19"/>
  <c r="V31" i="19"/>
  <c r="U31" i="19"/>
  <c r="T31" i="19"/>
  <c r="S31" i="19"/>
  <c r="Y30" i="19"/>
  <c r="X30" i="19"/>
  <c r="W30" i="19"/>
  <c r="V30" i="19"/>
  <c r="U30" i="19"/>
  <c r="T30" i="19"/>
  <c r="S30" i="19"/>
  <c r="A30" i="19"/>
  <c r="Y29" i="19"/>
  <c r="X29" i="19"/>
  <c r="W29" i="19"/>
  <c r="V29" i="19"/>
  <c r="U29" i="19"/>
  <c r="T29" i="19"/>
  <c r="S29" i="19"/>
  <c r="Z29" i="19" s="1"/>
  <c r="AA29" i="19" s="1"/>
  <c r="M30" i="7" s="1"/>
  <c r="Y28" i="19"/>
  <c r="X28" i="19"/>
  <c r="W28" i="19"/>
  <c r="V28" i="19"/>
  <c r="U28" i="19"/>
  <c r="T28" i="19"/>
  <c r="S28" i="19"/>
  <c r="Y27" i="19"/>
  <c r="X27" i="19"/>
  <c r="W27" i="19"/>
  <c r="V27" i="19"/>
  <c r="U27" i="19"/>
  <c r="T27" i="19"/>
  <c r="S27" i="19"/>
  <c r="A27" i="19"/>
  <c r="Y26" i="19"/>
  <c r="X26" i="19"/>
  <c r="W26" i="19"/>
  <c r="V26" i="19"/>
  <c r="U26" i="19"/>
  <c r="T26" i="19"/>
  <c r="S26" i="19"/>
  <c r="Y25" i="19"/>
  <c r="X25" i="19"/>
  <c r="W25" i="19"/>
  <c r="V25" i="19"/>
  <c r="U25" i="19"/>
  <c r="T25" i="19"/>
  <c r="S25" i="19"/>
  <c r="Y24" i="19"/>
  <c r="X24" i="19"/>
  <c r="W24" i="19"/>
  <c r="V24" i="19"/>
  <c r="U24" i="19"/>
  <c r="T24" i="19"/>
  <c r="S24" i="19"/>
  <c r="A24" i="19"/>
  <c r="Y23" i="19"/>
  <c r="X23" i="19"/>
  <c r="W23" i="19"/>
  <c r="V23" i="19"/>
  <c r="U23" i="19"/>
  <c r="T23" i="19"/>
  <c r="S23" i="19"/>
  <c r="Y22" i="19"/>
  <c r="X22" i="19"/>
  <c r="W22" i="19"/>
  <c r="V22" i="19"/>
  <c r="U22" i="19"/>
  <c r="T22" i="19"/>
  <c r="S22" i="19"/>
  <c r="Y21" i="19"/>
  <c r="X21" i="19"/>
  <c r="W21" i="19"/>
  <c r="V21" i="19"/>
  <c r="U21" i="19"/>
  <c r="T21" i="19"/>
  <c r="S21" i="19"/>
  <c r="A21" i="19"/>
  <c r="Y20" i="19"/>
  <c r="X20" i="19"/>
  <c r="W20" i="19"/>
  <c r="V20" i="19"/>
  <c r="U20" i="19"/>
  <c r="T20" i="19"/>
  <c r="S20" i="19"/>
  <c r="Y19" i="19"/>
  <c r="X19" i="19"/>
  <c r="W19" i="19"/>
  <c r="V19" i="19"/>
  <c r="U19" i="19"/>
  <c r="T19" i="19"/>
  <c r="S19" i="19"/>
  <c r="Y18" i="19"/>
  <c r="X18" i="19"/>
  <c r="W18" i="19"/>
  <c r="V18" i="19"/>
  <c r="U18" i="19"/>
  <c r="T18" i="19"/>
  <c r="S18" i="19"/>
  <c r="Y17" i="19"/>
  <c r="X17" i="19"/>
  <c r="W17" i="19"/>
  <c r="V17" i="19"/>
  <c r="U17" i="19"/>
  <c r="T17" i="19"/>
  <c r="S17" i="19"/>
  <c r="Y16" i="19"/>
  <c r="X16" i="19"/>
  <c r="W16" i="19"/>
  <c r="V16" i="19"/>
  <c r="U16" i="19"/>
  <c r="T16" i="19"/>
  <c r="S16" i="19"/>
  <c r="A16" i="19"/>
  <c r="Y15" i="19"/>
  <c r="X15" i="19"/>
  <c r="W15" i="19"/>
  <c r="V15" i="19"/>
  <c r="U15" i="19"/>
  <c r="T15" i="19"/>
  <c r="S15" i="19"/>
  <c r="Y14" i="19"/>
  <c r="X14" i="19"/>
  <c r="W14" i="19"/>
  <c r="V14" i="19"/>
  <c r="U14" i="19"/>
  <c r="T14" i="19"/>
  <c r="S14" i="19"/>
  <c r="Y13" i="19"/>
  <c r="X13" i="19"/>
  <c r="W13" i="19"/>
  <c r="V13" i="19"/>
  <c r="U13" i="19"/>
  <c r="T13" i="19"/>
  <c r="S13" i="19"/>
  <c r="Y12" i="19"/>
  <c r="X12" i="19"/>
  <c r="W12" i="19"/>
  <c r="V12" i="19"/>
  <c r="U12" i="19"/>
  <c r="T12" i="19"/>
  <c r="S12" i="19"/>
  <c r="A12" i="19"/>
  <c r="C8" i="19"/>
  <c r="C7" i="19"/>
  <c r="D6" i="19"/>
  <c r="Z36" i="19" l="1"/>
  <c r="Z13" i="19"/>
  <c r="AA13" i="19" s="1"/>
  <c r="M14" i="7" s="1"/>
  <c r="Z19" i="19"/>
  <c r="AA19" i="19" s="1"/>
  <c r="M20" i="7" s="1"/>
  <c r="Z26" i="19"/>
  <c r="AA26" i="19" s="1"/>
  <c r="M27" i="7" s="1"/>
  <c r="Z33" i="19"/>
  <c r="Z37" i="19"/>
  <c r="AA37" i="19" s="1"/>
  <c r="M38" i="7" s="1"/>
  <c r="Z12" i="19"/>
  <c r="AA12" i="19" s="1"/>
  <c r="M13" i="7" s="1"/>
  <c r="Z14" i="19"/>
  <c r="AA14" i="19" s="1"/>
  <c r="M15" i="7" s="1"/>
  <c r="Z22" i="19"/>
  <c r="AA22" i="19" s="1"/>
  <c r="M23" i="7" s="1"/>
  <c r="Z32" i="19"/>
  <c r="AA32" i="19" s="1"/>
  <c r="M33" i="7" s="1"/>
  <c r="Z17" i="19"/>
  <c r="AA17" i="19" s="1"/>
  <c r="M18" i="7" s="1"/>
  <c r="Z21" i="19"/>
  <c r="Z35" i="19"/>
  <c r="AA35" i="19" s="1"/>
  <c r="M36" i="7" s="1"/>
  <c r="Z16" i="19"/>
  <c r="Z24" i="19"/>
  <c r="Z25" i="19"/>
  <c r="AA25" i="19" s="1"/>
  <c r="M26" i="7" s="1"/>
  <c r="Z38" i="19"/>
  <c r="AA38" i="19" s="1"/>
  <c r="M39" i="7" s="1"/>
  <c r="Z20" i="19"/>
  <c r="AA20" i="19" s="1"/>
  <c r="M21" i="7" s="1"/>
  <c r="Z28" i="19"/>
  <c r="AA28" i="19" s="1"/>
  <c r="M29" i="7" s="1"/>
  <c r="Z15" i="19"/>
  <c r="AA15" i="19" s="1"/>
  <c r="M16" i="7" s="1"/>
  <c r="Z23" i="19"/>
  <c r="AA23" i="19" s="1"/>
  <c r="M24" i="7" s="1"/>
  <c r="Z27" i="19"/>
  <c r="Z31" i="19"/>
  <c r="AA31" i="19" s="1"/>
  <c r="M32" i="7" s="1"/>
  <c r="Z18" i="19"/>
  <c r="AA18" i="19" s="1"/>
  <c r="M19" i="7" s="1"/>
  <c r="Z30" i="19"/>
  <c r="Z34" i="19"/>
  <c r="AA34" i="19" s="1"/>
  <c r="M35" i="7" s="1"/>
  <c r="AA27" i="19"/>
  <c r="M28" i="7" s="1"/>
  <c r="AA30" i="19"/>
  <c r="M31" i="7" s="1"/>
  <c r="AA33" i="19"/>
  <c r="M34" i="7" s="1"/>
  <c r="AB33" i="19"/>
  <c r="AC33" i="19" s="1"/>
  <c r="AA16" i="19"/>
  <c r="M17" i="7" s="1"/>
  <c r="AA21" i="19"/>
  <c r="M22" i="7" s="1"/>
  <c r="AA36" i="19"/>
  <c r="M37" i="7" s="1"/>
  <c r="AB36" i="19"/>
  <c r="AC36" i="19" s="1"/>
  <c r="AB12" i="19" l="1"/>
  <c r="AC12" i="19" s="1"/>
  <c r="AB21" i="19"/>
  <c r="AC21" i="19" s="1"/>
  <c r="AB16" i="19"/>
  <c r="AC16" i="19" s="1"/>
  <c r="AB30" i="19"/>
  <c r="AC30" i="19" s="1"/>
  <c r="AA24" i="19"/>
  <c r="M25" i="7" s="1"/>
  <c r="AB24" i="19"/>
  <c r="AC24" i="19" s="1"/>
  <c r="AB27" i="19"/>
  <c r="AC27" i="19" s="1"/>
  <c r="F40" i="2"/>
  <c r="F36" i="2"/>
  <c r="F32" i="2"/>
  <c r="F28" i="2"/>
  <c r="F24" i="2"/>
  <c r="F20" i="2"/>
  <c r="F16" i="2"/>
  <c r="C40" i="2"/>
  <c r="C36" i="2"/>
  <c r="C32" i="2"/>
  <c r="C28" i="2"/>
  <c r="C24" i="2"/>
  <c r="C20" i="2"/>
  <c r="C21" i="5" s="1"/>
  <c r="C16" i="2"/>
  <c r="C12" i="2"/>
  <c r="F12" i="2"/>
  <c r="C28" i="7" l="1"/>
  <c r="C27" i="19"/>
  <c r="C30" i="5"/>
  <c r="C30" i="19"/>
  <c r="C34" i="7"/>
  <c r="C33" i="19"/>
  <c r="C37" i="7"/>
  <c r="C36" i="19"/>
  <c r="C12" i="6"/>
  <c r="C12" i="19"/>
  <c r="C21" i="10"/>
  <c r="C21" i="19"/>
  <c r="C17" i="7"/>
  <c r="C16" i="19"/>
  <c r="C25" i="7"/>
  <c r="C24" i="19"/>
  <c r="C16" i="3"/>
  <c r="C24" i="10"/>
  <c r="C16" i="5"/>
  <c r="C21" i="3"/>
  <c r="C24" i="6"/>
  <c r="C27" i="10"/>
  <c r="C24" i="3"/>
  <c r="C27" i="6"/>
  <c r="C30" i="10"/>
  <c r="C22" i="7"/>
  <c r="C24" i="5"/>
  <c r="C27" i="3"/>
  <c r="C30" i="6"/>
  <c r="C33" i="10"/>
  <c r="C27" i="5"/>
  <c r="C30" i="3"/>
  <c r="C33" i="6"/>
  <c r="C36" i="10"/>
  <c r="C21" i="6"/>
  <c r="C33" i="5"/>
  <c r="C33" i="3"/>
  <c r="C36" i="6"/>
  <c r="C31" i="7"/>
  <c r="C36" i="3"/>
  <c r="C16" i="10"/>
  <c r="C36" i="5"/>
  <c r="C16" i="6"/>
  <c r="C12" i="10"/>
  <c r="C13" i="7"/>
  <c r="C12" i="3"/>
  <c r="C12" i="5"/>
  <c r="K20" i="19"/>
  <c r="K19" i="19"/>
  <c r="K18" i="19"/>
  <c r="K17" i="19"/>
  <c r="K16" i="19"/>
  <c r="AE22" i="7" l="1"/>
  <c r="AE21" i="7"/>
  <c r="AE20" i="7"/>
  <c r="AE19" i="7"/>
  <c r="AE18" i="7"/>
  <c r="AE17" i="7"/>
  <c r="AE16" i="7"/>
  <c r="AE15" i="7"/>
  <c r="AE14" i="7"/>
  <c r="AE13" i="7"/>
  <c r="Y22" i="7"/>
  <c r="Y21" i="7"/>
  <c r="Y20" i="7"/>
  <c r="Y19" i="7"/>
  <c r="Y18" i="7"/>
  <c r="Y17" i="7"/>
  <c r="Y16" i="7"/>
  <c r="Y15" i="7"/>
  <c r="Y14" i="7"/>
  <c r="Y13" i="7"/>
  <c r="R17" i="7"/>
  <c r="R18" i="7"/>
  <c r="R19" i="7"/>
  <c r="R20" i="7"/>
  <c r="R21" i="7"/>
  <c r="R22" i="7"/>
  <c r="X13" i="5" l="1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V12" i="5"/>
  <c r="U12" i="5"/>
  <c r="T12" i="5"/>
  <c r="Y12" i="5"/>
  <c r="S12" i="5"/>
  <c r="M19" i="4" l="1"/>
  <c r="M20" i="4"/>
  <c r="M21" i="4"/>
  <c r="M22" i="4"/>
  <c r="M23" i="4"/>
  <c r="M24" i="4"/>
  <c r="Z13" i="5" l="1"/>
  <c r="Z15" i="5"/>
  <c r="K19" i="7"/>
  <c r="K20" i="7"/>
  <c r="K21" i="7"/>
  <c r="I18" i="6"/>
  <c r="I19" i="6"/>
  <c r="I20" i="6"/>
  <c r="E12" i="2"/>
  <c r="D12" i="19" s="1"/>
  <c r="AA15" i="5" l="1"/>
  <c r="L16" i="7" s="1"/>
  <c r="J15" i="6"/>
  <c r="AA13" i="5"/>
  <c r="L14" i="7" s="1"/>
  <c r="J13" i="6"/>
  <c r="Z19" i="5"/>
  <c r="Z18" i="5"/>
  <c r="K16" i="7"/>
  <c r="K13" i="7"/>
  <c r="K15" i="7"/>
  <c r="J12" i="10"/>
  <c r="I13" i="6"/>
  <c r="K14" i="19"/>
  <c r="K13" i="19" l="1"/>
  <c r="K15" i="19"/>
  <c r="AA19" i="5"/>
  <c r="L20" i="7" s="1"/>
  <c r="J19" i="6"/>
  <c r="AA18" i="5"/>
  <c r="L19" i="7" s="1"/>
  <c r="J18" i="6"/>
  <c r="K15" i="6"/>
  <c r="K13" i="6"/>
  <c r="K28" i="7"/>
  <c r="K29" i="7"/>
  <c r="K30" i="7"/>
  <c r="K31" i="7"/>
  <c r="E12" i="6"/>
  <c r="K18" i="6" l="1"/>
  <c r="K19" i="6"/>
  <c r="AD16" i="7"/>
  <c r="AE26" i="7" s="1"/>
  <c r="X16" i="7"/>
  <c r="Y26" i="7" s="1"/>
  <c r="Q16" i="7"/>
  <c r="Q14" i="7"/>
  <c r="AD14" i="7"/>
  <c r="AE24" i="7" s="1"/>
  <c r="X14" i="7"/>
  <c r="Y24" i="7" s="1"/>
  <c r="Y8" i="13"/>
  <c r="V8" i="13"/>
  <c r="S8" i="13"/>
  <c r="P8" i="13"/>
  <c r="M8" i="13"/>
  <c r="J8" i="13"/>
  <c r="E17" i="18"/>
  <c r="E18" i="18"/>
  <c r="G8" i="13"/>
  <c r="D8" i="13"/>
  <c r="K27" i="19"/>
  <c r="K28" i="19"/>
  <c r="K29" i="19"/>
  <c r="K30" i="19"/>
  <c r="K31" i="19"/>
  <c r="K32" i="19"/>
  <c r="K33" i="19"/>
  <c r="K34" i="19"/>
  <c r="K35" i="19"/>
  <c r="K36" i="19"/>
  <c r="K37" i="19"/>
  <c r="K38" i="19"/>
  <c r="R24" i="7" l="1"/>
  <c r="R14" i="7"/>
  <c r="R26" i="7"/>
  <c r="R16" i="7"/>
  <c r="Q20" i="7"/>
  <c r="R30" i="7" s="1"/>
  <c r="AD20" i="7"/>
  <c r="AE30" i="7" s="1"/>
  <c r="X20" i="7"/>
  <c r="Y30" i="7" s="1"/>
  <c r="AD19" i="7"/>
  <c r="AE29" i="7" s="1"/>
  <c r="Q19" i="7"/>
  <c r="R29" i="7" s="1"/>
  <c r="X19" i="7"/>
  <c r="Y29" i="7" s="1"/>
  <c r="K12" i="10"/>
  <c r="K12" i="19" l="1"/>
  <c r="Y30" i="13" l="1"/>
  <c r="X30" i="13"/>
  <c r="X31" i="13" s="1"/>
  <c r="X32" i="13" s="1"/>
  <c r="V30" i="13"/>
  <c r="U30" i="13"/>
  <c r="U31" i="13" s="1"/>
  <c r="U32" i="13" s="1"/>
  <c r="S30" i="13"/>
  <c r="R30" i="13"/>
  <c r="R31" i="13" s="1"/>
  <c r="R32" i="13" s="1"/>
  <c r="P30" i="13"/>
  <c r="O30" i="13"/>
  <c r="O31" i="13" s="1"/>
  <c r="O32" i="13" s="1"/>
  <c r="M30" i="13"/>
  <c r="L30" i="13"/>
  <c r="L31" i="13" s="1"/>
  <c r="L32" i="13" s="1"/>
  <c r="J30" i="13"/>
  <c r="I30" i="13"/>
  <c r="I31" i="13" s="1"/>
  <c r="I32" i="13" s="1"/>
  <c r="G30" i="13"/>
  <c r="F30" i="13"/>
  <c r="F31" i="13" s="1"/>
  <c r="F32" i="13" s="1"/>
  <c r="D30" i="13"/>
  <c r="C30" i="13"/>
  <c r="C31" i="13" s="1"/>
  <c r="C32" i="13" s="1"/>
  <c r="D25" i="2" l="1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F13" i="2"/>
  <c r="F14" i="2"/>
  <c r="F15" i="2"/>
  <c r="F17" i="2"/>
  <c r="F18" i="2"/>
  <c r="F19" i="2"/>
  <c r="B13" i="2"/>
  <c r="B14" i="2"/>
  <c r="B15" i="2"/>
  <c r="B16" i="2"/>
  <c r="B16" i="19" s="1"/>
  <c r="B17" i="2"/>
  <c r="B18" i="2"/>
  <c r="B19" i="2"/>
  <c r="B20" i="2"/>
  <c r="B21" i="19" s="1"/>
  <c r="J21" i="10"/>
  <c r="J24" i="10"/>
  <c r="J16" i="10"/>
  <c r="D6" i="2"/>
  <c r="D17" i="2"/>
  <c r="D18" i="2"/>
  <c r="D19" i="2"/>
  <c r="D20" i="2"/>
  <c r="D21" i="2"/>
  <c r="D22" i="2"/>
  <c r="D23" i="2"/>
  <c r="D24" i="2"/>
  <c r="E7" i="7" l="1"/>
  <c r="D6" i="7"/>
  <c r="F39" i="2"/>
  <c r="F38" i="2"/>
  <c r="F37" i="2"/>
  <c r="F35" i="2"/>
  <c r="F34" i="2"/>
  <c r="F33" i="2"/>
  <c r="F31" i="2"/>
  <c r="F30" i="2"/>
  <c r="F29" i="2"/>
  <c r="F27" i="2"/>
  <c r="F26" i="2"/>
  <c r="F25" i="2"/>
  <c r="F23" i="2"/>
  <c r="F22" i="2"/>
  <c r="F21" i="2"/>
  <c r="E40" i="2"/>
  <c r="D36" i="19" s="1"/>
  <c r="E39" i="2"/>
  <c r="E38" i="2"/>
  <c r="E37" i="2"/>
  <c r="E36" i="2"/>
  <c r="D33" i="19" s="1"/>
  <c r="E35" i="2"/>
  <c r="E34" i="2"/>
  <c r="E33" i="2"/>
  <c r="E32" i="2"/>
  <c r="D30" i="19" s="1"/>
  <c r="E31" i="2"/>
  <c r="E30" i="2"/>
  <c r="E29" i="2"/>
  <c r="E28" i="2"/>
  <c r="D27" i="19" s="1"/>
  <c r="E27" i="2"/>
  <c r="E26" i="2"/>
  <c r="E25" i="2"/>
  <c r="E24" i="2"/>
  <c r="D24" i="19" s="1"/>
  <c r="E23" i="2"/>
  <c r="E22" i="2"/>
  <c r="E21" i="2"/>
  <c r="E20" i="2"/>
  <c r="E19" i="2"/>
  <c r="E18" i="2"/>
  <c r="E17" i="2"/>
  <c r="E16" i="2"/>
  <c r="D16" i="5" s="1"/>
  <c r="E15" i="2"/>
  <c r="E14" i="2"/>
  <c r="E13" i="2"/>
  <c r="D37" i="7"/>
  <c r="D34" i="7"/>
  <c r="D31" i="7"/>
  <c r="D28" i="7"/>
  <c r="D25" i="7"/>
  <c r="D22" i="7"/>
  <c r="D16" i="2"/>
  <c r="D15" i="2"/>
  <c r="D14" i="2"/>
  <c r="D13" i="2"/>
  <c r="D12" i="2"/>
  <c r="D38" i="17"/>
  <c r="D34" i="17"/>
  <c r="D30" i="17"/>
  <c r="D26" i="17"/>
  <c r="D22" i="17"/>
  <c r="D18" i="17"/>
  <c r="D14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B40" i="2"/>
  <c r="B36" i="19" s="1"/>
  <c r="B39" i="2"/>
  <c r="B38" i="2"/>
  <c r="B37" i="2"/>
  <c r="B36" i="2"/>
  <c r="B33" i="19" s="1"/>
  <c r="B35" i="2"/>
  <c r="B34" i="2"/>
  <c r="B33" i="2"/>
  <c r="B32" i="2"/>
  <c r="B30" i="19" s="1"/>
  <c r="B31" i="2"/>
  <c r="B30" i="2"/>
  <c r="B29" i="2"/>
  <c r="B28" i="2"/>
  <c r="B27" i="19" s="1"/>
  <c r="B27" i="2"/>
  <c r="B26" i="2"/>
  <c r="B25" i="2"/>
  <c r="B24" i="2"/>
  <c r="B24" i="19" s="1"/>
  <c r="B23" i="2"/>
  <c r="B22" i="2"/>
  <c r="B21" i="2"/>
  <c r="B12" i="2"/>
  <c r="B12" i="19" s="1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I24" i="15"/>
  <c r="K24" i="15" s="1"/>
  <c r="I23" i="15"/>
  <c r="K23" i="15" s="1"/>
  <c r="I22" i="15"/>
  <c r="K22" i="15" s="1"/>
  <c r="I21" i="15"/>
  <c r="K21" i="15" s="1"/>
  <c r="I20" i="15"/>
  <c r="K20" i="15" s="1"/>
  <c r="I19" i="15"/>
  <c r="K19" i="15" s="1"/>
  <c r="I18" i="15"/>
  <c r="I17" i="15"/>
  <c r="D21" i="19" l="1"/>
  <c r="D21" i="5"/>
  <c r="D16" i="19"/>
  <c r="K17" i="15"/>
  <c r="K18" i="15"/>
  <c r="D13" i="7"/>
  <c r="D17" i="7"/>
  <c r="C7" i="15"/>
  <c r="C6" i="15"/>
  <c r="A24" i="10"/>
  <c r="G24" i="10"/>
  <c r="K24" i="10"/>
  <c r="P24" i="10"/>
  <c r="E16" i="6"/>
  <c r="D7" i="10"/>
  <c r="D6" i="10"/>
  <c r="C7" i="5"/>
  <c r="D6" i="5"/>
  <c r="C7" i="6"/>
  <c r="D6" i="6"/>
  <c r="I26" i="6"/>
  <c r="I25" i="6"/>
  <c r="I24" i="6"/>
  <c r="I23" i="6"/>
  <c r="I22" i="6"/>
  <c r="I17" i="6"/>
  <c r="B7" i="4"/>
  <c r="C6" i="4"/>
  <c r="C8" i="3"/>
  <c r="D6" i="3"/>
  <c r="C6" i="13"/>
  <c r="D7" i="2"/>
  <c r="D36" i="6"/>
  <c r="D24" i="6"/>
  <c r="C6" i="17"/>
  <c r="D12" i="17"/>
  <c r="D13" i="17"/>
  <c r="D15" i="17"/>
  <c r="D16" i="17"/>
  <c r="D17" i="17"/>
  <c r="D19" i="17"/>
  <c r="D20" i="17"/>
  <c r="D21" i="17"/>
  <c r="D21" i="10" l="1"/>
  <c r="D12" i="10"/>
  <c r="D16" i="6"/>
  <c r="D30" i="6"/>
  <c r="D33" i="10"/>
  <c r="D27" i="6"/>
  <c r="D30" i="10"/>
  <c r="D12" i="6"/>
  <c r="D16" i="10"/>
  <c r="D21" i="6"/>
  <c r="D33" i="6"/>
  <c r="D24" i="10"/>
  <c r="D36" i="10"/>
  <c r="D27" i="10"/>
  <c r="E16" i="18"/>
  <c r="C9" i="18"/>
  <c r="K26" i="7" l="1"/>
  <c r="K27" i="7"/>
  <c r="K24" i="7"/>
  <c r="K23" i="7"/>
  <c r="K22" i="7"/>
  <c r="K18" i="7"/>
  <c r="K22" i="19"/>
  <c r="K23" i="19"/>
  <c r="F24" i="10"/>
  <c r="K25" i="19" l="1"/>
  <c r="K24" i="19"/>
  <c r="K21" i="19"/>
  <c r="K26" i="19"/>
  <c r="Z17" i="5"/>
  <c r="Z20" i="5"/>
  <c r="Z26" i="5"/>
  <c r="Z22" i="5"/>
  <c r="Z25" i="5"/>
  <c r="Z23" i="5"/>
  <c r="I14" i="6"/>
  <c r="AA26" i="5" l="1"/>
  <c r="L27" i="7" s="1"/>
  <c r="J26" i="6"/>
  <c r="AA25" i="5"/>
  <c r="L26" i="7" s="1"/>
  <c r="J25" i="6"/>
  <c r="AA23" i="5"/>
  <c r="L24" i="7" s="1"/>
  <c r="J23" i="6"/>
  <c r="AA22" i="5"/>
  <c r="L23" i="7" s="1"/>
  <c r="J22" i="6"/>
  <c r="AA17" i="5"/>
  <c r="L18" i="7" s="1"/>
  <c r="J17" i="6"/>
  <c r="AA20" i="5"/>
  <c r="L21" i="7" s="1"/>
  <c r="J20" i="6"/>
  <c r="Z14" i="5"/>
  <c r="J5" i="17"/>
  <c r="D37" i="17"/>
  <c r="D36" i="17"/>
  <c r="D35" i="17"/>
  <c r="D33" i="17"/>
  <c r="D32" i="17"/>
  <c r="D31" i="17"/>
  <c r="D29" i="17"/>
  <c r="D28" i="17"/>
  <c r="D27" i="17"/>
  <c r="D25" i="17"/>
  <c r="D24" i="17"/>
  <c r="D23" i="17"/>
  <c r="F36" i="10"/>
  <c r="D36" i="5"/>
  <c r="F33" i="10"/>
  <c r="D33" i="5"/>
  <c r="F30" i="10"/>
  <c r="E30" i="10"/>
  <c r="F27" i="10"/>
  <c r="E27" i="10"/>
  <c r="F21" i="10"/>
  <c r="F16" i="10"/>
  <c r="E16" i="10"/>
  <c r="D12" i="5"/>
  <c r="K25" i="6" l="1"/>
  <c r="K26" i="6"/>
  <c r="K23" i="6"/>
  <c r="K22" i="6"/>
  <c r="K20" i="6"/>
  <c r="K17" i="6"/>
  <c r="AA14" i="5"/>
  <c r="L15" i="7" s="1"/>
  <c r="J14" i="6"/>
  <c r="L12" i="6" s="1"/>
  <c r="B36" i="10"/>
  <c r="J24" i="15"/>
  <c r="B27" i="3"/>
  <c r="J21" i="15"/>
  <c r="B30" i="10"/>
  <c r="J22" i="15"/>
  <c r="J20" i="15"/>
  <c r="B24" i="10"/>
  <c r="B12" i="10"/>
  <c r="J17" i="15"/>
  <c r="B16" i="10"/>
  <c r="J18" i="15"/>
  <c r="B21" i="5"/>
  <c r="J19" i="15"/>
  <c r="B33" i="5"/>
  <c r="J23" i="15"/>
  <c r="D24" i="5"/>
  <c r="E24" i="10"/>
  <c r="B24" i="5"/>
  <c r="B21" i="10"/>
  <c r="B33" i="10"/>
  <c r="B16" i="5"/>
  <c r="B30" i="5"/>
  <c r="E36" i="10"/>
  <c r="B36" i="5"/>
  <c r="B16" i="3"/>
  <c r="B30" i="3"/>
  <c r="B27" i="5"/>
  <c r="D30" i="5"/>
  <c r="E21" i="10"/>
  <c r="E33" i="10"/>
  <c r="B12" i="3"/>
  <c r="B12" i="5"/>
  <c r="B21" i="3"/>
  <c r="B33" i="3"/>
  <c r="B27" i="10"/>
  <c r="D27" i="5"/>
  <c r="B24" i="3"/>
  <c r="B36" i="3"/>
  <c r="C5" i="18"/>
  <c r="Q27" i="7" l="1"/>
  <c r="R37" i="7" s="1"/>
  <c r="AD27" i="7"/>
  <c r="AE37" i="7" s="1"/>
  <c r="X27" i="7"/>
  <c r="Y37" i="7" s="1"/>
  <c r="AD26" i="7"/>
  <c r="AE36" i="7" s="1"/>
  <c r="X26" i="7"/>
  <c r="Y36" i="7" s="1"/>
  <c r="Q26" i="7"/>
  <c r="R36" i="7" s="1"/>
  <c r="X24" i="7"/>
  <c r="Y34" i="7" s="1"/>
  <c r="AD24" i="7"/>
  <c r="AE34" i="7" s="1"/>
  <c r="Q24" i="7"/>
  <c r="R34" i="7" s="1"/>
  <c r="Q23" i="7"/>
  <c r="R33" i="7" s="1"/>
  <c r="AD23" i="7"/>
  <c r="AE33" i="7" s="1"/>
  <c r="X23" i="7"/>
  <c r="Y33" i="7" s="1"/>
  <c r="AD18" i="7"/>
  <c r="AE28" i="7" s="1"/>
  <c r="Q18" i="7"/>
  <c r="R28" i="7" s="1"/>
  <c r="X18" i="7"/>
  <c r="Y28" i="7" s="1"/>
  <c r="X21" i="7"/>
  <c r="Y31" i="7" s="1"/>
  <c r="Q21" i="7"/>
  <c r="R31" i="7" s="1"/>
  <c r="AD21" i="7"/>
  <c r="AE31" i="7" s="1"/>
  <c r="K14" i="6"/>
  <c r="E8" i="7"/>
  <c r="C7" i="18" s="1"/>
  <c r="D8" i="10"/>
  <c r="C8" i="5"/>
  <c r="C9" i="3"/>
  <c r="C8" i="15"/>
  <c r="B8" i="4"/>
  <c r="D8" i="2"/>
  <c r="C8" i="6"/>
  <c r="Q15" i="7" l="1"/>
  <c r="AD15" i="7"/>
  <c r="AE25" i="7" s="1"/>
  <c r="X15" i="7"/>
  <c r="Y25" i="7" s="1"/>
  <c r="R25" i="7" l="1"/>
  <c r="R15" i="7"/>
  <c r="I16" i="6"/>
  <c r="I21" i="6"/>
  <c r="I15" i="6"/>
  <c r="I12" i="6"/>
  <c r="K37" i="7"/>
  <c r="K38" i="7"/>
  <c r="K39" i="7"/>
  <c r="K34" i="7"/>
  <c r="K35" i="7"/>
  <c r="K36" i="7"/>
  <c r="K32" i="7"/>
  <c r="K33" i="7"/>
  <c r="K25" i="7"/>
  <c r="K17" i="7"/>
  <c r="F37" i="7" l="1"/>
  <c r="F34" i="7"/>
  <c r="F31" i="7"/>
  <c r="F28" i="7"/>
  <c r="F25" i="7"/>
  <c r="F22" i="7"/>
  <c r="F17" i="7"/>
  <c r="F13" i="7"/>
  <c r="P36" i="10"/>
  <c r="P16" i="10"/>
  <c r="P21" i="10"/>
  <c r="P27" i="10"/>
  <c r="P30" i="10"/>
  <c r="P33" i="10"/>
  <c r="P12" i="10"/>
  <c r="M18" i="4" l="1"/>
  <c r="M17" i="4"/>
  <c r="G27" i="3" l="1"/>
  <c r="L21" i="4" s="1"/>
  <c r="H33" i="3"/>
  <c r="A17" i="7"/>
  <c r="A22" i="7"/>
  <c r="A25" i="7"/>
  <c r="A28" i="7"/>
  <c r="A31" i="7"/>
  <c r="A34" i="7"/>
  <c r="A37" i="7"/>
  <c r="B37" i="7"/>
  <c r="A13" i="7"/>
  <c r="A16" i="6"/>
  <c r="A21" i="6"/>
  <c r="A24" i="6"/>
  <c r="A27" i="6"/>
  <c r="A30" i="6"/>
  <c r="A33" i="6"/>
  <c r="A36" i="6"/>
  <c r="B36" i="6"/>
  <c r="A12" i="6"/>
  <c r="F16" i="3"/>
  <c r="F21" i="3"/>
  <c r="F24" i="3"/>
  <c r="F27" i="3"/>
  <c r="F30" i="3"/>
  <c r="F33" i="3"/>
  <c r="F36" i="3"/>
  <c r="F12" i="3"/>
  <c r="G21" i="3"/>
  <c r="L19" i="4" s="1"/>
  <c r="A36" i="5"/>
  <c r="A33" i="5"/>
  <c r="A30" i="5"/>
  <c r="A27" i="5"/>
  <c r="A24" i="5"/>
  <c r="A21" i="5"/>
  <c r="A16" i="5"/>
  <c r="E37" i="7"/>
  <c r="E28" i="7"/>
  <c r="F12" i="10"/>
  <c r="E22" i="7"/>
  <c r="E17" i="7"/>
  <c r="E13" i="7"/>
  <c r="B31" i="7"/>
  <c r="B30" i="6"/>
  <c r="B34" i="7"/>
  <c r="B33" i="6"/>
  <c r="B28" i="7"/>
  <c r="B27" i="6"/>
  <c r="B24" i="6"/>
  <c r="B16" i="6"/>
  <c r="B17" i="7"/>
  <c r="B22" i="7"/>
  <c r="B21" i="6"/>
  <c r="K36" i="10"/>
  <c r="G36" i="10"/>
  <c r="A36" i="10"/>
  <c r="K33" i="10"/>
  <c r="G33" i="10"/>
  <c r="A33" i="10"/>
  <c r="K30" i="10"/>
  <c r="G30" i="10"/>
  <c r="A30" i="10"/>
  <c r="K27" i="10"/>
  <c r="G27" i="10"/>
  <c r="A27" i="10"/>
  <c r="K21" i="10"/>
  <c r="G21" i="10"/>
  <c r="A21" i="10"/>
  <c r="K16" i="10"/>
  <c r="G16" i="10"/>
  <c r="A16" i="10"/>
  <c r="G12" i="10"/>
  <c r="A12" i="10"/>
  <c r="E21" i="6"/>
  <c r="E24" i="6"/>
  <c r="E27" i="6"/>
  <c r="E30" i="6"/>
  <c r="E33" i="6"/>
  <c r="E36" i="6"/>
  <c r="A12" i="5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17" i="4"/>
  <c r="K17" i="4" s="1"/>
  <c r="A16" i="3"/>
  <c r="D16" i="3" s="1"/>
  <c r="A21" i="3"/>
  <c r="D21" i="3" s="1"/>
  <c r="A24" i="3"/>
  <c r="D24" i="3" s="1"/>
  <c r="A27" i="3"/>
  <c r="D27" i="3" s="1"/>
  <c r="A30" i="3"/>
  <c r="D30" i="3" s="1"/>
  <c r="A33" i="3"/>
  <c r="D33" i="3" s="1"/>
  <c r="A36" i="3"/>
  <c r="D36" i="3" s="1"/>
  <c r="A12" i="3"/>
  <c r="D12" i="3" s="1"/>
  <c r="J22" i="4" l="1"/>
  <c r="J19" i="4"/>
  <c r="J17" i="4"/>
  <c r="J24" i="4"/>
  <c r="J23" i="4"/>
  <c r="J21" i="4"/>
  <c r="J18" i="4"/>
  <c r="J20" i="4"/>
  <c r="Z27" i="5"/>
  <c r="Z28" i="5"/>
  <c r="I21" i="3"/>
  <c r="J21" i="3" s="1"/>
  <c r="G99" i="3" s="1"/>
  <c r="I27" i="3"/>
  <c r="Z35" i="5"/>
  <c r="Z34" i="5"/>
  <c r="Z30" i="5"/>
  <c r="E34" i="7"/>
  <c r="Z29" i="5"/>
  <c r="Z38" i="5"/>
  <c r="Z37" i="5"/>
  <c r="Z36" i="5"/>
  <c r="Z33" i="5"/>
  <c r="Z32" i="5"/>
  <c r="Z31" i="5"/>
  <c r="E31" i="7"/>
  <c r="Z21" i="5"/>
  <c r="G33" i="3"/>
  <c r="L23" i="4" s="1"/>
  <c r="H24" i="3"/>
  <c r="Z16" i="5"/>
  <c r="J16" i="6" s="1"/>
  <c r="L16" i="6" s="1"/>
  <c r="Z24" i="5"/>
  <c r="Z12" i="5"/>
  <c r="G36" i="3"/>
  <c r="L24" i="4" s="1"/>
  <c r="H36" i="3"/>
  <c r="H30" i="3"/>
  <c r="G30" i="3"/>
  <c r="L22" i="4" s="1"/>
  <c r="H27" i="10"/>
  <c r="F27" i="6"/>
  <c r="H27" i="3"/>
  <c r="H21" i="10"/>
  <c r="F21" i="6"/>
  <c r="H21" i="3"/>
  <c r="H16" i="3"/>
  <c r="G16" i="3"/>
  <c r="H12" i="3"/>
  <c r="G12" i="3"/>
  <c r="B12" i="6"/>
  <c r="B12" i="15"/>
  <c r="B25" i="7"/>
  <c r="B13" i="7"/>
  <c r="E25" i="7"/>
  <c r="E12" i="10"/>
  <c r="AA31" i="5" l="1"/>
  <c r="L32" i="7" s="1"/>
  <c r="J31" i="6"/>
  <c r="AA30" i="5"/>
  <c r="L31" i="7" s="1"/>
  <c r="J30" i="6"/>
  <c r="AA32" i="5"/>
  <c r="L33" i="7" s="1"/>
  <c r="J32" i="6"/>
  <c r="AA34" i="5"/>
  <c r="L35" i="7" s="1"/>
  <c r="J34" i="6"/>
  <c r="AA33" i="5"/>
  <c r="L34" i="7" s="1"/>
  <c r="J33" i="6"/>
  <c r="AA35" i="5"/>
  <c r="L36" i="7" s="1"/>
  <c r="J35" i="6"/>
  <c r="AA24" i="5"/>
  <c r="L25" i="7" s="1"/>
  <c r="J24" i="6"/>
  <c r="L24" i="6" s="1"/>
  <c r="M24" i="6" s="1"/>
  <c r="M16" i="6"/>
  <c r="AA36" i="5"/>
  <c r="L37" i="7" s="1"/>
  <c r="J36" i="6"/>
  <c r="AA37" i="5"/>
  <c r="L38" i="7" s="1"/>
  <c r="J37" i="6"/>
  <c r="AA38" i="5"/>
  <c r="L39" i="7" s="1"/>
  <c r="J38" i="6"/>
  <c r="AA28" i="5"/>
  <c r="L29" i="7" s="1"/>
  <c r="J28" i="6"/>
  <c r="AA29" i="5"/>
  <c r="L30" i="7" s="1"/>
  <c r="J29" i="6"/>
  <c r="AA27" i="5"/>
  <c r="L28" i="7" s="1"/>
  <c r="J27" i="6"/>
  <c r="AA21" i="5"/>
  <c r="L22" i="7" s="1"/>
  <c r="J21" i="6"/>
  <c r="L21" i="6" s="1"/>
  <c r="AA12" i="5"/>
  <c r="L13" i="7" s="1"/>
  <c r="J12" i="6"/>
  <c r="AB16" i="5"/>
  <c r="AC16" i="5" s="1"/>
  <c r="AA16" i="5"/>
  <c r="L17" i="7" s="1"/>
  <c r="AB12" i="5"/>
  <c r="AC12" i="5" s="1"/>
  <c r="AB30" i="5"/>
  <c r="AC30" i="5" s="1"/>
  <c r="AB33" i="5"/>
  <c r="AC33" i="5" s="1"/>
  <c r="AB36" i="5"/>
  <c r="AC36" i="5" s="1"/>
  <c r="I12" i="3"/>
  <c r="J12" i="3" s="1"/>
  <c r="F12" i="6"/>
  <c r="AB27" i="5"/>
  <c r="AC27" i="5" s="1"/>
  <c r="AB24" i="5"/>
  <c r="AC24" i="5" s="1"/>
  <c r="AC21" i="5"/>
  <c r="I30" i="3"/>
  <c r="J30" i="3" s="1"/>
  <c r="G102" i="3" s="1"/>
  <c r="I33" i="3"/>
  <c r="J33" i="3" s="1"/>
  <c r="J27" i="3"/>
  <c r="G101" i="3" s="1"/>
  <c r="I36" i="3"/>
  <c r="J36" i="3" s="1"/>
  <c r="G104" i="3" s="1"/>
  <c r="L18" i="4"/>
  <c r="I16" i="3"/>
  <c r="L17" i="4"/>
  <c r="H33" i="10"/>
  <c r="F33" i="6"/>
  <c r="G24" i="3"/>
  <c r="F36" i="6"/>
  <c r="H36" i="10"/>
  <c r="F30" i="6"/>
  <c r="H30" i="10"/>
  <c r="I21" i="10"/>
  <c r="G21" i="6"/>
  <c r="F16" i="6"/>
  <c r="H16" i="10"/>
  <c r="H12" i="10"/>
  <c r="M12" i="6" l="1"/>
  <c r="L30" i="6"/>
  <c r="M30" i="6" s="1"/>
  <c r="Q30" i="6" s="1"/>
  <c r="M30" i="10" s="1"/>
  <c r="P16" i="6"/>
  <c r="L16" i="10" s="1"/>
  <c r="Q16" i="6"/>
  <c r="K28" i="6"/>
  <c r="K34" i="6"/>
  <c r="Q24" i="6"/>
  <c r="P24" i="6"/>
  <c r="L24" i="10" s="1"/>
  <c r="K38" i="6"/>
  <c r="K24" i="6"/>
  <c r="K32" i="6"/>
  <c r="L27" i="6"/>
  <c r="M27" i="6" s="1"/>
  <c r="K27" i="6"/>
  <c r="K37" i="6"/>
  <c r="K35" i="6"/>
  <c r="K30" i="6"/>
  <c r="L36" i="6"/>
  <c r="M36" i="6" s="1"/>
  <c r="L33" i="6"/>
  <c r="M33" i="6" s="1"/>
  <c r="K29" i="6"/>
  <c r="K36" i="6"/>
  <c r="K33" i="6"/>
  <c r="K31" i="6"/>
  <c r="K21" i="6"/>
  <c r="M21" i="6" s="1"/>
  <c r="Q17" i="7"/>
  <c r="R27" i="7" s="1"/>
  <c r="K16" i="6"/>
  <c r="AD13" i="7"/>
  <c r="K12" i="6"/>
  <c r="H24" i="10"/>
  <c r="L20" i="4"/>
  <c r="I27" i="10"/>
  <c r="G27" i="6"/>
  <c r="I24" i="3"/>
  <c r="J16" i="3"/>
  <c r="I16" i="10" s="1"/>
  <c r="I33" i="10"/>
  <c r="G103" i="3"/>
  <c r="G33" i="6"/>
  <c r="F24" i="6"/>
  <c r="I36" i="10"/>
  <c r="G36" i="6"/>
  <c r="I30" i="10"/>
  <c r="G30" i="6"/>
  <c r="G12" i="6"/>
  <c r="I12" i="10"/>
  <c r="G97" i="3"/>
  <c r="P30" i="6" l="1"/>
  <c r="L30" i="10" s="1"/>
  <c r="O30" i="10" s="1"/>
  <c r="Q12" i="6"/>
  <c r="M12" i="10" s="1"/>
  <c r="L17" i="15" s="1"/>
  <c r="P12" i="6"/>
  <c r="L12" i="10" s="1"/>
  <c r="M24" i="10"/>
  <c r="O24" i="10" s="1"/>
  <c r="M22" i="15"/>
  <c r="M18" i="15"/>
  <c r="N30" i="10"/>
  <c r="L22" i="15"/>
  <c r="M16" i="10"/>
  <c r="L18" i="15" s="1"/>
  <c r="Q27" i="6"/>
  <c r="M27" i="10" s="1"/>
  <c r="L21" i="15" s="1"/>
  <c r="P27" i="6"/>
  <c r="L27" i="10" s="1"/>
  <c r="Q30" i="7"/>
  <c r="AD30" i="7"/>
  <c r="X30" i="7"/>
  <c r="AD36" i="7"/>
  <c r="X36" i="7"/>
  <c r="Q36" i="7"/>
  <c r="Q28" i="7"/>
  <c r="R38" i="7" s="1"/>
  <c r="X28" i="7"/>
  <c r="Y38" i="7" s="1"/>
  <c r="AD28" i="7"/>
  <c r="AE38" i="7" s="1"/>
  <c r="Q37" i="7"/>
  <c r="AD37" i="7"/>
  <c r="X37" i="7"/>
  <c r="X31" i="7"/>
  <c r="Q31" i="7"/>
  <c r="AD31" i="7"/>
  <c r="AD32" i="7"/>
  <c r="X32" i="7"/>
  <c r="Q32" i="7"/>
  <c r="Q33" i="6"/>
  <c r="M33" i="10" s="1"/>
  <c r="L23" i="15" s="1"/>
  <c r="P33" i="6"/>
  <c r="L33" i="10" s="1"/>
  <c r="Q33" i="7"/>
  <c r="AD33" i="7"/>
  <c r="X33" i="7"/>
  <c r="Q35" i="7"/>
  <c r="AD35" i="7"/>
  <c r="X35" i="7"/>
  <c r="Q36" i="6"/>
  <c r="M36" i="10" s="1"/>
  <c r="L24" i="15" s="1"/>
  <c r="P36" i="6"/>
  <c r="L36" i="10" s="1"/>
  <c r="AD38" i="7"/>
  <c r="X38" i="7"/>
  <c r="Q38" i="7"/>
  <c r="Q34" i="7"/>
  <c r="AD34" i="7"/>
  <c r="X34" i="7"/>
  <c r="Q25" i="7"/>
  <c r="R35" i="7" s="1"/>
  <c r="AD25" i="7"/>
  <c r="AE35" i="7" s="1"/>
  <c r="X25" i="7"/>
  <c r="Y35" i="7" s="1"/>
  <c r="X29" i="7"/>
  <c r="Y39" i="7" s="1"/>
  <c r="Q29" i="7"/>
  <c r="R39" i="7" s="1"/>
  <c r="AD29" i="7"/>
  <c r="AE39" i="7" s="1"/>
  <c r="Q39" i="7"/>
  <c r="AD39" i="7"/>
  <c r="X39" i="7"/>
  <c r="Q22" i="7"/>
  <c r="R32" i="7" s="1"/>
  <c r="AD22" i="7"/>
  <c r="AE32" i="7" s="1"/>
  <c r="X22" i="7"/>
  <c r="Y32" i="7" s="1"/>
  <c r="P21" i="6"/>
  <c r="L21" i="10" s="1"/>
  <c r="Q21" i="6"/>
  <c r="M21" i="10" s="1"/>
  <c r="L19" i="15" s="1"/>
  <c r="X17" i="7"/>
  <c r="Y27" i="7" s="1"/>
  <c r="AD17" i="7"/>
  <c r="AE27" i="7" s="1"/>
  <c r="AE23" i="7"/>
  <c r="Q13" i="7"/>
  <c r="X13" i="7"/>
  <c r="Y23" i="7" s="1"/>
  <c r="J24" i="3"/>
  <c r="I24" i="10" s="1"/>
  <c r="M20" i="15"/>
  <c r="G16" i="6"/>
  <c r="G98" i="3"/>
  <c r="O12" i="10" l="1"/>
  <c r="L20" i="15"/>
  <c r="N24" i="10"/>
  <c r="N12" i="10"/>
  <c r="O36" i="10"/>
  <c r="N33" i="10"/>
  <c r="N16" i="10"/>
  <c r="O16" i="10"/>
  <c r="R23" i="7"/>
  <c r="R13" i="7"/>
  <c r="M23" i="15"/>
  <c r="O33" i="10"/>
  <c r="M19" i="15"/>
  <c r="O21" i="10"/>
  <c r="O27" i="10"/>
  <c r="M17" i="15"/>
  <c r="N21" i="10"/>
  <c r="M24" i="15"/>
  <c r="N36" i="10"/>
  <c r="N27" i="10"/>
  <c r="M21" i="15"/>
  <c r="G100" i="3"/>
  <c r="G24" i="6"/>
  <c r="D1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2" authorId="0" shapeId="0" xr:uid="{E7A6B55F-1691-4C14-81B7-87E31CAA90D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Escala Riesgo por proceso
0-3 Insignificante
4-7  Menor
8-11 Moderado
12-15 Mayor
16-19 Catastròfico
Escala Riesgo de Corrupción
1-5 Moderado
6-11Mayor
12-19 Catastrófico</t>
        </r>
      </text>
    </comment>
    <comment ref="F32" authorId="0" shapeId="0" xr:uid="{F3F18276-4064-44BC-8E57-667F56BDD5A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Escala Riesgo por proceso
0-3 Insignificante
4-7  Menor
8-11 Moderado
12-15 Mayor
16-19 Catastròfico
Escala Riesgo de Corrupción
1-5 Moderado
6-11Mayor
12-19 Catastrófico</t>
        </r>
      </text>
    </comment>
    <comment ref="I32" authorId="0" shapeId="0" xr:uid="{D846FE66-3DD0-480C-8C9F-9B3CEB60AC8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Escala Riesgo por proceso
0-3 Insignificante
4-7  Menor
8-11 Moderado
12-15 Mayor
16-19 Catastròfico
Escala Riesgo de Corrupción
1-5 Moderado
6-11Mayor
12-19 Catastrófico</t>
        </r>
      </text>
    </comment>
    <comment ref="L32" authorId="0" shapeId="0" xr:uid="{DCAACB02-7CC5-4207-9E17-241E93CC650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Escala Riesgo por proceso
0-3 Insignificante
4-7  Menor
8-11 Moderado
12-15 Mayor
16-19 Catastròfico
Escala Riesgo de Corrupción
1-5 Moderado
6-11Mayor
12-19 Catastrófico</t>
        </r>
      </text>
    </comment>
    <comment ref="O32" authorId="0" shapeId="0" xr:uid="{972B4B35-AD5C-4E68-AA66-B4B727E374D5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Escala Riesgo por proceso
0-3 Insignificante
4-7  Menor
8-11 Moderado
12-15 Mayor
16-19 Catastròfico
Escala Riesgo de Corrupción
1-5 Moderado
6-11Mayor
12-19 Catastrófico</t>
        </r>
      </text>
    </comment>
    <comment ref="R32" authorId="0" shapeId="0" xr:uid="{58AA8DD8-54B3-41BF-A810-378576A3AC0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Escala Riesgo por proceso
0-3 Insignificante
4-7  Menor
8-11 Moderado
12-15 Mayor
16-19 Catastròfico
Escala Riesgo de Corrupción
1-5 Moderado
6-11Mayor
12-19 Catastrófico</t>
        </r>
      </text>
    </comment>
    <comment ref="U32" authorId="0" shapeId="0" xr:uid="{BEE3B442-7F05-4375-8323-A0FDF1A727E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Escala Riesgo por proceso
0-3 Insignificante
4-7  Menor
8-11 Moderado
12-15 Mayor
16-19 Catastròfico
Escala Riesgo de Corrupción
1-5 Moderado
6-11Mayor
12-19 Catastrófico</t>
        </r>
      </text>
    </comment>
    <comment ref="X32" authorId="0" shapeId="0" xr:uid="{B1F99D51-ACB3-442D-B0A6-AF7EE4AACFA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Escala Riesgo por proceso
0-3 Insignificante
4-7  Menor
8-11 Moderado
12-15 Mayor
16-19 Catastròfico
Escala Riesgo de Corrupción
1-5 Moderado
6-11Mayor
12-19 Catastrófico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N11" authorId="0" shapeId="0" xr:uid="{B59B6489-DA56-435D-886B-209628ED0CA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(Sistemas o Software que permiten incluir contraseñas de acceso, o con controles de seguimiento a aprobaciones o ejecuciones que  se realizan a través de éste, generación de reportes o indicadores, sistemas de seguridad con scanner, sistemas de grabación, entre otros).
</t>
        </r>
      </text>
    </comment>
    <comment ref="O11" authorId="0" shapeId="0" xr:uid="{3A63EB8F-FE7E-47A8-966E-0B7CDD4E936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(Políticas de operación aplicables, autorizaciones a través de firmas o confirmaciones vía correo electrónico, archivos físicos, consecutivos, listas de chequeo, controles de seguridad con personal especializado, entre otros)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N11" authorId="0" shapeId="0" xr:uid="{1E55F890-C181-4781-A09F-528896029D9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(Sistemas o Software que permiten incluir contraseñas de acceso, o con controles de seguimiento a aprobaciones o ejecuciones que  se realizan a través de éste, generación de reportes o indicadores, sistemas de seguridad con scanner, sistemas de grabación, entre otros).
</t>
        </r>
      </text>
    </comment>
    <comment ref="O11" authorId="0" shapeId="0" xr:uid="{D9EF2626-1E80-462D-821A-6F13987EE27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(Políticas de operación aplicables, autorizaciones a través de firmas o confirmaciones vía correo electrónico, archivos físicos, consecutivos, listas de chequeo, controles de seguridad con personal especializado, entre otros)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tc={953181DE-DB96-41A5-81DE-D6402A783FD0}</author>
  </authors>
  <commentList>
    <comment ref="P12" authorId="0" shapeId="0" xr:uid="{CEA7E751-1BF6-4A05-A11E-993A30A3A39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Fuerte= El control  se ejecuta de manera consistente por parte del responsable
Moderado=El control se ejecuta algunas veces por parte del responsable
Débil=El control  no se ejecuta porparte del responsable</t>
        </r>
      </text>
    </comment>
    <comment ref="V12" authorId="0" shapeId="0" xr:uid="{5F4C82DB-3E7E-4A1C-8959-48E9639ACC5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Fuerte= El control  se ejecuta de manera consistente por parte del responsable
Moderado=El control se ejecuta algunas veces por parte del responsable
Débil=El control  no se ejecuta porparte del responsable</t>
        </r>
      </text>
    </comment>
    <comment ref="AC12" authorId="0" shapeId="0" xr:uid="{3DA68AF4-0376-40D5-B1A3-A12D1634C82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Fuerte= El control  se ejecuta de manera consistente por parte del responsable
Moderado=El control se ejecuta algunas veces por parte del responsable
Débil=El control  no se ejecuta porparte del responsable</t>
        </r>
      </text>
    </comment>
    <comment ref="U13" authorId="1" shapeId="0" xr:uid="{953181DE-DB96-41A5-81DE-D6402A783F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adjuntar el cronograma</t>
      </text>
    </comment>
  </commentList>
</comments>
</file>

<file path=xl/sharedStrings.xml><?xml version="1.0" encoding="utf-8"?>
<sst xmlns="http://schemas.openxmlformats.org/spreadsheetml/2006/main" count="902" uniqueCount="432">
  <si>
    <t>CONSECUENCIA</t>
  </si>
  <si>
    <t>Lo que podría ocasionar…</t>
  </si>
  <si>
    <t>PERSONAL</t>
  </si>
  <si>
    <t>SOCIALES</t>
  </si>
  <si>
    <t>Nombre del Proceso</t>
  </si>
  <si>
    <t>Objetivo</t>
  </si>
  <si>
    <t xml:space="preserve">GESTIÓN DE EVALUACIÓN DEL RIESGO </t>
  </si>
  <si>
    <t>GESTIÓN JURIDICA</t>
  </si>
  <si>
    <t>MEDIO AMBIENTALES</t>
  </si>
  <si>
    <t>NOMBRE DEL PROCESO</t>
  </si>
  <si>
    <t>OBJETIVO DEL PROCESO</t>
  </si>
  <si>
    <t>Seleciona una clasificación y ubica  tu riesgo dentro de una categoría</t>
  </si>
  <si>
    <t>No. DEL RIESGO</t>
  </si>
  <si>
    <t>CAUSAS</t>
  </si>
  <si>
    <t>CONSECUENCIAS POTENCIALES</t>
  </si>
  <si>
    <t>R1</t>
  </si>
  <si>
    <t>TECNOLOGICO</t>
  </si>
  <si>
    <t>R2</t>
  </si>
  <si>
    <t>OPERATIVO</t>
  </si>
  <si>
    <t>R3</t>
  </si>
  <si>
    <t>CUMPLIMIENTO</t>
  </si>
  <si>
    <t>R4</t>
  </si>
  <si>
    <t>R5</t>
  </si>
  <si>
    <t>R6</t>
  </si>
  <si>
    <t>R7</t>
  </si>
  <si>
    <t>R8</t>
  </si>
  <si>
    <t>ESTRATEGICO</t>
  </si>
  <si>
    <t xml:space="preserve">SE ASOCIA CON LA FORMA EN QUE SE ADMINISTRA  UNA ORGANIZACIÓN Y SE ENFOCA A ASUNTOS GLOBALES DE:
-MERCADOS, 
-CLIENTES,
-COMPETIDORES, 
-GLOBALIZACION,
-ALIANZAS ESTRATEGICAS,
-SECTOR ECONOMICO, 
-DESARROLLOS DE NUEVOS PRODUCTOS O SERVICIOS.
</t>
  </si>
  <si>
    <t>FINANCIERO</t>
  </si>
  <si>
    <t xml:space="preserve">SE RELACIONA CON LA EXPOSICIONES FINANCIERAS DE UNA ORGANIZACIÓN  Y COMPRENDE ACTIVIDADES DE: 
-TRANSFERENCIAS
-TESORERIA,  
-COMERCIALIZACIÓN, 
-INVERSIÓN, 
-FLUJOS DE EFECTIVO, 
-CAPITAL DE TRABAJO, 
-REPORTES FINANCIEROS.
</t>
  </si>
  <si>
    <t xml:space="preserve">COMPRENDE  TANTO RIESGOS EN SISTEMAS COMO  OPERATIVOS PROVENIENTES DE:
-LOS SISTEMAS DE INFORMACIÓN,
-PROCESOS, 
-ESTRUCTURA, ETC
</t>
  </si>
  <si>
    <t xml:space="preserve">SE ASOCIA CON LA CAPACIDAD  DE LA  ORGANIZACIÓN, PARA QUE LA TECNOLOGIA DISPONIBLE Y PROYECTADA SATISFAGA LAS NECESIDADES ACTUALES Y FUTURAS DE LA ORGANIZACIÓN.
</t>
  </si>
  <si>
    <t>SE ASOCIA CON LA CAPACIDAD DE LA ORGANIZACIÓN PARA CUMPLIR CON LOS REQUISITOS:
  REGULATIVOS,
  LEGALES,
  CONTRACTUALES,
  DE CONDUCTA DE NEGOCIOS,
  DE ETICA,
  FIDUCIARIOS
  DE CALIDAD.</t>
  </si>
  <si>
    <t>DE IMAGEN</t>
  </si>
  <si>
    <t>CONFLICTOS SOCIALES</t>
  </si>
  <si>
    <t>ESTRATÉGICO</t>
  </si>
  <si>
    <t>INSTALACIONES</t>
  </si>
  <si>
    <t>OPERACIÓN</t>
  </si>
  <si>
    <t>PERSONAS</t>
  </si>
  <si>
    <t>POLÍTICAS GUBERNAMENTALES</t>
  </si>
  <si>
    <t>EVALUACIÓN</t>
  </si>
  <si>
    <t>PERFIL DEL RIESGO (1-100)</t>
  </si>
  <si>
    <t>ZONA RIESGO</t>
  </si>
  <si>
    <t>PARO TOTAL DEL PROCESO</t>
  </si>
  <si>
    <t>COMPARTIR O TRANSFERIR EL RIESGO</t>
  </si>
  <si>
    <t>INTERMITENCIA EN EL SERVICIO</t>
  </si>
  <si>
    <t>REDUCIR EL RIESGO</t>
  </si>
  <si>
    <t>LEGAL</t>
  </si>
  <si>
    <t>INTERVENCION - SANCION</t>
  </si>
  <si>
    <t xml:space="preserve">CONFIDENCIALIDAD </t>
  </si>
  <si>
    <t>INSTITUCIONAL</t>
  </si>
  <si>
    <t>ZONA DE RIESGO EXTREMA</t>
  </si>
  <si>
    <t>ZONA DE RIESGO ALTA</t>
  </si>
  <si>
    <t>ZONA DE RIESGO MODERADA</t>
  </si>
  <si>
    <t>ZONA DE RIESGO BAJA</t>
  </si>
  <si>
    <t>EVITAR EL RIESGO</t>
  </si>
  <si>
    <t>CREDIBILIDAD</t>
  </si>
  <si>
    <t>GRUPO DE TRABAJO</t>
  </si>
  <si>
    <t>RELATIVA AL PROCESO</t>
  </si>
  <si>
    <t>ASUMIR EL RIESGO</t>
  </si>
  <si>
    <t>AJUSTES DE UNA ACTIVIDAD CONCRETA</t>
  </si>
  <si>
    <t>CAMBIOS EN LOS PROCEDIMIENTOS</t>
  </si>
  <si>
    <t>CAMBIOS EN LA INTERACCION DE LOS PROCESOS</t>
  </si>
  <si>
    <t>GRUPO DE FUNCIONES</t>
  </si>
  <si>
    <t>TODOS LOS FUNCIONARIOS</t>
  </si>
  <si>
    <t>USUARIOS CIUDAD</t>
  </si>
  <si>
    <t>USUARIOS REGION</t>
  </si>
  <si>
    <t>USUARIOS PAIS</t>
  </si>
  <si>
    <t>MULTAS</t>
  </si>
  <si>
    <t>DEMANDAS</t>
  </si>
  <si>
    <t>INVESTIGACION DISCIPLINARIA</t>
  </si>
  <si>
    <t>INVESTIGACION FISCAL</t>
  </si>
  <si>
    <t>No. Riesgo</t>
  </si>
  <si>
    <t>Impacto (X)</t>
  </si>
  <si>
    <t>Probabilidad (Y)</t>
  </si>
  <si>
    <t>ZONA RIESGO EXTREMA</t>
  </si>
  <si>
    <t>ZONA RIESGO ALTA</t>
  </si>
  <si>
    <t>ZONA RIESGO MODERADA</t>
  </si>
  <si>
    <t>ZONA RIESGO BAJA</t>
  </si>
  <si>
    <t>CONTROLES</t>
  </si>
  <si>
    <t>NO</t>
  </si>
  <si>
    <t>PROBABILIDAD</t>
  </si>
  <si>
    <t>IMPACTO</t>
  </si>
  <si>
    <t>CONTROL PARA MITIGAR</t>
  </si>
  <si>
    <t>TRATAMIENTO DE LOS RIESGOS</t>
  </si>
  <si>
    <t>DEFINICIÓN DE LA ACCIÓN</t>
  </si>
  <si>
    <t>FECHA DE INICIO</t>
  </si>
  <si>
    <t>FECHA TERMINACIÓN</t>
  </si>
  <si>
    <t>RESPONSABLE IMPLEMENTACIÓN</t>
  </si>
  <si>
    <t>NUEVA EVALUACIÓN</t>
  </si>
  <si>
    <t>DEBILIDADES</t>
  </si>
  <si>
    <t>OPORTUNIDADES</t>
  </si>
  <si>
    <t>FORTALEZAS</t>
  </si>
  <si>
    <t>AMENAZAS</t>
  </si>
  <si>
    <t>MATRIZ DOFA</t>
  </si>
  <si>
    <t>CULTURALES</t>
  </si>
  <si>
    <t>LEGALES</t>
  </si>
  <si>
    <t>No</t>
  </si>
  <si>
    <t>Pregunta</t>
  </si>
  <si>
    <t>Si</t>
  </si>
  <si>
    <t>Respuesta</t>
  </si>
  <si>
    <t>Total</t>
  </si>
  <si>
    <t>Nivel</t>
  </si>
  <si>
    <t xml:space="preserve">IMPACTO </t>
  </si>
  <si>
    <t>Eliminarse</t>
  </si>
  <si>
    <t>Reducirse</t>
  </si>
  <si>
    <t>Preventivo</t>
  </si>
  <si>
    <t>Correctivo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</si>
  <si>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</si>
  <si>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</si>
  <si>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</si>
  <si>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>¿Dar lugar al detrimento de calidad de vida de la comunidad por la pérdida del bien o servicios o los recursos públicos?</t>
  </si>
  <si>
    <t>¿Generar pérdida de información de la Entidad?</t>
  </si>
  <si>
    <t>¿Generar intervención de los órganos de control, de la Fiscalía, u otro ente?</t>
  </si>
  <si>
    <t>¿Dar lugar a procesos sancionatorios?</t>
  </si>
  <si>
    <t>¿Dar lugar a procesos disciplinarios?</t>
  </si>
  <si>
    <t>¿Dar lugar a procesos fiscales?</t>
  </si>
  <si>
    <t>¿Ocasionar lesiones físicas o pérdida de vidas humanas?</t>
  </si>
  <si>
    <t>¿Afectar la imagen nacional?</t>
  </si>
  <si>
    <t>CONSECUENCIAS</t>
  </si>
  <si>
    <t>Misional</t>
  </si>
  <si>
    <t>Apoyo</t>
  </si>
  <si>
    <t>FACTORES INTERNOS</t>
  </si>
  <si>
    <t>CONTEXTO INTERNO</t>
  </si>
  <si>
    <t>IDENTIFICACION DEL CONTEXTO DE EVALUACION</t>
  </si>
  <si>
    <t>CONTEXTO EXTERNO</t>
  </si>
  <si>
    <t>FACTORES EXTERNOS</t>
  </si>
  <si>
    <t>RIESGO INHERENTE (Probabilidad x Impacto)</t>
  </si>
  <si>
    <t>TRATAMIENTO</t>
  </si>
  <si>
    <t>ACCIONES PARA ADMINISTRAR EL RIESGO</t>
  </si>
  <si>
    <t>ZONA DE RIESGO</t>
  </si>
  <si>
    <t>INDICADOR (Mide el cumplimiento de las acciones)</t>
  </si>
  <si>
    <t>RESPONSABLE</t>
  </si>
  <si>
    <t xml:space="preserve">UNIDAD NACIONAL PROTECCIÓN </t>
  </si>
  <si>
    <t>IDENTIFICACIÓN DEL RIESGO</t>
  </si>
  <si>
    <t>VALORACIÓN DE CONTROLES</t>
  </si>
  <si>
    <t>VALORACIÓN DEL RIESGO</t>
  </si>
  <si>
    <t>OFICINA ASESORA DE PLANEACIÓN E INFORMACIÓN</t>
  </si>
  <si>
    <t>FECHA DE ELABORACIÓN:</t>
  </si>
  <si>
    <t>ANÁLISIS DEL RIESGO</t>
  </si>
  <si>
    <t xml:space="preserve">FECHA DE ELABORACIÓN: </t>
  </si>
  <si>
    <t>¿Dar lugar a procesos penales?</t>
  </si>
  <si>
    <t>MAPA DE RIESGOS POR PROCESOS</t>
  </si>
  <si>
    <t>REGISTROS - EVIDENCIAS</t>
  </si>
  <si>
    <t xml:space="preserve">SEGUIMIENTO Y MONITOREO OFICINA DE CONTROL INTERNO </t>
  </si>
  <si>
    <t>GESTIÓN ADMINISTRATIVA</t>
  </si>
  <si>
    <t>GESTIÓN FINANCIERA</t>
  </si>
  <si>
    <t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t>
  </si>
  <si>
    <t xml:space="preserve">Planear, formular y gestionar planes, programas y proyectos de inversión y anteproyecto presupuestal garantizando el cumplimiento de la misión, visión, políticas y objetivos de la Unidad Nacional de Protección.  </t>
  </si>
  <si>
    <t>GESTIÓN DOCUMENTAL</t>
  </si>
  <si>
    <t>Planificar las actividades técnicas y administrativas para una adecuada organización y disposición final de la documentación producida y recibida, independientemente de su soporte tanto físico como electrónico; garantizando la integridad y salvaguarda de la información.</t>
  </si>
  <si>
    <t>GESTIÓN DE CONTROL DISCIPLINARIO INTERNO</t>
  </si>
  <si>
    <t>Adelantar investigaciones disciplinarias en contra servidores y ex-servidores públicos de la Unidad Nacional de Protección – UNP, a fin de determinar la existencia de posibles conductas atentatorias de la Ley 734 de 2002, e imponer la sanción disciplinaria a que haya lugar, de conformidad con las normas y procedimientos vigentes en materia disciplinaria.</t>
  </si>
  <si>
    <t>Diseñar, proponer, administrar y controlar la infraestructura tecnológica y los sistemas de información de la UNP de acuerdo a los protocolos y especificaciones técnicas, según la normatividad, estrategias, objetivos y procedimientos que rigen a la Entidad, prestando servicios informáticos que permitan el flujo eficiente, veraz y oportuno de la información entre las dependencias internas, la ciudadanía y los entes de control.</t>
  </si>
  <si>
    <t>Gestionar y promover el desarrollo integral del talento humano que permita contribuir al logro de los objetivos institucionales.</t>
  </si>
  <si>
    <t>Realizar actividades que conduzcan a la documentación, implementación, mantenimiento y mejora continua del Sistema de Gestión Integrada de la UNP.</t>
  </si>
  <si>
    <t>TIPO DE PROCESO</t>
  </si>
  <si>
    <t>RIESGO / OPORTUNIDAD</t>
  </si>
  <si>
    <t>RECURSOS-INFRAESTRUCTURA</t>
  </si>
  <si>
    <t>RECURSOS-AMBIENTE PARA LA OPERACIÓN</t>
  </si>
  <si>
    <t>RECURSOS-CONOCIMIENTO DE LA ORGANIZACIÓN</t>
  </si>
  <si>
    <t>ASPECTOS HUMANOS-COMPETENCIA DE LAS PERSONAS</t>
  </si>
  <si>
    <t>ASPECTOS HUMANOS-CONDUCTA ORGANIZACIONAL</t>
  </si>
  <si>
    <t>ASPECTOS HUMANOS-CULTURA ORGANIZACIONAL</t>
  </si>
  <si>
    <t>ASPECTOS HUMANOS-RELACIÓN CON LOS SINDICATOS</t>
  </si>
  <si>
    <t>OPERACIONAL-CAPACIDAD DE LOS PROCESOS PARA LA PRESTACIÓN DEL SERVICIO O ENTREGA DE PRODUCTOS</t>
  </si>
  <si>
    <t>OPERACIONAL-DESEMPEÑO DE LOS PROCESOS</t>
  </si>
  <si>
    <t>OPERACIONAL-SEGUIMIENTO DE LA SATISFACCIÓN DEL CLIENTE</t>
  </si>
  <si>
    <t>GOBIERNO DE LA ORGANIZACIÓN-REGLAS Y REGLAMENTO PARA LA TOMA DE DECISIONES</t>
  </si>
  <si>
    <t>GOBIERNO DE LA ORGANIZACIÓN-LIDERAZGO</t>
  </si>
  <si>
    <t>Registro - Evidencias</t>
  </si>
  <si>
    <t>Descripción del Seguimiento</t>
  </si>
  <si>
    <t>Fecha de Reporte</t>
  </si>
  <si>
    <t>Indicador</t>
  </si>
  <si>
    <t>Responsable</t>
  </si>
  <si>
    <t xml:space="preserve">Acciones </t>
  </si>
  <si>
    <t>Controles  para tomar la oportunidad</t>
  </si>
  <si>
    <t>Consecuencias potenciales de asumir la oportunidad</t>
  </si>
  <si>
    <t>Causas que generan la oportunidad</t>
  </si>
  <si>
    <t>Descripción de la Oportunidad</t>
  </si>
  <si>
    <t>Nº de la 
Oportunidad</t>
  </si>
  <si>
    <t>RESPONSABLE DEL PROCESO</t>
  </si>
  <si>
    <t>Riesgo 1</t>
  </si>
  <si>
    <t>Riesgo 2</t>
  </si>
  <si>
    <t>Riesgo 3</t>
  </si>
  <si>
    <t>Riesgo 4</t>
  </si>
  <si>
    <t>Riesgo 5</t>
  </si>
  <si>
    <t>Riesgo 6</t>
  </si>
  <si>
    <t>Riesgo 7</t>
  </si>
  <si>
    <t>Riesgo 8</t>
  </si>
  <si>
    <t>Oportunidad 1</t>
  </si>
  <si>
    <t>Oportunidad 2</t>
  </si>
  <si>
    <t>Oportunidad 3</t>
  </si>
  <si>
    <t>Oportunidad 4</t>
  </si>
  <si>
    <t>Oportunidad 5</t>
  </si>
  <si>
    <t>Oportunidad 6</t>
  </si>
  <si>
    <t>Oportunidad 7</t>
  </si>
  <si>
    <t>Oportunidad 8</t>
  </si>
  <si>
    <t>PROBABILIDAD DE OCURRENCIA (1-5)</t>
  </si>
  <si>
    <t>TIPO DE RIESGO</t>
  </si>
  <si>
    <t>CORRUPCIÓN</t>
  </si>
  <si>
    <t>PROCESO</t>
  </si>
  <si>
    <t>Aceptar el riesgo</t>
  </si>
  <si>
    <t>Reducir Ocurrencia</t>
  </si>
  <si>
    <t>Evitar el riesgo</t>
  </si>
  <si>
    <t>Compartir el riesgo</t>
  </si>
  <si>
    <t>Transferir el riesgo</t>
  </si>
  <si>
    <t>Disminuir el impacto</t>
  </si>
  <si>
    <t>Eliminar el riesgo</t>
  </si>
  <si>
    <t>PRIMER CUATRIMESTRE</t>
  </si>
  <si>
    <t>SEGUNDO CUATRIMESTRE</t>
  </si>
  <si>
    <t>TERCER CUATRIMESTRE</t>
  </si>
  <si>
    <t>UNIDAD NACIONAL DE PROTECCIÓN</t>
  </si>
  <si>
    <t>Estratégico</t>
  </si>
  <si>
    <t>ECONÓMICOS</t>
  </si>
  <si>
    <t>CONTROL INTERNO Y AUDITORíA</t>
  </si>
  <si>
    <t>Evaluación</t>
  </si>
  <si>
    <t>Jefe Oficina Asesora de Planeación e Información</t>
  </si>
  <si>
    <t>CRITERIOS PARA LA EVALUACIÓN</t>
  </si>
  <si>
    <t>CALIFICACIÓN</t>
  </si>
  <si>
    <t>GESTIÓN TECNOLÓGICA</t>
  </si>
  <si>
    <t>GESTIÓN ADQUISICIÓN Y ADMINISTRACIÓN DE BIENES Y SERVICIOS</t>
  </si>
  <si>
    <t>RESUMEN OPORTUNIDADES Y RIESGOS</t>
  </si>
  <si>
    <t>LÍDER DEL PROCESO</t>
  </si>
  <si>
    <t>Total de Riesgos de procesos identificados</t>
  </si>
  <si>
    <t>Total de Riesgos de corrupción identificados</t>
  </si>
  <si>
    <t>DESCRIPCIÓN DEL RIESGO</t>
  </si>
  <si>
    <t>Total de oportunidades identificadas</t>
  </si>
  <si>
    <t>MAPA INTEGRAL DE RIESGOS</t>
  </si>
  <si>
    <t xml:space="preserve">MAPA INTEGRAL DE RIESGOS </t>
  </si>
  <si>
    <t xml:space="preserve">MEDICIÓN DEL RIESGO </t>
  </si>
  <si>
    <t>GRÁFICA RIESGO INHERENTE</t>
  </si>
  <si>
    <t>CONTEXTO ESTRATÉGICO</t>
  </si>
  <si>
    <t xml:space="preserve">GESTIÓN DE OPORTUNIDADES </t>
  </si>
  <si>
    <t>DETERMINACIÓN DEL IMPACTO DEL RIESGO</t>
  </si>
  <si>
    <t>CONSOLIDACIÓN MAPA INTEGRAL DE RIESGO</t>
  </si>
  <si>
    <t>GRÁFICA RIESGO RESIDUAL</t>
  </si>
  <si>
    <t>SEGUIMIENTO Y MONITOREO DEL RIESGO</t>
  </si>
  <si>
    <t>Corrupción</t>
  </si>
  <si>
    <t>Proceso</t>
  </si>
  <si>
    <t>PLANEACIÓN INSTITUCIONAL</t>
  </si>
  <si>
    <t>SISTEMA DE GESTIÓN</t>
  </si>
  <si>
    <t>GESTIÓN DE LAS COMUNICACIONES</t>
  </si>
  <si>
    <t>GESTIÓN ESPECIALIZADA DE SEGURIDAD Y PROTECCIÓN</t>
  </si>
  <si>
    <t>GESTIÓN DE SERVICIO AL CIUDADANO</t>
  </si>
  <si>
    <t>Definir los lineamientos y actividades para desarrollar la valoración del riesgo y, dar trámite de emergencia de manera oportuna  y con enfoque diferencial; recomendando las medidas para la protección a personas, grupos y comunidades de la población objeto de los programas de protección asignados de acuerdo con la normativa vigente.</t>
  </si>
  <si>
    <t>Definir las actividades para la implementación, control y desmonte de las medidas de protección tendientes a salvaguardar la vida de los beneficiarios del programa de protección, de acuerdo con la normativa vigente y procedimientos establecidos.</t>
  </si>
  <si>
    <t>GESTIÓN MEDIDAS DE PROTECCIÓN</t>
  </si>
  <si>
    <t>Realizar  el análisis de riego, implementación, supervisión y seguimiento de las medidas materiales de  protección  a los(as)  integrantes de la agrupación política del nuevo partido o movimiento político que surja del tránsito de las FARC-EP a la actividad legal, actividades y sedes, así como para los antiguos integrantes de las FARC-EP que se reincorporen a la vida civil y a sus familias, en atención a las normas vigentes que le apliquen.</t>
  </si>
  <si>
    <t>Brindar atención con calidad y oportunidad a los ciudadanos mediante la implementación de las políticas y estrategias para atender  las solicitudes en trámites, servicios, peticiones, quejas, reclamos, sugerencias y denuncias, a través de los canales establecidos por la entidad, verificando la percepción de satisfacción ciudadana, de conformidad con la normativa vigente.</t>
  </si>
  <si>
    <t>Adquirir, proveer y controlar bienes y servicios para satisfacer las necesidades de la Unidad Nacional de Protección -UNP, garantizando su salvaguarda, para el cumplimiento de la misión de la Entidad.</t>
  </si>
  <si>
    <t>Asesorar jurídicamente a la Unidad Nacional de Protección-UNP mediante representación judicial y administrativamente en defensa de sus intereses y apoyo en la toma de decisiones de la Entidad, respondiendo de manera oportuna y pertinente de acuerdo a los requerimientos que se hagan por usuarios internos y externos.</t>
  </si>
  <si>
    <t>Establecer y ejecutar las actividades para el registro, ejecución, control y análisis financiero de la Entidad, con el fin de salvaguardar el suministro de los recursos económicos para  llevar a cabo el cumplimiento  de la misión de la Unidad Nacional de Protección- UNP.</t>
  </si>
  <si>
    <t>Coordinar de manera eficaz los servicios administrativos y logísticos que demanda la entidad para su buen funcionamiento, mediante la administración y mantenimiento de sus bienes, garantizando la óptima utilización de los recursos para el cumplimiento de la misión institucional.</t>
  </si>
  <si>
    <t>POLÍTICOS</t>
  </si>
  <si>
    <t>Si el riesgo  se materializa podría…</t>
  </si>
  <si>
    <t>DETERMINACIÓN DE IMPACTO</t>
  </si>
  <si>
    <t>60% -100%</t>
  </si>
  <si>
    <t>30%-59%</t>
  </si>
  <si>
    <t>15%-29%</t>
  </si>
  <si>
    <t>0-14%</t>
  </si>
  <si>
    <t>¿Generar daño ambiental?</t>
  </si>
  <si>
    <t xml:space="preserve">Descripción </t>
  </si>
  <si>
    <t>¿Afectar al grupo de funcionarios del proceso?</t>
  </si>
  <si>
    <t>¿Afectar el cumplimiento de metas y objetivos de la dependencia?</t>
  </si>
  <si>
    <t>¿Afectar el cumplimiento de la  misión de la Entidad?</t>
  </si>
  <si>
    <t>¿Afectar el cumplimiento de la misiòn del sector al que pertenece la Entidad?</t>
  </si>
  <si>
    <t>¿Generar pérdida de credibilidad del sector?</t>
  </si>
  <si>
    <t>¿Afectar la imagen Regional?</t>
  </si>
  <si>
    <t xml:space="preserve">1 Rara vez </t>
  </si>
  <si>
    <t>2 Improbable.</t>
  </si>
  <si>
    <t>3 Posible</t>
  </si>
  <si>
    <t>4 Probable</t>
  </si>
  <si>
    <t>5 Casi Seguro</t>
  </si>
  <si>
    <t>1 Insignificante</t>
  </si>
  <si>
    <t>2 Menor</t>
  </si>
  <si>
    <t>3 Moderado</t>
  </si>
  <si>
    <t>4 Mayor</t>
  </si>
  <si>
    <t>5 Catastrófico</t>
  </si>
  <si>
    <t>ACTIVIDADES DE CONTROL</t>
  </si>
  <si>
    <t>CÓMO DEBE HACERSE LA ACTIVIDAD DE CONTROL</t>
  </si>
  <si>
    <t>Subdirector de Protección</t>
  </si>
  <si>
    <t xml:space="preserve">PROPÓSITO DEL CONTROL </t>
  </si>
  <si>
    <t xml:space="preserve">PERIODICIDAD 
DEL CONTROL </t>
  </si>
  <si>
    <t xml:space="preserve">DESVIACIONES  Y RESULTADOS </t>
  </si>
  <si>
    <t xml:space="preserve">EVIDENCIA </t>
  </si>
  <si>
    <t>Asignación del responsable</t>
  </si>
  <si>
    <t>Segregación de Autoridad</t>
  </si>
  <si>
    <t>No Asignado</t>
  </si>
  <si>
    <t>Adecuado</t>
  </si>
  <si>
    <t>Inadecuado</t>
  </si>
  <si>
    <t>Oportuna</t>
  </si>
  <si>
    <t>Inoportuna</t>
  </si>
  <si>
    <t>Prevenir</t>
  </si>
  <si>
    <t>Detectar</t>
  </si>
  <si>
    <t>No es un control</t>
  </si>
  <si>
    <t>Confiable</t>
  </si>
  <si>
    <t>No Confiable</t>
  </si>
  <si>
    <t>Se investigan y resuelven oportunamente</t>
  </si>
  <si>
    <t>No se investigan y resuelven oportunamente</t>
  </si>
  <si>
    <t>Completa</t>
  </si>
  <si>
    <t>Incompleta</t>
  </si>
  <si>
    <t>No existe</t>
  </si>
  <si>
    <t>Periodicidad</t>
  </si>
  <si>
    <t>Propósito</t>
  </si>
  <si>
    <t>Cómo se realiza la actividad de control</t>
  </si>
  <si>
    <t>Qué pasa con las observaciones o desviaciones</t>
  </si>
  <si>
    <t>Evidencia de la ejecución del control</t>
  </si>
  <si>
    <t>Asignado</t>
  </si>
  <si>
    <t>CALIFICACIÓN DEL DISEÑO DEL CONTROL</t>
  </si>
  <si>
    <t>PESO EN LA EVALUACIÓN DEL DISEÑO DEL CONTROL</t>
  </si>
  <si>
    <t>RESULTADO DEL DISEÑO DEL CONTROL</t>
  </si>
  <si>
    <t>CALIFICACIÓN DE LA EJECUCIÓN DEL CONTROL</t>
  </si>
  <si>
    <t>Fuerte</t>
  </si>
  <si>
    <t>Moderado</t>
  </si>
  <si>
    <t>SOLIDEZ INDIVIDUAL DEL CONTROL</t>
  </si>
  <si>
    <t>Débil</t>
  </si>
  <si>
    <t>REQUIERE ACCIONES PARA FORTALECER EL CONTROL</t>
  </si>
  <si>
    <t>DISEÑO DEL CONTROL</t>
  </si>
  <si>
    <t>OBSERVACIÓN</t>
  </si>
  <si>
    <t>PROMEDIO DE LA SOLIDEZ INDIVIDUAL DEL CONTROL</t>
  </si>
  <si>
    <t>CALIFICACIÓN DE LA SOLIDEZ DEL CONJUNTO DE CONTROLES</t>
  </si>
  <si>
    <t xml:space="preserve">LOS CONTROLES AYUDAN A DISMINUIR LA PROBABILIDAD </t>
  </si>
  <si>
    <t>LOS CONTROLES AYUDAN A DISMINUIR IMPACTO</t>
  </si>
  <si>
    <t>Directamente</t>
  </si>
  <si>
    <t>No disminuye</t>
  </si>
  <si>
    <t>Indirectamente</t>
  </si>
  <si>
    <t>DESPLAZAMIENTO EJE DE PROBABILIDAD</t>
  </si>
  <si>
    <t>DESPLAZAMIENTO EJE DE IMPACTO</t>
  </si>
  <si>
    <t>RECOMENDACIONES</t>
  </si>
  <si>
    <t>III CUATRIMESTRE</t>
  </si>
  <si>
    <t>REPORTE DEL PROCESO</t>
  </si>
  <si>
    <t>II CUATRIMESTRE</t>
  </si>
  <si>
    <t>SEGUIMIENTO OFICINA DE CONTROL INTERNO</t>
  </si>
  <si>
    <t xml:space="preserve">SEGUIMIENTO OFICINA DE CONTROL INTERNO </t>
  </si>
  <si>
    <t>I CUATRIMESTRE</t>
  </si>
  <si>
    <t>NOMBRE DEL RIESGO</t>
  </si>
  <si>
    <t>NOMBRE  DEL RIESGO</t>
  </si>
  <si>
    <t xml:space="preserve">EVALUACIÓN DISEÑO CONTROLES </t>
  </si>
  <si>
    <t>DESCRIPCIÓN MONITOREO   ( A CORTE DEL 30 DE AGOSTO )</t>
  </si>
  <si>
    <t>DESCRIPCIÓN MONITOREO( A CORTE DEL 30 DE ABRIL)</t>
  </si>
  <si>
    <t>DESCRIPCIÓN MONITOREO ( A CORTE DEL 31 DE DICIEMBRE )</t>
  </si>
  <si>
    <t xml:space="preserve">CALIFICACIÓN DEL DISEÑO POR EL PROCESO </t>
  </si>
  <si>
    <t>CALIFICACIÓN DEL DISEÑO POR OCI</t>
  </si>
  <si>
    <t>DIRECCIONAMIENTO ESTRATÉGICO</t>
  </si>
  <si>
    <t>TECNOLÓGICOS</t>
  </si>
  <si>
    <t>GESTIÓN ESTRÁTEGICA DE TALENTO HUMANO</t>
  </si>
  <si>
    <t>Realizar las actividades, de planeación, formulación, gestión, asesoramiento y seguimiento de planes, programas y proyectos de carácter estratégico con el propósito de dar cumplimiento a la misión y objetivos institucionales y conseguir los resultados definidos y esperados por la Unidad Nacional de Protección.</t>
  </si>
  <si>
    <t>Inobservancia  de los principios eticos  del auditor</t>
  </si>
  <si>
    <t>Proceder indebido del servidor</t>
  </si>
  <si>
    <t>1.Desconocimiento del proceso a auditar por parte del servidor público.
2.Informacion  incompleta, insuficiente, inoportuna, inadecuada</t>
  </si>
  <si>
    <t>Presencia de bajos estándares éticos</t>
  </si>
  <si>
    <t>Conflicto de Interés</t>
  </si>
  <si>
    <t>Comportamiento profesional no ético de los encargados del proceso auditado</t>
  </si>
  <si>
    <t xml:space="preserve">Desarrollar las funciones como tercera línea de Defensa dentro del marco de MIPG </t>
  </si>
  <si>
    <t>Equipo Auditor capacitado y comprometido con el Sistema de Control Interno y las buenas prácticas de auditoría</t>
  </si>
  <si>
    <t>Cambios Normativos y/o nuevas disposiciones legales.</t>
  </si>
  <si>
    <t>Omitir o modificar información sobre irregularidades detectadas en auditorías internas de gestión en busca de beneficio personal o de terceros</t>
  </si>
  <si>
    <t>1.Afectación de la imagen y la confianza de la OCI y/o la UNP
2. Investigaciones fiscales, disciplinarias  y penales.</t>
  </si>
  <si>
    <r>
      <t>Que  el servidor público auditor</t>
    </r>
    <r>
      <rPr>
        <sz val="11"/>
        <color rgb="FF00FF00"/>
        <rFont val="Arial"/>
        <family val="2"/>
      </rPr>
      <t xml:space="preserve"> </t>
    </r>
    <r>
      <rPr>
        <sz val="11"/>
        <color rgb="FF00B050"/>
        <rFont val="Arial"/>
        <family val="2"/>
      </rPr>
      <t xml:space="preserve">omita </t>
    </r>
    <r>
      <rPr>
        <sz val="11"/>
        <rFont val="Arial"/>
        <family val="2"/>
      </rPr>
      <t>el reporte  o modifique la información suministrada por el auditado</t>
    </r>
  </si>
  <si>
    <t>1.Desconocimiento del  Código Penal "de los delitos contra la Administación Pública" 
Desconocimiento de la Resolución 1186 de 2018 "Código de Etica" y
Resolución 1187 de 2018 "Estatuto de Auditoría Interna" por parte del servidor público.</t>
  </si>
  <si>
    <t>Apropiación por parte de los servidores públicos de la OCI de la normativa que rige estos temas y la politica de integridad MIPG</t>
  </si>
  <si>
    <t>Incurrir en el presunto delito de falsedad en documento público</t>
  </si>
  <si>
    <t>Falsificación de firmas o contenido de un documento por parte del servidor público.</t>
  </si>
  <si>
    <t>1.Afectación de la imagen y la confianza de la OCI 
2. Investigaciones fiscales, disciplinarias  y penales.</t>
  </si>
  <si>
    <t>Información incompleta, incorrecta  e inoportuna  por parte del proceso auditado</t>
  </si>
  <si>
    <t>Tecnicas de auditoria iso 19011</t>
  </si>
  <si>
    <t>Uso de  formatos y listas de chequeo validadas antes del proceso .
Proteger  las actividades del proceso  de auditoria  documentando  las debilidades encontradas.</t>
  </si>
  <si>
    <t>Ingerencia indebida de terceros frente a los funcionarios y o colaboradores del proceso alta de autocontrol por parte del servidor público.
Posibilidad de adulteración de la información y/o documentación por parte del responsable del proceso auditado.</t>
  </si>
  <si>
    <t>Que el servidor público no detecte  errores e y omita calidad en la informacion  o fraudes en la informacion aportada para la auditoria</t>
  </si>
  <si>
    <t xml:space="preserve">Informe de auditoria sesgado </t>
  </si>
  <si>
    <t>x</t>
  </si>
  <si>
    <t>Jefe OCI</t>
  </si>
  <si>
    <t xml:space="preserve">Al inicio de la preparación  de cada auditoria  programada </t>
  </si>
  <si>
    <t xml:space="preserve">Denuncios, separación del equipo auditor </t>
  </si>
  <si>
    <t xml:space="preserve">Acta de reunión </t>
  </si>
  <si>
    <t xml:space="preserve">Orientar  la metodología para cada auditoría al equipo auditor </t>
  </si>
  <si>
    <t xml:space="preserve">Jefe  OCI, Grupo de Auditores </t>
  </si>
  <si>
    <t>Establecer el  objetivo, alcance, equipo auditor, metodologia, recursos, fecha de apertura y de cierre y descripcion de la auditoria</t>
  </si>
  <si>
    <t xml:space="preserve">Cada vez que se realice la Auditoria </t>
  </si>
  <si>
    <t xml:space="preserve">Modificación  del cronograma </t>
  </si>
  <si>
    <t>Registro de la información en Formato CIA-FT-07</t>
  </si>
  <si>
    <t>Revisar  los informes de cada auditoría de gestión con el equipo auditor</t>
  </si>
  <si>
    <t xml:space="preserve">Revisar  resultados  de la auditoria </t>
  </si>
  <si>
    <t xml:space="preserve">Cada vez que se realice informe de Auditoria </t>
  </si>
  <si>
    <t xml:space="preserve">Monitorear   el recibo, reparto y archivo de la correspondencia de la OCI   Externa / Interna </t>
  </si>
  <si>
    <t>Secretario OCI</t>
  </si>
  <si>
    <t xml:space="preserve">llevar un control de todos los documentos entrantes  y salientes </t>
  </si>
  <si>
    <t>Diario</t>
  </si>
  <si>
    <t xml:space="preserve">Denuncias y llamados de atención </t>
  </si>
  <si>
    <t xml:space="preserve">Malla en excel  con  entrada, salida  y tiempo de respuesta de los requerimientos.  </t>
  </si>
  <si>
    <t xml:space="preserve">Que ningun documento sea falsificado </t>
  </si>
  <si>
    <t>Cada vez que  se remita una respuesta</t>
  </si>
  <si>
    <t xml:space="preserve">Documentos firmados </t>
  </si>
  <si>
    <t>Conocer la normativa,caracterizacion y demas  criterios de auditoria aplicables al  proceso objeto de  auditoria</t>
  </si>
  <si>
    <t>Prevenir la inobservancia  de errores significativos en el proceso  a auditar</t>
  </si>
  <si>
    <t>Analizar la naturaleza de los acontecimiento e identificar als causas principales que originaron  la materializacion del riesgo</t>
  </si>
  <si>
    <t xml:space="preserve">En la planeacion de la auditoria </t>
  </si>
  <si>
    <t xml:space="preserve">Reducir el riesgo de entrega de informaciòn en condiciones no deseadas para el proceso auditor </t>
  </si>
  <si>
    <t>Cada vez que se de apertura a una auditoria</t>
  </si>
  <si>
    <r>
      <rPr>
        <b/>
        <sz val="12"/>
        <color theme="1"/>
        <rFont val="Arial"/>
        <family val="2"/>
      </rPr>
      <t>Ante informacion incompleta</t>
    </r>
    <r>
      <rPr>
        <sz val="12"/>
        <color theme="1"/>
        <rFont val="Arial"/>
        <family val="2"/>
      </rPr>
      <t xml:space="preserve"> , no veraz, etc : Dejar constancia en el informe de auditoria,
</t>
    </r>
    <r>
      <rPr>
        <b/>
        <sz val="12"/>
        <color theme="1"/>
        <rFont val="Arial"/>
        <family val="2"/>
      </rPr>
      <t>Informacion inoportuna</t>
    </r>
    <r>
      <rPr>
        <sz val="12"/>
        <color theme="1"/>
        <rFont val="Arial"/>
        <family val="2"/>
      </rPr>
      <t xml:space="preserve">: reiterar solicitudes de informacion , requerir al responsable del proceso
</t>
    </r>
    <r>
      <rPr>
        <b/>
        <sz val="12"/>
        <color theme="1"/>
        <rFont val="Arial"/>
        <family val="2"/>
      </rPr>
      <t>No se firma la carta por responsable</t>
    </r>
    <r>
      <rPr>
        <sz val="12"/>
        <color theme="1"/>
        <rFont val="Arial"/>
        <family val="2"/>
      </rPr>
      <t>: se deja constancia en el acta de apertura</t>
    </r>
  </si>
  <si>
    <t>Carta de salvaguarda firmada.
Informe de auditoria
memorando
Acta de apertura</t>
  </si>
  <si>
    <t>Presentando y explicando la carta de salvaguarda</t>
  </si>
  <si>
    <t>presentar para suscripción del responsable del proceso auditado la carta de salvaguarda</t>
  </si>
  <si>
    <t>Numero de orientaciones realizadas / numero de  orientaciones programadas</t>
  </si>
  <si>
    <t xml:space="preserve">Jefe de la OCI, </t>
  </si>
  <si>
    <t>Jefe OCI, equipo auditor</t>
  </si>
  <si>
    <t>Secretaria OCI</t>
  </si>
  <si>
    <t>Carta de Salvaguarda firmada</t>
  </si>
  <si>
    <t>Jefe OCI, Equipo Auditor</t>
  </si>
  <si>
    <t>Secretaria</t>
  </si>
  <si>
    <t>Equipo Auditor</t>
  </si>
  <si>
    <t xml:space="preserve">Realizar mesa de trabajo con el equipo auditor </t>
  </si>
  <si>
    <t xml:space="preserve">Plan de auditoria
Actas de reunión (preparación)
Informe de falencias de auditoria
</t>
  </si>
  <si>
    <t>Correcciones   y preparación  de  informe</t>
  </si>
  <si>
    <t xml:space="preserve">Cada vez que llegue un requerimiento  o que salga una respuesta  se revisaran  las entradas y salidas </t>
  </si>
  <si>
    <t xml:space="preserve">La jefe de la Oficina de Control Interno  y Auditoria  revisa y firma todos los   requerimientos  emitidos por la oficina </t>
  </si>
  <si>
    <t>Jefe de la OCI</t>
  </si>
  <si>
    <t>Revisar todos los documentos  que salen de la OCI  esten firmados  y revisados  por la jefe OCI</t>
  </si>
  <si>
    <t>Jefe de OCI</t>
  </si>
  <si>
    <t xml:space="preserve">Numero de mesas de trabajo realizadas /Numero de  mesas de trabajo programadas  </t>
  </si>
  <si>
    <t>Numero de revisiones realizadas/ Numero de revisiones programadas</t>
  </si>
  <si>
    <t>Numero total de documentos revisadas y firmadas /Numero total  de  documentos recibidos</t>
  </si>
  <si>
    <t>Numero total de documentos recibidos /Numero total  de  documentos entregados</t>
  </si>
  <si>
    <t xml:space="preserve">Numero de mesas de trabajo por auditoria /Numero de  mesas de trabajo programadas  </t>
  </si>
  <si>
    <t xml:space="preserve">1.Desconocimiento del Código de ética y Resolución 1186 de 2018.
2.Falta de apropiación del codigo de integridad de la entidad por parte de la oficina de Control Interno y Auditoria </t>
  </si>
  <si>
    <t>Seguimiento y control por la primera linea de defensa en la ejecucion  de las actividades propias el proceso frente a lo establecido  en el codigo  Penal vigente
Resolución 1186 de 2018 "Código de Etica" 
Resolución 1187 de 2018 "Estatuto de Auditoría Interna"</t>
  </si>
  <si>
    <t xml:space="preserve">Ingerencia indebida de terceros frente a los funcionarios y o colaboradores del proceso </t>
  </si>
  <si>
    <t>Posibilidad de omitir la identificación de   errores y de calidad en la información suministrada.  o fraudes  existentes  en las auditorias realizadas</t>
  </si>
  <si>
    <t xml:space="preserve"> 
Divulgar  y sensibilizar  los principios eticos   del auditor y  el codigo de integridad  adoptado en la entidad  resolucion 1186 de  2018 </t>
  </si>
  <si>
    <t>Fortalecer la apropiación de los principios eticos   del auditor y  el codigo de integridad  adoptado en la entidad</t>
  </si>
  <si>
    <t xml:space="preserve">Antes del inicio de cada auditoria la jefe de Control Interno socializara la resolucion 1186 Codigo de Etica del Auditor Interno con el equipo auditor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</si>
</sst>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54" x14ac:knownFonts="1">
    <font>
      <sz val="11"/>
      <color theme="1"/>
      <name val="Calibri"/>
      <family val="2"/>
      <scheme val="minor"/>
    </font>
    <font>
      <sz val="10"/>
      <color rgb="FF0B3F6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rgb="FF27285D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0B3F64"/>
      <name val="Arial"/>
      <family val="2"/>
    </font>
    <font>
      <b/>
      <sz val="8"/>
      <name val="Arial"/>
      <family val="2"/>
    </font>
    <font>
      <b/>
      <sz val="11"/>
      <color rgb="FF0B3F64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B3F64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1"/>
      <color rgb="FF0B3F64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12"/>
      <color rgb="FF0B3F64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rgb="FF0B3F64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rgb="FF0B3F64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8" tint="-0.249977111117893"/>
      <name val="Arial"/>
      <family val="2"/>
    </font>
    <font>
      <b/>
      <sz val="18"/>
      <color theme="8" tint="-0.249977111117893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sz val="10"/>
      <color theme="1"/>
      <name val="Myanmar Text"/>
      <family val="2"/>
    </font>
    <font>
      <b/>
      <sz val="9"/>
      <color theme="1"/>
      <name val="Arial"/>
      <family val="2"/>
    </font>
    <font>
      <b/>
      <sz val="20"/>
      <color theme="1"/>
      <name val="Calibri"/>
      <family val="2"/>
    </font>
    <font>
      <sz val="11"/>
      <color rgb="FFFF0000"/>
      <name val="Arial"/>
      <family val="2"/>
    </font>
    <font>
      <sz val="11"/>
      <color rgb="FF00FF00"/>
      <name val="Arial"/>
      <family val="2"/>
    </font>
    <font>
      <sz val="11"/>
      <color rgb="FF00B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3F6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C7B"/>
        <bgColor indexed="64"/>
      </patternFill>
    </fill>
    <fill>
      <patternFill patternType="solid">
        <fgColor rgb="FF85A8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A770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8D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871">
    <xf numFmtId="0" fontId="0" fillId="0" borderId="0" xfId="0"/>
    <xf numFmtId="0" fontId="6" fillId="0" borderId="5" xfId="0" applyFont="1" applyBorder="1" applyAlignment="1">
      <alignment textRotation="90"/>
    </xf>
    <xf numFmtId="0" fontId="7" fillId="0" borderId="0" xfId="0" applyFont="1" applyAlignment="1">
      <alignment horizontal="right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2" fillId="0" borderId="0" xfId="0" applyFont="1" applyProtection="1">
      <protection locked="0"/>
    </xf>
    <xf numFmtId="0" fontId="16" fillId="0" borderId="4" xfId="0" applyFont="1" applyBorder="1"/>
    <xf numFmtId="0" fontId="16" fillId="0" borderId="0" xfId="0" applyFont="1" applyProtection="1">
      <protection locked="0"/>
    </xf>
    <xf numFmtId="0" fontId="20" fillId="0" borderId="2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5" xfId="0" applyFont="1" applyBorder="1" applyAlignment="1">
      <alignment horizontal="justify" vertical="center" wrapText="1"/>
    </xf>
    <xf numFmtId="0" fontId="11" fillId="5" borderId="15" xfId="0" applyFont="1" applyFill="1" applyBorder="1"/>
    <xf numFmtId="0" fontId="11" fillId="6" borderId="15" xfId="0" applyFont="1" applyFill="1" applyBorder="1"/>
    <xf numFmtId="0" fontId="11" fillId="7" borderId="15" xfId="0" applyFont="1" applyFill="1" applyBorder="1"/>
    <xf numFmtId="0" fontId="11" fillId="8" borderId="15" xfId="0" applyFont="1" applyFill="1" applyBorder="1"/>
    <xf numFmtId="0" fontId="11" fillId="0" borderId="0" xfId="0" applyFont="1" applyAlignment="1" applyProtection="1">
      <alignment horizontal="center" vertical="center" wrapText="1"/>
      <protection locked="0"/>
    </xf>
    <xf numFmtId="0" fontId="16" fillId="0" borderId="0" xfId="0" applyFont="1"/>
    <xf numFmtId="0" fontId="16" fillId="2" borderId="0" xfId="0" applyFont="1" applyFill="1"/>
    <xf numFmtId="0" fontId="16" fillId="5" borderId="15" xfId="0" applyFont="1" applyFill="1" applyBorder="1"/>
    <xf numFmtId="0" fontId="16" fillId="0" borderId="0" xfId="0" applyFont="1" applyAlignment="1">
      <alignment horizontal="center"/>
    </xf>
    <xf numFmtId="0" fontId="16" fillId="2" borderId="5" xfId="0" applyFont="1" applyFill="1" applyBorder="1"/>
    <xf numFmtId="0" fontId="11" fillId="10" borderId="15" xfId="0" applyFont="1" applyFill="1" applyBorder="1"/>
    <xf numFmtId="0" fontId="16" fillId="0" borderId="5" xfId="0" applyFont="1" applyBorder="1"/>
    <xf numFmtId="0" fontId="16" fillId="0" borderId="8" xfId="0" applyFont="1" applyBorder="1"/>
    <xf numFmtId="0" fontId="16" fillId="8" borderId="15" xfId="0" applyFont="1" applyFill="1" applyBorder="1"/>
    <xf numFmtId="0" fontId="11" fillId="0" borderId="0" xfId="0" applyFont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8" fillId="4" borderId="25" xfId="0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1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justify" vertical="center" wrapText="1"/>
    </xf>
    <xf numFmtId="0" fontId="16" fillId="0" borderId="15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11" fillId="12" borderId="0" xfId="0" applyFont="1" applyFill="1" applyAlignment="1">
      <alignment vertical="center" wrapText="1"/>
    </xf>
    <xf numFmtId="1" fontId="11" fillId="12" borderId="0" xfId="0" applyNumberFormat="1" applyFont="1" applyFill="1" applyAlignment="1">
      <alignment vertical="center" wrapText="1"/>
    </xf>
    <xf numFmtId="0" fontId="18" fillId="12" borderId="0" xfId="1" applyFont="1" applyFill="1" applyAlignment="1">
      <alignment horizontal="right" vertical="center"/>
    </xf>
    <xf numFmtId="0" fontId="18" fillId="12" borderId="0" xfId="1" applyFont="1" applyFill="1"/>
    <xf numFmtId="0" fontId="11" fillId="12" borderId="6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17" fillId="2" borderId="0" xfId="0" applyFont="1" applyFill="1"/>
    <xf numFmtId="0" fontId="17" fillId="2" borderId="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20" fillId="0" borderId="2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2" borderId="4" xfId="0" applyFont="1" applyFill="1" applyBorder="1"/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22" xfId="0" applyFont="1" applyFill="1" applyBorder="1"/>
    <xf numFmtId="0" fontId="16" fillId="0" borderId="6" xfId="0" applyFont="1" applyBorder="1"/>
    <xf numFmtId="0" fontId="16" fillId="0" borderId="7" xfId="0" applyFont="1" applyBorder="1"/>
    <xf numFmtId="0" fontId="17" fillId="0" borderId="4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8" fillId="4" borderId="2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14" borderId="0" xfId="0" applyFont="1" applyFill="1" applyAlignment="1">
      <alignment vertical="center" wrapText="1"/>
    </xf>
    <xf numFmtId="0" fontId="4" fillId="14" borderId="5" xfId="0" applyFont="1" applyFill="1" applyBorder="1" applyAlignment="1">
      <alignment vertical="center" wrapText="1"/>
    </xf>
    <xf numFmtId="0" fontId="17" fillId="2" borderId="6" xfId="0" applyFont="1" applyFill="1" applyBorder="1"/>
    <xf numFmtId="0" fontId="17" fillId="2" borderId="8" xfId="0" applyFont="1" applyFill="1" applyBorder="1"/>
    <xf numFmtId="0" fontId="2" fillId="0" borderId="15" xfId="0" applyFont="1" applyBorder="1" applyAlignment="1">
      <alignment horizontal="justify" vertical="center"/>
    </xf>
    <xf numFmtId="164" fontId="21" fillId="13" borderId="43" xfId="0" applyNumberFormat="1" applyFont="1" applyFill="1" applyBorder="1" applyAlignment="1">
      <alignment horizontal="center" vertical="center" wrapText="1"/>
    </xf>
    <xf numFmtId="14" fontId="21" fillId="13" borderId="43" xfId="0" applyNumberFormat="1" applyFont="1" applyFill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vertical="center" wrapText="1"/>
      <protection locked="0"/>
    </xf>
    <xf numFmtId="0" fontId="36" fillId="11" borderId="4" xfId="0" applyFont="1" applyFill="1" applyBorder="1" applyAlignment="1">
      <alignment vertical="center" wrapText="1"/>
    </xf>
    <xf numFmtId="0" fontId="36" fillId="11" borderId="0" xfId="0" applyFont="1" applyFill="1" applyAlignment="1">
      <alignment vertical="center" wrapText="1"/>
    </xf>
    <xf numFmtId="0" fontId="36" fillId="11" borderId="0" xfId="0" applyFont="1" applyFill="1" applyAlignment="1">
      <alignment horizontal="center" vertical="center" wrapText="1"/>
    </xf>
    <xf numFmtId="0" fontId="36" fillId="11" borderId="38" xfId="0" applyFont="1" applyFill="1" applyBorder="1" applyAlignment="1">
      <alignment vertical="center" wrapText="1"/>
    </xf>
    <xf numFmtId="0" fontId="36" fillId="11" borderId="6" xfId="0" applyFont="1" applyFill="1" applyBorder="1" applyAlignment="1">
      <alignment vertical="center" wrapText="1"/>
    </xf>
    <xf numFmtId="0" fontId="36" fillId="11" borderId="7" xfId="0" applyFont="1" applyFill="1" applyBorder="1" applyAlignment="1">
      <alignment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9" fillId="6" borderId="1" xfId="0" applyFont="1" applyFill="1" applyBorder="1"/>
    <xf numFmtId="0" fontId="9" fillId="6" borderId="2" xfId="0" applyFont="1" applyFill="1" applyBorder="1"/>
    <xf numFmtId="0" fontId="9" fillId="6" borderId="3" xfId="0" applyFont="1" applyFill="1" applyBorder="1"/>
    <xf numFmtId="0" fontId="9" fillId="6" borderId="4" xfId="0" applyFont="1" applyFill="1" applyBorder="1"/>
    <xf numFmtId="0" fontId="9" fillId="6" borderId="0" xfId="0" applyFont="1" applyFill="1"/>
    <xf numFmtId="0" fontId="9" fillId="6" borderId="5" xfId="0" applyFont="1" applyFill="1" applyBorder="1"/>
    <xf numFmtId="0" fontId="18" fillId="6" borderId="0" xfId="1" applyFont="1" applyFill="1" applyAlignment="1">
      <alignment horizontal="right" vertical="center"/>
    </xf>
    <xf numFmtId="0" fontId="18" fillId="6" borderId="0" xfId="1" applyFont="1" applyFill="1"/>
    <xf numFmtId="0" fontId="9" fillId="6" borderId="6" xfId="0" applyFont="1" applyFill="1" applyBorder="1"/>
    <xf numFmtId="0" fontId="9" fillId="6" borderId="7" xfId="0" applyFont="1" applyFill="1" applyBorder="1"/>
    <xf numFmtId="0" fontId="9" fillId="6" borderId="8" xfId="0" applyFont="1" applyFill="1" applyBorder="1"/>
    <xf numFmtId="164" fontId="21" fillId="3" borderId="2" xfId="0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7" fillId="2" borderId="5" xfId="0" applyFont="1" applyFill="1" applyBorder="1"/>
    <xf numFmtId="0" fontId="11" fillId="0" borderId="52" xfId="0" applyFont="1" applyBorder="1" applyAlignment="1">
      <alignment horizontal="left" vertical="center" wrapText="1"/>
    </xf>
    <xf numFmtId="14" fontId="26" fillId="13" borderId="41" xfId="0" applyNumberFormat="1" applyFont="1" applyFill="1" applyBorder="1" applyAlignment="1">
      <alignment vertical="center" wrapText="1"/>
    </xf>
    <xf numFmtId="14" fontId="26" fillId="13" borderId="42" xfId="0" applyNumberFormat="1" applyFont="1" applyFill="1" applyBorder="1" applyAlignment="1">
      <alignment vertical="center" wrapText="1"/>
    </xf>
    <xf numFmtId="0" fontId="15" fillId="0" borderId="15" xfId="0" applyFont="1" applyBorder="1" applyProtection="1">
      <protection locked="0"/>
    </xf>
    <xf numFmtId="0" fontId="4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2" fillId="13" borderId="15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23" xfId="0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64" fontId="24" fillId="13" borderId="18" xfId="1" applyNumberFormat="1" applyFont="1" applyFill="1" applyBorder="1" applyAlignment="1">
      <alignment horizontal="center" vertical="center" wrapText="1"/>
    </xf>
    <xf numFmtId="164" fontId="26" fillId="13" borderId="45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2" borderId="1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11" fillId="0" borderId="25" xfId="0" quotePrefix="1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11" fillId="0" borderId="25" xfId="0" quotePrefix="1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1" fillId="0" borderId="0" xfId="0" applyFont="1"/>
    <xf numFmtId="0" fontId="43" fillId="0" borderId="4" xfId="0" applyFont="1" applyBorder="1" applyAlignment="1">
      <alignment horizontal="centerContinuous"/>
    </xf>
    <xf numFmtId="0" fontId="43" fillId="0" borderId="5" xfId="0" applyFont="1" applyBorder="1" applyAlignment="1">
      <alignment horizontal="centerContinuous"/>
    </xf>
    <xf numFmtId="0" fontId="11" fillId="0" borderId="0" xfId="0" applyFont="1" applyProtection="1">
      <protection locked="0"/>
    </xf>
    <xf numFmtId="0" fontId="4" fillId="0" borderId="0" xfId="1" applyFont="1" applyAlignment="1">
      <alignment horizontal="right" vertical="center"/>
    </xf>
    <xf numFmtId="0" fontId="3" fillId="0" borderId="0" xfId="1" applyFont="1" applyProtection="1">
      <protection locked="0"/>
    </xf>
    <xf numFmtId="0" fontId="2" fillId="0" borderId="0" xfId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11" fillId="0" borderId="52" xfId="0" applyFont="1" applyBorder="1" applyAlignment="1">
      <alignment horizontal="justify" vertical="center" wrapText="1"/>
    </xf>
    <xf numFmtId="0" fontId="45" fillId="0" borderId="0" xfId="0" applyFont="1"/>
    <xf numFmtId="0" fontId="10" fillId="0" borderId="49" xfId="0" applyFont="1" applyBorder="1"/>
    <xf numFmtId="0" fontId="10" fillId="0" borderId="4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/>
    </xf>
    <xf numFmtId="0" fontId="11" fillId="0" borderId="24" xfId="0" applyFont="1" applyBorder="1" applyAlignment="1">
      <alignment horizontal="justify" vertical="center"/>
    </xf>
    <xf numFmtId="0" fontId="11" fillId="0" borderId="15" xfId="0" applyFont="1" applyBorder="1" applyAlignment="1">
      <alignment horizontal="justify" vertical="center"/>
    </xf>
    <xf numFmtId="0" fontId="11" fillId="0" borderId="16" xfId="0" applyFont="1" applyBorder="1" applyAlignment="1">
      <alignment horizontal="justify" vertical="center"/>
    </xf>
    <xf numFmtId="0" fontId="11" fillId="0" borderId="51" xfId="0" applyFont="1" applyBorder="1" applyAlignment="1">
      <alignment horizontal="justify" vertical="center"/>
    </xf>
    <xf numFmtId="0" fontId="11" fillId="0" borderId="55" xfId="0" applyFont="1" applyBorder="1" applyAlignment="1">
      <alignment horizontal="justify" vertical="center"/>
    </xf>
    <xf numFmtId="0" fontId="11" fillId="0" borderId="52" xfId="0" applyFont="1" applyBorder="1" applyAlignment="1">
      <alignment horizontal="justify" vertical="center"/>
    </xf>
    <xf numFmtId="0" fontId="11" fillId="0" borderId="53" xfId="0" applyFont="1" applyBorder="1" applyAlignment="1">
      <alignment horizontal="justify" vertical="center"/>
    </xf>
    <xf numFmtId="0" fontId="11" fillId="0" borderId="5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1" fillId="0" borderId="0" xfId="0" applyFont="1" applyAlignment="1" applyProtection="1">
      <alignment horizontal="justify" vertical="top" wrapText="1"/>
      <protection locked="0"/>
    </xf>
    <xf numFmtId="0" fontId="3" fillId="0" borderId="5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9" fontId="11" fillId="0" borderId="0" xfId="0" applyNumberFormat="1" applyFont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164" fontId="3" fillId="0" borderId="49" xfId="0" applyNumberFormat="1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0" xfId="0" applyFont="1"/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46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8" borderId="25" xfId="0" applyFont="1" applyFill="1" applyBorder="1"/>
    <xf numFmtId="0" fontId="16" fillId="8" borderId="27" xfId="0" applyFont="1" applyFill="1" applyBorder="1"/>
    <xf numFmtId="0" fontId="16" fillId="8" borderId="10" xfId="0" applyFont="1" applyFill="1" applyBorder="1"/>
    <xf numFmtId="0" fontId="16" fillId="7" borderId="25" xfId="0" applyFont="1" applyFill="1" applyBorder="1"/>
    <xf numFmtId="0" fontId="16" fillId="7" borderId="27" xfId="0" applyFont="1" applyFill="1" applyBorder="1"/>
    <xf numFmtId="0" fontId="16" fillId="7" borderId="10" xfId="0" applyFont="1" applyFill="1" applyBorder="1"/>
    <xf numFmtId="0" fontId="16" fillId="21" borderId="25" xfId="0" applyFont="1" applyFill="1" applyBorder="1"/>
    <xf numFmtId="0" fontId="16" fillId="21" borderId="27" xfId="0" applyFont="1" applyFill="1" applyBorder="1"/>
    <xf numFmtId="0" fontId="16" fillId="21" borderId="10" xfId="0" applyFont="1" applyFill="1" applyBorder="1"/>
    <xf numFmtId="0" fontId="16" fillId="5" borderId="25" xfId="0" applyFont="1" applyFill="1" applyBorder="1"/>
    <xf numFmtId="0" fontId="16" fillId="5" borderId="27" xfId="0" applyFont="1" applyFill="1" applyBorder="1"/>
    <xf numFmtId="0" fontId="16" fillId="5" borderId="10" xfId="0" applyFont="1" applyFill="1" applyBorder="1"/>
    <xf numFmtId="0" fontId="16" fillId="8" borderId="19" xfId="0" applyFont="1" applyFill="1" applyBorder="1"/>
    <xf numFmtId="0" fontId="16" fillId="8" borderId="0" xfId="0" applyFont="1" applyFill="1" applyBorder="1"/>
    <xf numFmtId="0" fontId="16" fillId="8" borderId="12" xfId="0" applyFont="1" applyFill="1" applyBorder="1"/>
    <xf numFmtId="0" fontId="16" fillId="7" borderId="19" xfId="0" applyFont="1" applyFill="1" applyBorder="1"/>
    <xf numFmtId="0" fontId="16" fillId="7" borderId="0" xfId="0" applyFont="1" applyFill="1" applyBorder="1"/>
    <xf numFmtId="0" fontId="16" fillId="7" borderId="12" xfId="0" applyFont="1" applyFill="1" applyBorder="1"/>
    <xf numFmtId="0" fontId="16" fillId="21" borderId="19" xfId="0" applyFont="1" applyFill="1" applyBorder="1"/>
    <xf numFmtId="0" fontId="16" fillId="21" borderId="0" xfId="0" applyFont="1" applyFill="1" applyBorder="1"/>
    <xf numFmtId="0" fontId="16" fillId="21" borderId="12" xfId="0" applyFont="1" applyFill="1" applyBorder="1"/>
    <xf numFmtId="0" fontId="7" fillId="21" borderId="20" xfId="0" applyFont="1" applyFill="1" applyBorder="1" applyAlignment="1">
      <alignment vertical="center"/>
    </xf>
    <xf numFmtId="0" fontId="7" fillId="21" borderId="38" xfId="0" applyFont="1" applyFill="1" applyBorder="1" applyAlignment="1">
      <alignment vertical="center"/>
    </xf>
    <xf numFmtId="0" fontId="7" fillId="21" borderId="22" xfId="0" applyFont="1" applyFill="1" applyBorder="1" applyAlignment="1">
      <alignment vertical="center"/>
    </xf>
    <xf numFmtId="0" fontId="7" fillId="5" borderId="20" xfId="0" applyFont="1" applyFill="1" applyBorder="1" applyAlignment="1">
      <alignment horizontal="right" vertical="center" textRotation="90"/>
    </xf>
    <xf numFmtId="0" fontId="7" fillId="5" borderId="38" xfId="0" applyFont="1" applyFill="1" applyBorder="1" applyAlignment="1">
      <alignment horizontal="right" vertical="center" textRotation="90"/>
    </xf>
    <xf numFmtId="0" fontId="7" fillId="5" borderId="22" xfId="0" applyFont="1" applyFill="1" applyBorder="1" applyAlignment="1">
      <alignment horizontal="right" vertical="center" textRotation="90"/>
    </xf>
    <xf numFmtId="0" fontId="16" fillId="5" borderId="22" xfId="0" applyFont="1" applyFill="1" applyBorder="1"/>
    <xf numFmtId="0" fontId="7" fillId="5" borderId="20" xfId="0" applyFont="1" applyFill="1" applyBorder="1" applyAlignment="1">
      <alignment vertical="center"/>
    </xf>
    <xf numFmtId="0" fontId="7" fillId="5" borderId="38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16" fillId="0" borderId="0" xfId="0" applyFont="1" applyBorder="1" applyProtection="1">
      <protection locked="0"/>
    </xf>
    <xf numFmtId="164" fontId="19" fillId="13" borderId="27" xfId="0" applyNumberFormat="1" applyFont="1" applyFill="1" applyBorder="1" applyAlignment="1" applyProtection="1">
      <alignment horizontal="center" vertical="center"/>
      <protection locked="0"/>
    </xf>
    <xf numFmtId="0" fontId="11" fillId="22" borderId="17" xfId="0" applyFont="1" applyFill="1" applyBorder="1" applyAlignment="1" applyProtection="1">
      <alignment vertical="center" wrapText="1"/>
      <protection locked="0"/>
    </xf>
    <xf numFmtId="0" fontId="11" fillId="22" borderId="25" xfId="0" applyFont="1" applyFill="1" applyBorder="1" applyAlignment="1" applyProtection="1">
      <alignment vertical="center" wrapText="1"/>
      <protection locked="0"/>
    </xf>
    <xf numFmtId="0" fontId="3" fillId="22" borderId="25" xfId="0" applyFont="1" applyFill="1" applyBorder="1" applyAlignment="1" applyProtection="1">
      <alignment vertical="center" wrapText="1"/>
      <protection locked="0"/>
    </xf>
    <xf numFmtId="0" fontId="11" fillId="22" borderId="25" xfId="0" quotePrefix="1" applyFont="1" applyFill="1" applyBorder="1" applyAlignment="1" applyProtection="1">
      <alignment vertical="center" wrapText="1"/>
      <protection locked="0"/>
    </xf>
    <xf numFmtId="0" fontId="3" fillId="22" borderId="25" xfId="0" applyFont="1" applyFill="1" applyBorder="1" applyAlignment="1">
      <alignment horizontal="center" vertical="center" wrapText="1"/>
    </xf>
    <xf numFmtId="0" fontId="11" fillId="22" borderId="25" xfId="1" applyFont="1" applyFill="1" applyBorder="1" applyAlignment="1" applyProtection="1">
      <alignment vertical="center" wrapText="1"/>
      <protection locked="0"/>
    </xf>
    <xf numFmtId="0" fontId="11" fillId="22" borderId="26" xfId="0" applyFont="1" applyFill="1" applyBorder="1" applyAlignment="1" applyProtection="1">
      <alignment vertical="center" wrapText="1"/>
      <protection locked="0"/>
    </xf>
    <xf numFmtId="0" fontId="2" fillId="23" borderId="1" xfId="0" applyFont="1" applyFill="1" applyBorder="1" applyProtection="1"/>
    <xf numFmtId="0" fontId="2" fillId="23" borderId="2" xfId="0" applyFont="1" applyFill="1" applyBorder="1" applyProtection="1"/>
    <xf numFmtId="0" fontId="2" fillId="23" borderId="3" xfId="0" applyFont="1" applyFill="1" applyBorder="1" applyProtection="1"/>
    <xf numFmtId="0" fontId="2" fillId="23" borderId="4" xfId="0" applyFont="1" applyFill="1" applyBorder="1" applyProtection="1"/>
    <xf numFmtId="0" fontId="2" fillId="23" borderId="0" xfId="0" applyFont="1" applyFill="1" applyBorder="1" applyProtection="1"/>
    <xf numFmtId="0" fontId="2" fillId="23" borderId="5" xfId="0" applyFont="1" applyFill="1" applyBorder="1" applyProtection="1"/>
    <xf numFmtId="0" fontId="18" fillId="23" borderId="4" xfId="1" applyFont="1" applyFill="1" applyBorder="1" applyAlignment="1" applyProtection="1">
      <alignment horizontal="right" vertical="center"/>
    </xf>
    <xf numFmtId="0" fontId="18" fillId="23" borderId="0" xfId="1" applyFont="1" applyFill="1" applyBorder="1" applyAlignment="1" applyProtection="1">
      <alignment horizontal="right" vertical="center"/>
    </xf>
    <xf numFmtId="0" fontId="18" fillId="23" borderId="0" xfId="1" applyFont="1" applyFill="1" applyBorder="1" applyProtection="1"/>
    <xf numFmtId="0" fontId="2" fillId="23" borderId="6" xfId="0" applyFont="1" applyFill="1" applyBorder="1" applyProtection="1"/>
    <xf numFmtId="0" fontId="2" fillId="23" borderId="7" xfId="0" applyFont="1" applyFill="1" applyBorder="1" applyProtection="1"/>
    <xf numFmtId="0" fontId="2" fillId="23" borderId="8" xfId="0" applyFont="1" applyFill="1" applyBorder="1" applyProtection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24" borderId="4" xfId="0" applyFill="1" applyBorder="1"/>
    <xf numFmtId="0" fontId="0" fillId="24" borderId="0" xfId="0" applyFill="1" applyBorder="1"/>
    <xf numFmtId="0" fontId="0" fillId="24" borderId="5" xfId="0" applyFill="1" applyBorder="1"/>
    <xf numFmtId="0" fontId="0" fillId="24" borderId="6" xfId="0" applyFill="1" applyBorder="1"/>
    <xf numFmtId="0" fontId="0" fillId="24" borderId="7" xfId="0" applyFill="1" applyBorder="1"/>
    <xf numFmtId="0" fontId="0" fillId="24" borderId="8" xfId="0" applyFill="1" applyBorder="1"/>
    <xf numFmtId="0" fontId="2" fillId="0" borderId="25" xfId="0" quotePrefix="1" applyFont="1" applyFill="1" applyBorder="1" applyAlignment="1" applyProtection="1">
      <alignment horizontal="left" vertical="center" wrapText="1"/>
      <protection locked="0"/>
    </xf>
    <xf numFmtId="0" fontId="11" fillId="0" borderId="25" xfId="0" quotePrefix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vertical="center" wrapText="1"/>
    </xf>
    <xf numFmtId="0" fontId="3" fillId="22" borderId="16" xfId="0" applyFont="1" applyFill="1" applyBorder="1" applyAlignment="1">
      <alignment vertical="center" wrapText="1"/>
    </xf>
    <xf numFmtId="0" fontId="3" fillId="22" borderId="48" xfId="0" applyFont="1" applyFill="1" applyBorder="1" applyAlignment="1">
      <alignment horizontal="center" vertical="center" wrapText="1"/>
    </xf>
    <xf numFmtId="0" fontId="3" fillId="22" borderId="49" xfId="0" applyFont="1" applyFill="1" applyBorder="1" applyAlignment="1">
      <alignment horizontal="center" vertical="center" wrapText="1"/>
    </xf>
    <xf numFmtId="0" fontId="3" fillId="22" borderId="50" xfId="0" applyFont="1" applyFill="1" applyBorder="1" applyAlignment="1">
      <alignment horizontal="center" vertical="center" wrapText="1"/>
    </xf>
    <xf numFmtId="164" fontId="3" fillId="27" borderId="0" xfId="0" applyNumberFormat="1" applyFont="1" applyFill="1" applyAlignment="1">
      <alignment horizontal="center" vertical="center" wrapText="1"/>
    </xf>
    <xf numFmtId="0" fontId="3" fillId="27" borderId="0" xfId="0" applyFont="1" applyFill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46" fillId="0" borderId="23" xfId="0" applyFont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vertical="center"/>
      <protection locked="0"/>
    </xf>
    <xf numFmtId="0" fontId="3" fillId="0" borderId="0" xfId="1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>
      <alignment vertical="center" wrapText="1"/>
    </xf>
    <xf numFmtId="0" fontId="19" fillId="4" borderId="5" xfId="0" applyFont="1" applyFill="1" applyBorder="1" applyAlignment="1">
      <alignment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vertical="center" wrapText="1"/>
      <protection locked="0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28" fillId="0" borderId="15" xfId="0" applyNumberFormat="1" applyFont="1" applyBorder="1" applyAlignment="1" applyProtection="1">
      <alignment vertical="center" wrapText="1"/>
      <protection locked="0"/>
    </xf>
    <xf numFmtId="0" fontId="4" fillId="28" borderId="14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4" fillId="29" borderId="15" xfId="0" applyFont="1" applyFill="1" applyBorder="1" applyAlignment="1">
      <alignment horizontal="center" vertical="center" wrapText="1"/>
    </xf>
    <xf numFmtId="0" fontId="4" fillId="30" borderId="15" xfId="0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Border="1" applyProtection="1">
      <protection locked="0"/>
    </xf>
    <xf numFmtId="0" fontId="3" fillId="27" borderId="0" xfId="0" applyFont="1" applyFill="1" applyAlignment="1">
      <alignment vertical="center" wrapText="1"/>
    </xf>
    <xf numFmtId="0" fontId="3" fillId="28" borderId="15" xfId="0" applyFont="1" applyFill="1" applyBorder="1" applyAlignment="1">
      <alignment horizontal="center"/>
    </xf>
    <xf numFmtId="0" fontId="3" fillId="28" borderId="15" xfId="0" applyFont="1" applyFill="1" applyBorder="1"/>
    <xf numFmtId="0" fontId="11" fillId="28" borderId="15" xfId="0" applyFont="1" applyFill="1" applyBorder="1" applyAlignment="1">
      <alignment wrapText="1"/>
    </xf>
    <xf numFmtId="0" fontId="3" fillId="28" borderId="15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1" fillId="0" borderId="23" xfId="0" applyFont="1" applyBorder="1" applyProtection="1">
      <protection locked="0"/>
    </xf>
    <xf numFmtId="0" fontId="28" fillId="0" borderId="0" xfId="0" applyFont="1" applyBorder="1" applyProtection="1">
      <protection locked="0"/>
    </xf>
    <xf numFmtId="1" fontId="2" fillId="0" borderId="15" xfId="0" applyNumberFormat="1" applyFont="1" applyBorder="1" applyAlignment="1">
      <alignment vertical="center" wrapText="1"/>
    </xf>
    <xf numFmtId="0" fontId="15" fillId="0" borderId="0" xfId="0" applyFont="1"/>
    <xf numFmtId="0" fontId="11" fillId="28" borderId="23" xfId="0" applyFont="1" applyFill="1" applyBorder="1" applyProtection="1">
      <protection locked="0"/>
    </xf>
    <xf numFmtId="0" fontId="3" fillId="28" borderId="15" xfId="0" applyFont="1" applyFill="1" applyBorder="1" applyAlignment="1">
      <alignment horizontal="center" vertical="center" wrapText="1"/>
    </xf>
    <xf numFmtId="0" fontId="11" fillId="28" borderId="15" xfId="0" applyFont="1" applyFill="1" applyBorder="1"/>
    <xf numFmtId="0" fontId="13" fillId="28" borderId="15" xfId="0" applyFont="1" applyFill="1" applyBorder="1" applyAlignment="1">
      <alignment horizontal="center" vertical="center" wrapText="1"/>
    </xf>
    <xf numFmtId="0" fontId="28" fillId="28" borderId="15" xfId="0" applyFont="1" applyFill="1" applyBorder="1"/>
    <xf numFmtId="0" fontId="28" fillId="28" borderId="23" xfId="0" applyFont="1" applyFill="1" applyBorder="1" applyProtection="1">
      <protection locked="0"/>
    </xf>
    <xf numFmtId="0" fontId="3" fillId="22" borderId="4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21" fillId="13" borderId="4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26" fillId="13" borderId="2" xfId="1" applyFont="1" applyFill="1" applyBorder="1" applyAlignment="1">
      <alignment vertical="center" wrapText="1"/>
    </xf>
    <xf numFmtId="0" fontId="26" fillId="13" borderId="3" xfId="1" applyFont="1" applyFill="1" applyBorder="1" applyAlignment="1">
      <alignment vertical="center" wrapText="1"/>
    </xf>
    <xf numFmtId="0" fontId="11" fillId="22" borderId="18" xfId="1" applyFont="1" applyFill="1" applyBorder="1" applyAlignment="1" applyProtection="1">
      <alignment vertical="center" wrapText="1"/>
      <protection locked="0"/>
    </xf>
    <xf numFmtId="0" fontId="11" fillId="0" borderId="18" xfId="1" applyFont="1" applyBorder="1" applyAlignment="1" applyProtection="1">
      <alignment vertical="center" wrapText="1"/>
      <protection locked="0"/>
    </xf>
    <xf numFmtId="0" fontId="3" fillId="0" borderId="41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justify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6" fillId="13" borderId="0" xfId="0" applyFont="1" applyFill="1" applyBorder="1" applyAlignment="1">
      <alignment horizontal="center" vertical="center" wrapText="1"/>
    </xf>
    <xf numFmtId="0" fontId="21" fillId="13" borderId="0" xfId="1" applyFont="1" applyFill="1" applyBorder="1" applyAlignment="1">
      <alignment horizontal="center" vertical="center" wrapText="1"/>
    </xf>
    <xf numFmtId="0" fontId="18" fillId="14" borderId="4" xfId="0" applyFont="1" applyFill="1" applyBorder="1" applyAlignment="1">
      <alignment horizontal="center" vertical="center" wrapText="1"/>
    </xf>
    <xf numFmtId="164" fontId="21" fillId="14" borderId="5" xfId="0" applyNumberFormat="1" applyFont="1" applyFill="1" applyBorder="1" applyAlignment="1">
      <alignment horizontal="center" vertical="center" wrapText="1"/>
    </xf>
    <xf numFmtId="14" fontId="21" fillId="3" borderId="2" xfId="0" applyNumberFormat="1" applyFont="1" applyFill="1" applyBorder="1" applyAlignment="1">
      <alignment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8" borderId="2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15" borderId="24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vertical="center" wrapText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justify" vertical="center" wrapText="1"/>
    </xf>
    <xf numFmtId="0" fontId="49" fillId="0" borderId="0" xfId="0" applyFont="1" applyFill="1" applyProtection="1">
      <protection locked="0"/>
    </xf>
    <xf numFmtId="0" fontId="11" fillId="0" borderId="1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52" fillId="0" borderId="24" xfId="0" applyFont="1" applyFill="1" applyBorder="1" applyAlignment="1">
      <alignment horizontal="justify" vertical="center" wrapText="1"/>
    </xf>
    <xf numFmtId="0" fontId="52" fillId="0" borderId="23" xfId="0" applyFont="1" applyFill="1" applyBorder="1" applyAlignment="1">
      <alignment horizontal="justify"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24" xfId="0" applyFont="1" applyBorder="1" applyAlignment="1">
      <alignment horizontal="justify" vertical="center" wrapText="1"/>
    </xf>
    <xf numFmtId="0" fontId="52" fillId="0" borderId="23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/>
    </xf>
    <xf numFmtId="0" fontId="52" fillId="0" borderId="23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justify" vertical="top" wrapText="1"/>
    </xf>
    <xf numFmtId="49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49" fontId="10" fillId="32" borderId="15" xfId="0" applyNumberFormat="1" applyFont="1" applyFill="1" applyBorder="1" applyAlignment="1" applyProtection="1">
      <alignment vertical="center" wrapText="1"/>
      <protection locked="0"/>
    </xf>
    <xf numFmtId="14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25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  <protection locked="0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9" fillId="22" borderId="59" xfId="0" applyFont="1" applyFill="1" applyBorder="1" applyAlignment="1">
      <alignment horizontal="center" vertical="center" wrapText="1"/>
    </xf>
    <xf numFmtId="0" fontId="19" fillId="22" borderId="27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1" fillId="0" borderId="25" xfId="1" applyFont="1" applyBorder="1" applyAlignment="1" applyProtection="1">
      <alignment horizontal="center" vertical="center" wrapText="1"/>
      <protection locked="0"/>
    </xf>
    <xf numFmtId="0" fontId="11" fillId="0" borderId="27" xfId="1" applyFont="1" applyBorder="1" applyAlignment="1" applyProtection="1">
      <alignment horizontal="center" vertical="center" wrapText="1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25" xfId="0" quotePrefix="1" applyFont="1" applyBorder="1" applyAlignment="1" applyProtection="1">
      <alignment horizontal="center" vertical="center" wrapText="1"/>
      <protection locked="0"/>
    </xf>
    <xf numFmtId="0" fontId="11" fillId="0" borderId="27" xfId="0" quotePrefix="1" applyFont="1" applyBorder="1" applyAlignment="1" applyProtection="1">
      <alignment horizontal="center" vertical="center" wrapText="1"/>
      <protection locked="0"/>
    </xf>
    <xf numFmtId="0" fontId="11" fillId="0" borderId="10" xfId="0" quotePrefix="1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5" xfId="0" quotePrefix="1" applyFont="1" applyFill="1" applyBorder="1" applyAlignment="1" applyProtection="1">
      <alignment horizontal="center" vertical="center" wrapText="1"/>
      <protection locked="0"/>
    </xf>
    <xf numFmtId="0" fontId="11" fillId="0" borderId="27" xfId="0" quotePrefix="1" applyFont="1" applyFill="1" applyBorder="1" applyAlignment="1" applyProtection="1">
      <alignment horizontal="center" vertical="center" wrapText="1"/>
      <protection locked="0"/>
    </xf>
    <xf numFmtId="0" fontId="11" fillId="0" borderId="10" xfId="0" quotePrefix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9" fillId="22" borderId="33" xfId="0" applyFont="1" applyFill="1" applyBorder="1" applyAlignment="1">
      <alignment horizontal="center" vertical="center" wrapText="1"/>
    </xf>
    <xf numFmtId="0" fontId="19" fillId="22" borderId="0" xfId="0" applyFont="1" applyFill="1" applyAlignment="1">
      <alignment horizontal="center" vertical="center" wrapText="1"/>
    </xf>
    <xf numFmtId="0" fontId="19" fillId="22" borderId="38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19" fillId="22" borderId="34" xfId="0" applyFont="1" applyFill="1" applyBorder="1" applyAlignment="1">
      <alignment horizontal="center" vertical="center" wrapText="1"/>
    </xf>
    <xf numFmtId="0" fontId="19" fillId="22" borderId="24" xfId="0" applyFont="1" applyFill="1" applyBorder="1" applyAlignment="1">
      <alignment horizontal="center" vertical="center" wrapText="1"/>
    </xf>
    <xf numFmtId="0" fontId="19" fillId="22" borderId="25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13" borderId="1" xfId="0" applyFont="1" applyFill="1" applyBorder="1" applyAlignment="1">
      <alignment horizontal="left" vertical="center" wrapText="1"/>
    </xf>
    <xf numFmtId="0" fontId="19" fillId="13" borderId="54" xfId="0" applyFont="1" applyFill="1" applyBorder="1" applyAlignment="1">
      <alignment horizontal="left" vertical="center" wrapText="1"/>
    </xf>
    <xf numFmtId="0" fontId="44" fillId="21" borderId="1" xfId="0" applyFont="1" applyFill="1" applyBorder="1" applyAlignment="1">
      <alignment horizontal="center" vertical="center"/>
    </xf>
    <xf numFmtId="0" fontId="44" fillId="21" borderId="2" xfId="0" applyFont="1" applyFill="1" applyBorder="1" applyAlignment="1">
      <alignment horizontal="center" vertical="center"/>
    </xf>
    <xf numFmtId="0" fontId="44" fillId="21" borderId="3" xfId="0" applyFont="1" applyFill="1" applyBorder="1" applyAlignment="1">
      <alignment horizontal="center" vertical="center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14" fontId="4" fillId="13" borderId="33" xfId="0" applyNumberFormat="1" applyFont="1" applyFill="1" applyBorder="1" applyAlignment="1">
      <alignment horizontal="center"/>
    </xf>
    <xf numFmtId="14" fontId="4" fillId="13" borderId="0" xfId="0" applyNumberFormat="1" applyFont="1" applyFill="1" applyAlignment="1">
      <alignment horizontal="center"/>
    </xf>
    <xf numFmtId="14" fontId="4" fillId="13" borderId="5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19" fillId="22" borderId="15" xfId="0" applyFont="1" applyFill="1" applyBorder="1" applyAlignment="1">
      <alignment horizontal="center" vertical="center" wrapText="1"/>
    </xf>
    <xf numFmtId="0" fontId="19" fillId="22" borderId="9" xfId="0" applyFont="1" applyFill="1" applyBorder="1" applyAlignment="1">
      <alignment horizontal="center" vertical="center" wrapText="1"/>
    </xf>
    <xf numFmtId="0" fontId="19" fillId="22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 applyProtection="1">
      <alignment horizontal="center" vertical="center" wrapText="1"/>
      <protection locked="0"/>
    </xf>
    <xf numFmtId="0" fontId="49" fillId="0" borderId="21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19" fillId="22" borderId="29" xfId="0" applyFont="1" applyFill="1" applyBorder="1" applyAlignment="1">
      <alignment horizontal="center" vertical="center" wrapText="1"/>
    </xf>
    <xf numFmtId="0" fontId="19" fillId="22" borderId="16" xfId="0" applyFont="1" applyFill="1" applyBorder="1" applyAlignment="1">
      <alignment horizontal="center" vertical="center" wrapText="1"/>
    </xf>
    <xf numFmtId="0" fontId="19" fillId="22" borderId="26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1" fillId="0" borderId="62" xfId="1" applyFont="1" applyBorder="1" applyAlignment="1" applyProtection="1">
      <alignment horizontal="center" vertical="center" wrapText="1"/>
      <protection locked="0"/>
    </xf>
    <xf numFmtId="0" fontId="3" fillId="22" borderId="49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3" fillId="22" borderId="48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left"/>
    </xf>
    <xf numFmtId="0" fontId="3" fillId="22" borderId="49" xfId="0" applyFont="1" applyFill="1" applyBorder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10" fillId="0" borderId="48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4" fillId="25" borderId="9" xfId="0" applyFont="1" applyFill="1" applyBorder="1" applyAlignment="1">
      <alignment horizontal="center" vertical="center" wrapText="1"/>
    </xf>
    <xf numFmtId="0" fontId="44" fillId="25" borderId="10" xfId="0" applyFont="1" applyFill="1" applyBorder="1" applyAlignment="1">
      <alignment horizontal="center" vertical="center" wrapText="1"/>
    </xf>
    <xf numFmtId="0" fontId="44" fillId="25" borderId="29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4" fillId="26" borderId="30" xfId="0" applyFont="1" applyFill="1" applyBorder="1" applyAlignment="1">
      <alignment horizontal="center" vertical="center"/>
    </xf>
    <xf numFmtId="0" fontId="44" fillId="26" borderId="12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23" xfId="0" applyFont="1" applyFill="1" applyBorder="1" applyAlignment="1">
      <alignment horizontal="center" vertical="center"/>
    </xf>
    <xf numFmtId="0" fontId="3" fillId="28" borderId="25" xfId="0" applyFont="1" applyFill="1" applyBorder="1" applyAlignment="1">
      <alignment horizontal="center" vertical="center"/>
    </xf>
    <xf numFmtId="0" fontId="3" fillId="28" borderId="27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9" xfId="0" applyFont="1" applyFill="1" applyBorder="1" applyAlignment="1">
      <alignment horizontal="center" vertical="center"/>
    </xf>
    <xf numFmtId="164" fontId="3" fillId="27" borderId="0" xfId="0" applyNumberFormat="1" applyFont="1" applyFill="1" applyAlignment="1">
      <alignment horizontal="center" vertical="center" wrapText="1"/>
    </xf>
    <xf numFmtId="0" fontId="3" fillId="27" borderId="0" xfId="0" applyFont="1" applyFill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" fillId="28" borderId="31" xfId="0" applyFont="1" applyFill="1" applyBorder="1" applyAlignment="1">
      <alignment horizontal="center"/>
    </xf>
    <xf numFmtId="0" fontId="3" fillId="28" borderId="24" xfId="0" applyFont="1" applyFill="1" applyBorder="1" applyAlignment="1">
      <alignment horizontal="center"/>
    </xf>
    <xf numFmtId="0" fontId="3" fillId="28" borderId="23" xfId="0" applyFont="1" applyFill="1" applyBorder="1" applyAlignment="1">
      <alignment horizontal="center"/>
    </xf>
    <xf numFmtId="0" fontId="16" fillId="26" borderId="32" xfId="0" applyFont="1" applyFill="1" applyBorder="1" applyAlignment="1" applyProtection="1">
      <alignment horizontal="center"/>
      <protection locked="0"/>
    </xf>
    <xf numFmtId="0" fontId="16" fillId="26" borderId="19" xfId="0" applyFont="1" applyFill="1" applyBorder="1" applyAlignment="1" applyProtection="1">
      <alignment horizontal="center"/>
      <protection locked="0"/>
    </xf>
    <xf numFmtId="0" fontId="16" fillId="26" borderId="4" xfId="0" applyFont="1" applyFill="1" applyBorder="1" applyAlignment="1" applyProtection="1">
      <alignment horizontal="center"/>
      <protection locked="0"/>
    </xf>
    <xf numFmtId="0" fontId="16" fillId="26" borderId="0" xfId="0" applyFont="1" applyFill="1" applyBorder="1" applyAlignment="1" applyProtection="1">
      <alignment horizontal="center"/>
      <protection locked="0"/>
    </xf>
    <xf numFmtId="0" fontId="3" fillId="28" borderId="15" xfId="0" applyFont="1" applyFill="1" applyBorder="1" applyAlignment="1">
      <alignment horizontal="center"/>
    </xf>
    <xf numFmtId="0" fontId="11" fillId="15" borderId="25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15" borderId="15" xfId="0" applyFont="1" applyFill="1" applyBorder="1" applyAlignment="1">
      <alignment horizontal="center" vertical="center" wrapText="1"/>
    </xf>
    <xf numFmtId="9" fontId="3" fillId="15" borderId="25" xfId="32" applyFont="1" applyFill="1" applyBorder="1" applyAlignment="1">
      <alignment horizontal="center" vertical="center" wrapText="1"/>
    </xf>
    <xf numFmtId="9" fontId="3" fillId="15" borderId="27" xfId="32" applyFont="1" applyFill="1" applyBorder="1" applyAlignment="1">
      <alignment horizontal="center" vertical="center" wrapText="1"/>
    </xf>
    <xf numFmtId="9" fontId="3" fillId="15" borderId="10" xfId="32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1" fillId="13" borderId="47" xfId="0" applyFont="1" applyFill="1" applyBorder="1" applyAlignment="1">
      <alignment horizontal="left" vertical="center" wrapText="1"/>
    </xf>
    <xf numFmtId="0" fontId="21" fillId="13" borderId="43" xfId="0" applyFont="1" applyFill="1" applyBorder="1" applyAlignment="1">
      <alignment horizontal="left" vertical="center" wrapText="1"/>
    </xf>
    <xf numFmtId="0" fontId="31" fillId="11" borderId="47" xfId="0" applyFont="1" applyFill="1" applyBorder="1" applyAlignment="1">
      <alignment horizontal="center" vertical="center" wrapText="1"/>
    </xf>
    <xf numFmtId="0" fontId="31" fillId="11" borderId="43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15" borderId="25" xfId="0" applyNumberFormat="1" applyFont="1" applyFill="1" applyBorder="1" applyAlignment="1">
      <alignment horizontal="center" vertical="center" wrapText="1"/>
    </xf>
    <xf numFmtId="1" fontId="3" fillId="15" borderId="27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31" fillId="6" borderId="35" xfId="0" applyFont="1" applyFill="1" applyBorder="1" applyAlignment="1">
      <alignment horizontal="center" vertical="center" wrapText="1"/>
    </xf>
    <xf numFmtId="0" fontId="31" fillId="6" borderId="36" xfId="0" applyFont="1" applyFill="1" applyBorder="1" applyAlignment="1">
      <alignment horizontal="center" vertical="center" wrapText="1"/>
    </xf>
    <xf numFmtId="0" fontId="31" fillId="6" borderId="37" xfId="0" applyFont="1" applyFill="1" applyBorder="1" applyAlignment="1">
      <alignment horizontal="center" vertical="center" wrapText="1"/>
    </xf>
    <xf numFmtId="164" fontId="26" fillId="14" borderId="25" xfId="0" applyNumberFormat="1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35" fillId="2" borderId="33" xfId="0" applyFont="1" applyFill="1" applyBorder="1" applyAlignment="1">
      <alignment horizontal="center"/>
    </xf>
    <xf numFmtId="0" fontId="35" fillId="2" borderId="38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26" fillId="14" borderId="32" xfId="0" applyFont="1" applyFill="1" applyBorder="1" applyAlignment="1">
      <alignment horizontal="left" vertical="center" wrapText="1"/>
    </xf>
    <xf numFmtId="0" fontId="26" fillId="14" borderId="20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vertical="center" wrapText="1"/>
    </xf>
    <xf numFmtId="1" fontId="11" fillId="0" borderId="62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31" fillId="19" borderId="0" xfId="0" applyFont="1" applyFill="1" applyAlignment="1">
      <alignment horizontal="center" vertical="center" wrapText="1"/>
    </xf>
    <xf numFmtId="0" fontId="35" fillId="2" borderId="0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62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2" fontId="3" fillId="4" borderId="59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14" fontId="21" fillId="14" borderId="0" xfId="0" applyNumberFormat="1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18" fillId="18" borderId="4" xfId="0" applyFont="1" applyFill="1" applyBorder="1" applyAlignment="1">
      <alignment horizontal="center" vertical="center" wrapText="1"/>
    </xf>
    <xf numFmtId="0" fontId="18" fillId="18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1" fillId="18" borderId="47" xfId="0" applyFont="1" applyFill="1" applyBorder="1" applyAlignment="1">
      <alignment horizontal="center" vertical="center" wrapText="1"/>
    </xf>
    <xf numFmtId="0" fontId="31" fillId="18" borderId="43" xfId="0" applyFont="1" applyFill="1" applyBorder="1" applyAlignment="1">
      <alignment horizontal="center" vertical="center" wrapText="1"/>
    </xf>
    <xf numFmtId="0" fontId="31" fillId="18" borderId="44" xfId="0" applyFont="1" applyFill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6" fillId="13" borderId="4" xfId="0" applyFont="1" applyFill="1" applyBorder="1" applyAlignment="1">
      <alignment horizontal="center" vertical="center" wrapText="1"/>
    </xf>
    <xf numFmtId="0" fontId="26" fillId="13" borderId="3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3" fillId="20" borderId="6" xfId="0" applyFont="1" applyFill="1" applyBorder="1" applyAlignment="1">
      <alignment horizontal="center" vertical="center" wrapText="1"/>
    </xf>
    <xf numFmtId="0" fontId="23" fillId="20" borderId="7" xfId="0" applyFont="1" applyFill="1" applyBorder="1" applyAlignment="1">
      <alignment horizontal="center" vertical="center" wrapText="1"/>
    </xf>
    <xf numFmtId="0" fontId="23" fillId="20" borderId="8" xfId="0" applyFont="1" applyFill="1" applyBorder="1" applyAlignment="1">
      <alignment horizontal="center" vertical="center" wrapText="1"/>
    </xf>
    <xf numFmtId="0" fontId="31" fillId="20" borderId="47" xfId="0" applyFont="1" applyFill="1" applyBorder="1" applyAlignment="1">
      <alignment horizontal="center" vertical="center" wrapText="1"/>
    </xf>
    <xf numFmtId="0" fontId="31" fillId="20" borderId="43" xfId="0" applyFont="1" applyFill="1" applyBorder="1" applyAlignment="1">
      <alignment horizontal="center" vertical="center" wrapText="1"/>
    </xf>
    <xf numFmtId="0" fontId="31" fillId="20" borderId="44" xfId="0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horizontal="center" vertical="center" wrapText="1"/>
    </xf>
    <xf numFmtId="0" fontId="23" fillId="20" borderId="2" xfId="0" applyFont="1" applyFill="1" applyBorder="1" applyAlignment="1">
      <alignment horizontal="center" vertical="center" wrapText="1"/>
    </xf>
    <xf numFmtId="0" fontId="23" fillId="20" borderId="3" xfId="0" applyFont="1" applyFill="1" applyBorder="1" applyAlignment="1">
      <alignment horizontal="center" vertical="center" wrapText="1"/>
    </xf>
    <xf numFmtId="0" fontId="23" fillId="20" borderId="4" xfId="0" applyFont="1" applyFill="1" applyBorder="1" applyAlignment="1">
      <alignment horizontal="center" vertical="center" wrapText="1"/>
    </xf>
    <xf numFmtId="0" fontId="23" fillId="20" borderId="0" xfId="0" applyFont="1" applyFill="1" applyAlignment="1">
      <alignment horizontal="center" vertical="center" wrapText="1"/>
    </xf>
    <xf numFmtId="0" fontId="23" fillId="20" borderId="5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23" fillId="13" borderId="43" xfId="0" applyNumberFormat="1" applyFont="1" applyFill="1" applyBorder="1" applyAlignment="1">
      <alignment horizontal="center" vertical="center" wrapText="1"/>
    </xf>
    <xf numFmtId="14" fontId="23" fillId="13" borderId="44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31" fillId="17" borderId="35" xfId="0" applyFont="1" applyFill="1" applyBorder="1" applyAlignment="1">
      <alignment horizontal="center" vertical="center"/>
    </xf>
    <xf numFmtId="0" fontId="31" fillId="17" borderId="36" xfId="0" applyFont="1" applyFill="1" applyBorder="1" applyAlignment="1">
      <alignment horizontal="center" vertical="center"/>
    </xf>
    <xf numFmtId="0" fontId="31" fillId="17" borderId="37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4" fontId="26" fillId="13" borderId="40" xfId="0" applyNumberFormat="1" applyFont="1" applyFill="1" applyBorder="1" applyAlignment="1">
      <alignment horizontal="center" vertical="center" wrapText="1"/>
    </xf>
    <xf numFmtId="164" fontId="26" fillId="13" borderId="41" xfId="0" applyNumberFormat="1" applyFont="1" applyFill="1" applyBorder="1" applyAlignment="1">
      <alignment horizontal="center" vertical="center" wrapText="1"/>
    </xf>
    <xf numFmtId="0" fontId="26" fillId="13" borderId="31" xfId="0" applyFont="1" applyFill="1" applyBorder="1" applyAlignment="1">
      <alignment horizontal="center" vertical="center" wrapText="1"/>
    </xf>
    <xf numFmtId="0" fontId="26" fillId="13" borderId="2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6" fillId="0" borderId="2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8" borderId="1" xfId="0" applyFont="1" applyFill="1" applyBorder="1" applyAlignment="1">
      <alignment horizontal="center" vertical="center" wrapText="1"/>
    </xf>
    <xf numFmtId="0" fontId="19" fillId="28" borderId="2" xfId="0" applyFont="1" applyFill="1" applyBorder="1" applyAlignment="1">
      <alignment horizontal="center" vertical="center" wrapText="1"/>
    </xf>
    <xf numFmtId="0" fontId="19" fillId="28" borderId="30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1" fillId="11" borderId="61" xfId="1" applyFont="1" applyFill="1" applyBorder="1" applyAlignment="1">
      <alignment horizontal="center" vertical="center" wrapText="1"/>
    </xf>
    <xf numFmtId="0" fontId="31" fillId="11" borderId="62" xfId="1" applyFont="1" applyFill="1" applyBorder="1" applyAlignment="1">
      <alignment horizontal="center" vertical="center" wrapText="1"/>
    </xf>
    <xf numFmtId="0" fontId="31" fillId="11" borderId="27" xfId="1" applyFont="1" applyFill="1" applyBorder="1" applyAlignment="1">
      <alignment horizontal="center" vertical="center" wrapText="1"/>
    </xf>
    <xf numFmtId="0" fontId="31" fillId="11" borderId="63" xfId="1" applyFont="1" applyFill="1" applyBorder="1" applyAlignment="1">
      <alignment horizontal="center" vertical="center" wrapText="1"/>
    </xf>
    <xf numFmtId="0" fontId="21" fillId="13" borderId="47" xfId="1" applyFont="1" applyFill="1" applyBorder="1" applyAlignment="1">
      <alignment horizontal="center" vertical="center" wrapText="1"/>
    </xf>
    <xf numFmtId="0" fontId="21" fillId="13" borderId="43" xfId="1" applyFont="1" applyFill="1" applyBorder="1" applyAlignment="1">
      <alignment horizontal="center" vertical="center" wrapText="1"/>
    </xf>
    <xf numFmtId="0" fontId="21" fillId="13" borderId="44" xfId="1" applyFont="1" applyFill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0" fontId="14" fillId="0" borderId="50" xfId="1" applyFont="1" applyBorder="1" applyAlignment="1">
      <alignment horizontal="center" vertical="center" wrapText="1"/>
    </xf>
    <xf numFmtId="0" fontId="25" fillId="0" borderId="52" xfId="1" applyFont="1" applyBorder="1" applyAlignment="1">
      <alignment horizontal="center" vertical="center" wrapText="1"/>
    </xf>
    <xf numFmtId="0" fontId="25" fillId="0" borderId="53" xfId="1" applyFont="1" applyBorder="1" applyAlignment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2" borderId="4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2" fillId="2" borderId="5" xfId="0" applyFont="1" applyFill="1" applyBorder="1" applyAlignment="1" applyProtection="1">
      <alignment horizontal="center"/>
      <protection locked="0"/>
    </xf>
    <xf numFmtId="0" fontId="14" fillId="0" borderId="48" xfId="1" applyFont="1" applyBorder="1" applyAlignment="1">
      <alignment horizontal="center" vertical="center" wrapText="1"/>
    </xf>
    <xf numFmtId="0" fontId="14" fillId="0" borderId="51" xfId="1" applyFont="1" applyBorder="1" applyAlignment="1">
      <alignment horizontal="center" vertical="center" wrapText="1"/>
    </xf>
    <xf numFmtId="0" fontId="14" fillId="0" borderId="52" xfId="1" applyFont="1" applyBorder="1" applyAlignment="1">
      <alignment horizontal="center" vertical="center" wrapText="1"/>
    </xf>
    <xf numFmtId="0" fontId="21" fillId="13" borderId="33" xfId="1" applyFont="1" applyFill="1" applyBorder="1" applyAlignment="1">
      <alignment horizontal="center" vertical="center" wrapText="1"/>
    </xf>
    <xf numFmtId="0" fontId="21" fillId="13" borderId="38" xfId="1" applyFont="1" applyFill="1" applyBorder="1" applyAlignment="1">
      <alignment horizontal="center" vertical="center" wrapText="1"/>
    </xf>
    <xf numFmtId="0" fontId="21" fillId="11" borderId="15" xfId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9" fillId="31" borderId="15" xfId="1" applyFont="1" applyFill="1" applyBorder="1" applyAlignment="1">
      <alignment horizontal="center" vertical="center" wrapText="1"/>
    </xf>
    <xf numFmtId="0" fontId="19" fillId="15" borderId="23" xfId="0" applyFont="1" applyFill="1" applyBorder="1" applyAlignment="1">
      <alignment horizontal="center" vertical="center" wrapText="1"/>
    </xf>
    <xf numFmtId="0" fontId="19" fillId="15" borderId="24" xfId="0" applyFont="1" applyFill="1" applyBorder="1" applyAlignment="1">
      <alignment horizontal="center" vertical="center" wrapText="1"/>
    </xf>
    <xf numFmtId="0" fontId="19" fillId="30" borderId="36" xfId="1" applyFont="1" applyFill="1" applyBorder="1" applyAlignment="1">
      <alignment horizontal="center" vertical="center" wrapText="1"/>
    </xf>
    <xf numFmtId="0" fontId="19" fillId="30" borderId="46" xfId="1" applyFont="1" applyFill="1" applyBorder="1" applyAlignment="1">
      <alignment horizontal="center" vertical="center" wrapText="1"/>
    </xf>
    <xf numFmtId="0" fontId="19" fillId="15" borderId="34" xfId="0" applyFont="1" applyFill="1" applyBorder="1" applyAlignment="1">
      <alignment horizontal="center" vertical="center" wrapText="1"/>
    </xf>
    <xf numFmtId="0" fontId="19" fillId="29" borderId="36" xfId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1" borderId="11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15" borderId="12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 applyProtection="1">
      <alignment horizontal="center" vertical="center" wrapText="1"/>
      <protection locked="0"/>
    </xf>
    <xf numFmtId="0" fontId="27" fillId="32" borderId="15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38" fillId="15" borderId="0" xfId="0" applyFont="1" applyFill="1" applyAlignment="1">
      <alignment horizontal="center"/>
    </xf>
    <xf numFmtId="0" fontId="39" fillId="15" borderId="0" xfId="0" applyFont="1" applyFill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wrapText="1"/>
    </xf>
    <xf numFmtId="0" fontId="16" fillId="2" borderId="24" xfId="0" applyFont="1" applyFill="1" applyBorder="1" applyAlignment="1">
      <alignment horizontal="center" wrapText="1"/>
    </xf>
    <xf numFmtId="0" fontId="22" fillId="16" borderId="23" xfId="0" applyFont="1" applyFill="1" applyBorder="1" applyAlignment="1">
      <alignment horizontal="center"/>
    </xf>
    <xf numFmtId="0" fontId="22" fillId="16" borderId="34" xfId="0" applyFont="1" applyFill="1" applyBorder="1" applyAlignment="1">
      <alignment horizontal="center"/>
    </xf>
    <xf numFmtId="0" fontId="22" fillId="16" borderId="24" xfId="0" applyFont="1" applyFill="1" applyBorder="1" applyAlignment="1">
      <alignment horizontal="center"/>
    </xf>
    <xf numFmtId="0" fontId="15" fillId="0" borderId="25" xfId="0" quotePrefix="1" applyFont="1" applyFill="1" applyBorder="1" applyAlignment="1" applyProtection="1">
      <alignment horizontal="left" vertical="center" wrapText="1"/>
      <protection locked="0"/>
    </xf>
    <xf numFmtId="0" fontId="16" fillId="0" borderId="25" xfId="0" quotePrefix="1" applyFont="1" applyFill="1" applyBorder="1" applyAlignment="1" applyProtection="1">
      <alignment horizontal="left" vertical="center" wrapText="1"/>
      <protection locked="0"/>
    </xf>
    <xf numFmtId="0" fontId="16" fillId="0" borderId="25" xfId="0" quotePrefix="1" applyFont="1" applyBorder="1" applyAlignment="1" applyProtection="1">
      <alignment horizontal="left" vertical="center" wrapText="1"/>
      <protection locked="0"/>
    </xf>
    <xf numFmtId="0" fontId="16" fillId="0" borderId="25" xfId="1" applyFont="1" applyBorder="1" applyAlignment="1" applyProtection="1">
      <alignment horizontal="center" vertical="center" wrapText="1"/>
      <protection locked="0"/>
    </xf>
    <xf numFmtId="0" fontId="16" fillId="0" borderId="27" xfId="1" applyFont="1" applyBorder="1" applyAlignment="1" applyProtection="1">
      <alignment horizontal="center" vertical="center" wrapText="1"/>
      <protection locked="0"/>
    </xf>
    <xf numFmtId="0" fontId="16" fillId="0" borderId="10" xfId="1" applyFont="1" applyBorder="1" applyAlignment="1" applyProtection="1">
      <alignment horizontal="center" vertical="center" wrapText="1"/>
      <protection locked="0"/>
    </xf>
    <xf numFmtId="0" fontId="52" fillId="2" borderId="23" xfId="0" applyFont="1" applyFill="1" applyBorder="1" applyAlignment="1">
      <alignment vertical="center" wrapText="1"/>
    </xf>
  </cellXfs>
  <cellStyles count="33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Normal" xfId="0" builtinId="0"/>
    <cellStyle name="Normal 2" xfId="1" xr:uid="{00000000-0005-0000-0000-00001F000000}"/>
    <cellStyle name="Porcentaje" xfId="32" builtinId="5"/>
  </cellStyles>
  <dxfs count="230"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9CCFF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CCFF"/>
      <color rgb="FF00FF00"/>
      <color rgb="FFDA770F"/>
      <color rgb="FF00ACA8"/>
      <color rgb="FF007C7B"/>
      <color rgb="FF66CCFF"/>
      <color rgb="FFF6B600"/>
      <color rgb="FFDD8D2B"/>
      <color rgb="FF85A844"/>
      <color rgb="FF055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43139850881506E-2"/>
          <c:y val="6.5459013446819467E-2"/>
          <c:w val="0.80708614962952596"/>
          <c:h val="0.841227195537340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'GRÁFICA RIESGO INHERENTE'!$M$15</c:f>
              <c:strCache>
                <c:ptCount val="1"/>
                <c:pt idx="0">
                  <c:v>Probabilidad (Y)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FCA-45AE-BEE8-F2CCB2BB952C}"/>
              </c:ext>
            </c:extLst>
          </c:dPt>
          <c:dPt>
            <c:idx val="2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FCA-45AE-BEE8-F2CCB2BB952C}"/>
              </c:ext>
            </c:extLst>
          </c:dPt>
          <c:dPt>
            <c:idx val="3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67D-4973-AAFC-2183DD82D33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BC-4FA3-BF53-38A9E7B438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DAD1E3D-0A8C-48A1-83EE-EC6315857FB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FCA-45AE-BEE8-F2CCB2BB95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DD7275-D1ED-4582-9B11-969A6BB516F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FCA-45AE-BEE8-F2CCB2BB95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ACD1B68-6F37-47C5-BFF5-E70E9B6C1E2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67D-4973-AAFC-2183DD82D3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CB580AF-C7E9-4336-B67E-153AB603FBD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67D-4973-AAFC-2183DD82D3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9893F74-8C8A-4F7B-9596-6756DF5B835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67D-4973-AAFC-2183DD82D3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5714F8F-49BA-43F1-BEB9-8194A76DEDB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67D-4973-AAFC-2183DD82D3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812802-DD04-4C9F-854C-B97E4AAD915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67D-4973-AAFC-2183DD82D3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138D54D-0C2E-4F5D-A7D3-504BC6B8417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09E-4933-840B-67853D265D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72000" tIns="19050" rIns="38100" bIns="19050" anchor="t" anchorCtr="1">
                <a:spAutoFit/>
              </a:bodyPr>
              <a:lstStyle/>
              <a:p>
                <a:pPr>
                  <a:defRPr baseline="0"/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'GRÁFICA RIESGO INHERENTE'!$L$16:$L$24</c:f>
              <c:numCache>
                <c:formatCode>General</c:formatCode>
                <c:ptCount val="9"/>
                <c:pt idx="1">
                  <c:v>10</c:v>
                </c:pt>
                <c:pt idx="2" formatCode="0">
                  <c:v>10</c:v>
                </c:pt>
                <c:pt idx="3" formatCode="0">
                  <c:v>5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</c:numCache>
            </c:numRef>
          </c:xVal>
          <c:yVal>
            <c:numRef>
              <c:f>'GRÁFICA RIESGO INHERENTE'!$M$16:$M$24</c:f>
              <c:numCache>
                <c:formatCode>General</c:formatCod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'GRÁFICA RIESGO INHERENTE'!$I$16:$I$24</c15:f>
                <c15:dlblRangeCache>
                  <c:ptCount val="9"/>
                  <c:pt idx="1">
                    <c:v>Riesgo 1</c:v>
                  </c:pt>
                  <c:pt idx="2">
                    <c:v>Riesgo 2</c:v>
                  </c:pt>
                  <c:pt idx="3">
                    <c:v>Riesgo 3</c:v>
                  </c:pt>
                  <c:pt idx="4">
                    <c:v>Riesgo 4</c:v>
                  </c:pt>
                  <c:pt idx="5">
                    <c:v>Riesgo 5</c:v>
                  </c:pt>
                  <c:pt idx="6">
                    <c:v>Riesgo 6</c:v>
                  </c:pt>
                  <c:pt idx="7">
                    <c:v>Riesgo 7</c:v>
                  </c:pt>
                  <c:pt idx="8">
                    <c:v>Riesgo 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0FCA-45AE-BEE8-F2CCB2BB95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79402112"/>
        <c:axId val="79404032"/>
      </c:scatterChart>
      <c:valAx>
        <c:axId val="79402112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9404032"/>
        <c:crosses val="autoZero"/>
        <c:crossBetween val="midCat"/>
        <c:majorUnit val="1"/>
      </c:valAx>
      <c:valAx>
        <c:axId val="7940403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/>
                </a:pPr>
                <a:r>
                  <a:rPr lang="en-US" sz="1800" b="1"/>
                  <a:t>PROBABILIDAD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40211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 anchorCtr="1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40775528812391"/>
          <c:y val="0.16965692092871149"/>
          <c:w val="0.80708614962952596"/>
          <c:h val="0.78696544799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'GRÁFICA RIESGO RESIDUAL'!$M$15</c:f>
              <c:strCache>
                <c:ptCount val="1"/>
                <c:pt idx="0">
                  <c:v>Probabilidad (Y)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408-4617-BF80-F2A9B4683CB9}"/>
              </c:ext>
            </c:extLst>
          </c:dPt>
          <c:dPt>
            <c:idx val="2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408-4617-BF80-F2A9B4683CB9}"/>
              </c:ext>
            </c:extLst>
          </c:dPt>
          <c:dPt>
            <c:idx val="3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408-4617-BF80-F2A9B4683CB9}"/>
              </c:ext>
            </c:extLst>
          </c:dPt>
          <c:dLbls>
            <c:dLbl>
              <c:idx val="1"/>
              <c:layout>
                <c:manualLayout>
                  <c:x val="-6.786427145708583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8-4617-BF80-F2A9B4683CB9}"/>
                </c:ext>
              </c:extLst>
            </c:dLbl>
            <c:dLbl>
              <c:idx val="2"/>
              <c:layout>
                <c:manualLayout>
                  <c:x val="-0.1051230871590154"/>
                  <c:y val="-5.5554913780450882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8-4617-BF80-F2A9B4683C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R3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8-4617-BF80-F2A9B4683C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R4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8-4617-BF80-F2A9B4683CB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R5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08-4617-BF80-F2A9B4683CB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R6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8-4617-BF80-F2A9B4683CB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R7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08-4617-BF80-F2A9B4683CB9}"/>
                </c:ext>
              </c:extLst>
            </c:dLbl>
            <c:dLbl>
              <c:idx val="8"/>
              <c:layout>
                <c:manualLayout>
                  <c:x val="-0.10495195861049519"/>
                  <c:y val="3.37552742616032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08-4617-BF80-F2A9B4683CB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'GRÁFICA RIESGO RESIDUAL'!$L$16:$L$24</c:f>
              <c:numCache>
                <c:formatCode>General</c:formatCode>
                <c:ptCount val="9"/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'GRÁFICA RIESGO RESIDUAL'!$M$16:$M$24</c:f>
              <c:numCache>
                <c:formatCode>General</c:formatCode>
                <c:ptCount val="9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08-4617-BF80-F2A9B468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41312"/>
        <c:axId val="83343232"/>
      </c:scatterChart>
      <c:valAx>
        <c:axId val="83341312"/>
        <c:scaling>
          <c:orientation val="minMax"/>
          <c:max val="2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3343232"/>
        <c:crosses val="autoZero"/>
        <c:crossBetween val="midCat"/>
        <c:majorUnit val="1"/>
      </c:valAx>
      <c:valAx>
        <c:axId val="8334323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2000" b="1"/>
                </a:pPr>
                <a:r>
                  <a:rPr lang="es-CO" sz="2000" b="1"/>
                  <a:t>PROBABILIDAD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8334131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322422</xdr:colOff>
      <xdr:row>0</xdr:row>
      <xdr:rowOff>176542</xdr:rowOff>
    </xdr:from>
    <xdr:to>
      <xdr:col>0</xdr:col>
      <xdr:colOff>1414972</xdr:colOff>
      <xdr:row>4</xdr:row>
      <xdr:rowOff>10270</xdr:rowOff>
    </xdr:to>
    <xdr:pic>
      <xdr:nvPicPr>
        <xdr:cNvPr id="3" name="5 Imagen" descr="Unidad Nacional de Protecció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22" y="176542"/>
          <a:ext cx="1092550" cy="1067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1368830</xdr:colOff>
      <xdr:row>0</xdr:row>
      <xdr:rowOff>149712</xdr:rowOff>
    </xdr:from>
    <xdr:to>
      <xdr:col>10</xdr:col>
      <xdr:colOff>2508697</xdr:colOff>
      <xdr:row>4</xdr:row>
      <xdr:rowOff>70688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02BB64-CE25-464D-AA10-E96DB65F6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76189" y="149712"/>
          <a:ext cx="1139867" cy="11552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143487</xdr:colOff>
      <xdr:row>8</xdr:row>
      <xdr:rowOff>286771</xdr:rowOff>
    </xdr:from>
    <xdr:to>
      <xdr:col>6</xdr:col>
      <xdr:colOff>419919</xdr:colOff>
      <xdr:row>31</xdr:row>
      <xdr:rowOff>122902</xdr:rowOff>
    </xdr:to>
    <xdr:graphicFrame macro="">
      <xdr:nvGraphicFramePr>
        <xdr:cNvPr id="24" name="35 Gráfic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240867</xdr:colOff>
      <xdr:row>0</xdr:row>
      <xdr:rowOff>150283</xdr:rowOff>
    </xdr:from>
    <xdr:to>
      <xdr:col>0</xdr:col>
      <xdr:colOff>1000097</xdr:colOff>
      <xdr:row>3</xdr:row>
      <xdr:rowOff>113901</xdr:rowOff>
    </xdr:to>
    <xdr:pic>
      <xdr:nvPicPr>
        <xdr:cNvPr id="34" name="57 Imagen" descr="Unidad Nacional de Protección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67" y="150283"/>
          <a:ext cx="759230" cy="782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621868</xdr:colOff>
      <xdr:row>0</xdr:row>
      <xdr:rowOff>169334</xdr:rowOff>
    </xdr:from>
    <xdr:to>
      <xdr:col>13</xdr:col>
      <xdr:colOff>180976</xdr:colOff>
      <xdr:row>3</xdr:row>
      <xdr:rowOff>100350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1AC84665-53B7-43C5-91A6-1AA48BDC1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7843" y="169334"/>
          <a:ext cx="740208" cy="7501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114300</xdr:colOff>
      <xdr:row>38</xdr:row>
      <xdr:rowOff>57150</xdr:rowOff>
    </xdr:from>
    <xdr:to>
      <xdr:col>22</xdr:col>
      <xdr:colOff>114300</xdr:colOff>
      <xdr:row>42</xdr:row>
      <xdr:rowOff>133350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59ED87AB-44D8-4087-B13E-F8A46718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0" y="24450675"/>
          <a:ext cx="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3</xdr:row>
      <xdr:rowOff>63500</xdr:rowOff>
    </xdr:to>
    <xdr:pic>
      <xdr:nvPicPr>
        <xdr:cNvPr id="3" name="4 Imagen" descr="Unidad Nacional de Protección">
          <a:extLst>
            <a:ext uri="{FF2B5EF4-FFF2-40B4-BE49-F238E27FC236}">
              <a16:creationId xmlns:a16="http://schemas.microsoft.com/office/drawing/2014/main" id="{BA1F176A-93D8-43B6-9E78-CAD0412A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24</xdr:col>
      <xdr:colOff>114300</xdr:colOff>
      <xdr:row>38</xdr:row>
      <xdr:rowOff>57150</xdr:rowOff>
    </xdr:from>
    <xdr:ext cx="0" cy="723900"/>
    <xdr:pic>
      <xdr:nvPicPr>
        <xdr:cNvPr id="4" name="3 Imagen">
          <a:extLst>
            <a:ext uri="{FF2B5EF4-FFF2-40B4-BE49-F238E27FC236}">
              <a16:creationId xmlns:a16="http://schemas.microsoft.com/office/drawing/2014/main" id="{C4578050-97F2-46ED-B9F4-68B9D310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0" y="24450675"/>
          <a:ext cx="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136242</xdr:colOff>
      <xdr:row>1</xdr:row>
      <xdr:rowOff>1</xdr:rowOff>
    </xdr:from>
    <xdr:to>
      <xdr:col>1</xdr:col>
      <xdr:colOff>52106</xdr:colOff>
      <xdr:row>4</xdr:row>
      <xdr:rowOff>25090</xdr:rowOff>
    </xdr:to>
    <xdr:pic>
      <xdr:nvPicPr>
        <xdr:cNvPr id="5" name="57 Imagen" descr="Unidad Nacional de Protección">
          <a:extLst>
            <a:ext uri="{FF2B5EF4-FFF2-40B4-BE49-F238E27FC236}">
              <a16:creationId xmlns:a16="http://schemas.microsoft.com/office/drawing/2014/main" id="{3573A877-F13B-4FD4-AA0A-DCD2EA4F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42" y="171451"/>
          <a:ext cx="906464" cy="891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911537</xdr:colOff>
      <xdr:row>1</xdr:row>
      <xdr:rowOff>3</xdr:rowOff>
    </xdr:from>
    <xdr:to>
      <xdr:col>28</xdr:col>
      <xdr:colOff>368206</xdr:colOff>
      <xdr:row>4</xdr:row>
      <xdr:rowOff>28017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289569D-D12E-40A9-869E-7B9E756B8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812762" y="171453"/>
          <a:ext cx="885419" cy="89478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151312</xdr:colOff>
      <xdr:row>0</xdr:row>
      <xdr:rowOff>141424</xdr:rowOff>
    </xdr:from>
    <xdr:to>
      <xdr:col>0</xdr:col>
      <xdr:colOff>935971</xdr:colOff>
      <xdr:row>3</xdr:row>
      <xdr:rowOff>212332</xdr:rowOff>
    </xdr:to>
    <xdr:pic>
      <xdr:nvPicPr>
        <xdr:cNvPr id="11" name="57 Imagen" descr="Unidad Nacional de Protección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12" y="141424"/>
          <a:ext cx="784659" cy="890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77529</xdr:colOff>
      <xdr:row>0</xdr:row>
      <xdr:rowOff>221512</xdr:rowOff>
    </xdr:from>
    <xdr:to>
      <xdr:col>30</xdr:col>
      <xdr:colOff>831600</xdr:colOff>
      <xdr:row>3</xdr:row>
      <xdr:rowOff>166134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0CB949-3487-40E0-BCD4-3B9B41E73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80465" y="221512"/>
          <a:ext cx="754071" cy="7642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600885</xdr:colOff>
      <xdr:row>2</xdr:row>
      <xdr:rowOff>114300</xdr:rowOff>
    </xdr:to>
    <xdr:pic>
      <xdr:nvPicPr>
        <xdr:cNvPr id="2" name="5 Imagen" descr="Unidad Nacional de Protección">
          <a:extLst>
            <a:ext uri="{FF2B5EF4-FFF2-40B4-BE49-F238E27FC236}">
              <a16:creationId xmlns:a16="http://schemas.microsoft.com/office/drawing/2014/main" id="{ECB13DDF-4418-443A-A8E6-B05DC842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54373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609601</xdr:colOff>
      <xdr:row>0</xdr:row>
      <xdr:rowOff>85726</xdr:rowOff>
    </xdr:from>
    <xdr:to>
      <xdr:col>4</xdr:col>
      <xdr:colOff>1154717</xdr:colOff>
      <xdr:row>2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7F98E9-6EC6-4A60-B529-62175D927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14976" y="85726"/>
          <a:ext cx="545116" cy="552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41847</xdr:colOff>
      <xdr:row>0</xdr:row>
      <xdr:rowOff>11341</xdr:rowOff>
    </xdr:from>
    <xdr:to>
      <xdr:col>0</xdr:col>
      <xdr:colOff>643155</xdr:colOff>
      <xdr:row>2</xdr:row>
      <xdr:rowOff>161586</xdr:rowOff>
    </xdr:to>
    <xdr:pic>
      <xdr:nvPicPr>
        <xdr:cNvPr id="5" name="5 Imagen" descr="Unidad Nacional de Protección">
          <a:extLst>
            <a:ext uri="{FF2B5EF4-FFF2-40B4-BE49-F238E27FC236}">
              <a16:creationId xmlns:a16="http://schemas.microsoft.com/office/drawing/2014/main" id="{EAB419C3-4476-4A08-AA35-4EE3933B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47" y="11341"/>
          <a:ext cx="601308" cy="63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639178</xdr:colOff>
      <xdr:row>0</xdr:row>
      <xdr:rowOff>129152</xdr:rowOff>
    </xdr:from>
    <xdr:to>
      <xdr:col>14</xdr:col>
      <xdr:colOff>1259238</xdr:colOff>
      <xdr:row>3</xdr:row>
      <xdr:rowOff>79502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93C4BF7-B1BE-419D-8136-D633974B5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694771" y="129152"/>
          <a:ext cx="620060" cy="628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98879</xdr:rowOff>
    </xdr:from>
    <xdr:to>
      <xdr:col>0</xdr:col>
      <xdr:colOff>1062547</xdr:colOff>
      <xdr:row>3</xdr:row>
      <xdr:rowOff>143329</xdr:rowOff>
    </xdr:to>
    <xdr:pic>
      <xdr:nvPicPr>
        <xdr:cNvPr id="6" name="5 Imagen" descr="Unidad Nacional de Protecció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98879"/>
          <a:ext cx="926476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2707821</xdr:colOff>
      <xdr:row>0</xdr:row>
      <xdr:rowOff>139701</xdr:rowOff>
    </xdr:from>
    <xdr:to>
      <xdr:col>5</xdr:col>
      <xdr:colOff>3603818</xdr:colOff>
      <xdr:row>3</xdr:row>
      <xdr:rowOff>190501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D0950B-9757-4578-B18A-B778B916D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27428" y="139701"/>
          <a:ext cx="895997" cy="908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250202</xdr:colOff>
      <xdr:row>1</xdr:row>
      <xdr:rowOff>8937</xdr:rowOff>
    </xdr:from>
    <xdr:to>
      <xdr:col>1</xdr:col>
      <xdr:colOff>728502</xdr:colOff>
      <xdr:row>3</xdr:row>
      <xdr:rowOff>188118</xdr:rowOff>
    </xdr:to>
    <xdr:pic>
      <xdr:nvPicPr>
        <xdr:cNvPr id="10" name="5 Imagen" descr="Unidad Nacional de Protecció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02" y="199437"/>
          <a:ext cx="852156" cy="869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711994</xdr:colOff>
      <xdr:row>1</xdr:row>
      <xdr:rowOff>20844</xdr:rowOff>
    </xdr:from>
    <xdr:to>
      <xdr:col>25</xdr:col>
      <xdr:colOff>1482939</xdr:colOff>
      <xdr:row>3</xdr:row>
      <xdr:rowOff>121187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F280-4C58-4F61-93E8-CF665429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05869" y="211344"/>
          <a:ext cx="770945" cy="790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128058</xdr:rowOff>
    </xdr:from>
    <xdr:to>
      <xdr:col>0</xdr:col>
      <xdr:colOff>1121643</xdr:colOff>
      <xdr:row>4</xdr:row>
      <xdr:rowOff>131021</xdr:rowOff>
    </xdr:to>
    <xdr:pic>
      <xdr:nvPicPr>
        <xdr:cNvPr id="10" name="57 Imagen" descr="Unidad Nacional de Protección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8058"/>
          <a:ext cx="931143" cy="1050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223241</xdr:colOff>
      <xdr:row>0</xdr:row>
      <xdr:rowOff>94324</xdr:rowOff>
    </xdr:from>
    <xdr:to>
      <xdr:col>10</xdr:col>
      <xdr:colOff>1240375</xdr:colOff>
      <xdr:row>4</xdr:row>
      <xdr:rowOff>77391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1536CC-56D6-4C00-837D-9F0888924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82929" y="94324"/>
          <a:ext cx="1017134" cy="10248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448493</xdr:colOff>
      <xdr:row>12</xdr:row>
      <xdr:rowOff>123825</xdr:rowOff>
    </xdr:from>
    <xdr:to>
      <xdr:col>8</xdr:col>
      <xdr:colOff>19051</xdr:colOff>
      <xdr:row>33</xdr:row>
      <xdr:rowOff>76200</xdr:rowOff>
    </xdr:to>
    <xdr:graphicFrame macro="">
      <xdr:nvGraphicFramePr>
        <xdr:cNvPr id="33" name="35 Gráfic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150505</xdr:colOff>
      <xdr:row>1</xdr:row>
      <xdr:rowOff>34597</xdr:rowOff>
    </xdr:from>
    <xdr:to>
      <xdr:col>0</xdr:col>
      <xdr:colOff>1007049</xdr:colOff>
      <xdr:row>4</xdr:row>
      <xdr:rowOff>65436</xdr:rowOff>
    </xdr:to>
    <xdr:pic>
      <xdr:nvPicPr>
        <xdr:cNvPr id="35" name="57 Imagen" descr="Unidad Nacional de Protección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05" y="209769"/>
          <a:ext cx="856544" cy="89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62918</xdr:colOff>
      <xdr:row>0</xdr:row>
      <xdr:rowOff>122184</xdr:rowOff>
    </xdr:from>
    <xdr:to>
      <xdr:col>13</xdr:col>
      <xdr:colOff>114527</xdr:colOff>
      <xdr:row>4</xdr:row>
      <xdr:rowOff>10950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640F9C87-EA62-4553-A64F-28138FA66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07401" y="122184"/>
          <a:ext cx="916523" cy="9288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114300</xdr:colOff>
      <xdr:row>38</xdr:row>
      <xdr:rowOff>57150</xdr:rowOff>
    </xdr:from>
    <xdr:to>
      <xdr:col>22</xdr:col>
      <xdr:colOff>114300</xdr:colOff>
      <xdr:row>42</xdr:row>
      <xdr:rowOff>133350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10553700"/>
          <a:ext cx="36957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3</xdr:row>
      <xdr:rowOff>63500</xdr:rowOff>
    </xdr:to>
    <xdr:pic>
      <xdr:nvPicPr>
        <xdr:cNvPr id="3" name="4 Imagen" descr="Unidad Nacional de Protecció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7426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24</xdr:col>
      <xdr:colOff>114300</xdr:colOff>
      <xdr:row>38</xdr:row>
      <xdr:rowOff>57150</xdr:rowOff>
    </xdr:from>
    <xdr:ext cx="0" cy="723900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0" y="10553700"/>
          <a:ext cx="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136242</xdr:colOff>
      <xdr:row>1</xdr:row>
      <xdr:rowOff>1</xdr:rowOff>
    </xdr:from>
    <xdr:to>
      <xdr:col>1</xdr:col>
      <xdr:colOff>52106</xdr:colOff>
      <xdr:row>4</xdr:row>
      <xdr:rowOff>25090</xdr:rowOff>
    </xdr:to>
    <xdr:pic>
      <xdr:nvPicPr>
        <xdr:cNvPr id="9" name="57 Imagen" descr="Unidad Nacional de Protección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42" y="173183"/>
          <a:ext cx="911659" cy="890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911537</xdr:colOff>
      <xdr:row>1</xdr:row>
      <xdr:rowOff>3</xdr:rowOff>
    </xdr:from>
    <xdr:to>
      <xdr:col>28</xdr:col>
      <xdr:colOff>368206</xdr:colOff>
      <xdr:row>4</xdr:row>
      <xdr:rowOff>28017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908AE14-B7A2-442D-83B9-35DC526BC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517603" y="168091"/>
          <a:ext cx="884570" cy="8964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141748</xdr:rowOff>
    </xdr:from>
    <xdr:to>
      <xdr:col>0</xdr:col>
      <xdr:colOff>874413</xdr:colOff>
      <xdr:row>3</xdr:row>
      <xdr:rowOff>190842</xdr:rowOff>
    </xdr:to>
    <xdr:pic>
      <xdr:nvPicPr>
        <xdr:cNvPr id="7" name="57 Imagen" descr="Unidad Nacional de Protección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41748"/>
          <a:ext cx="779162" cy="86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1040948</xdr:colOff>
      <xdr:row>0</xdr:row>
      <xdr:rowOff>159808</xdr:rowOff>
    </xdr:from>
    <xdr:to>
      <xdr:col>16</xdr:col>
      <xdr:colOff>575081</xdr:colOff>
      <xdr:row>3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B819073-5D5C-4134-B2CE-91248BD18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18610" y="159808"/>
          <a:ext cx="832997" cy="847121"/>
        </a:xfrm>
        <a:prstGeom prst="rect">
          <a:avLst/>
        </a:prstGeom>
      </xdr:spPr>
    </xdr:pic>
    <xdr:clientData/>
  </xdr:twoCellAnchor>
  <xdr:twoCellAnchor>
    <xdr:from>
      <xdr:col>14</xdr:col>
      <xdr:colOff>6865844</xdr:colOff>
      <xdr:row>21</xdr:row>
      <xdr:rowOff>282388</xdr:rowOff>
    </xdr:from>
    <xdr:to>
      <xdr:col>14</xdr:col>
      <xdr:colOff>8961344</xdr:colOff>
      <xdr:row>23</xdr:row>
      <xdr:rowOff>771525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9FA3F08-4CD3-4A1D-A0CF-6EAA36B0F915}"/>
            </a:ext>
          </a:extLst>
        </xdr:cNvPr>
        <xdr:cNvSpPr txBox="1"/>
      </xdr:nvSpPr>
      <xdr:spPr>
        <a:xfrm>
          <a:off x="55433819" y="16360588"/>
          <a:ext cx="0" cy="267988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/>
            <a:t>Mantenr</a:t>
          </a:r>
          <a:r>
            <a:rPr lang="es-ES" sz="1400" baseline="0"/>
            <a:t> solo 3 filas por riesgo</a:t>
          </a:r>
          <a:endParaRPr lang="es-ES" sz="14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1</xdr:row>
      <xdr:rowOff>381000</xdr:rowOff>
    </xdr:to>
    <xdr:pic>
      <xdr:nvPicPr>
        <xdr:cNvPr id="4" name="4 Imagen" descr="Unidad Nacional de Protecció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</xdr:colOff>
      <xdr:row>1</xdr:row>
      <xdr:rowOff>31750</xdr:rowOff>
    </xdr:from>
    <xdr:to>
      <xdr:col>1</xdr:col>
      <xdr:colOff>180975</xdr:colOff>
      <xdr:row>4</xdr:row>
      <xdr:rowOff>59267</xdr:rowOff>
    </xdr:to>
    <xdr:pic>
      <xdr:nvPicPr>
        <xdr:cNvPr id="8" name="57 Imagen" descr="Unidad Nacional de Protecció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03200"/>
          <a:ext cx="882650" cy="89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981075</xdr:colOff>
      <xdr:row>1</xdr:row>
      <xdr:rowOff>38101</xdr:rowOff>
    </xdr:from>
    <xdr:to>
      <xdr:col>18</xdr:col>
      <xdr:colOff>1771650</xdr:colOff>
      <xdr:row>3</xdr:row>
      <xdr:rowOff>172561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DEF63F-0CB0-4D00-865E-A132ACA66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84050" y="209551"/>
          <a:ext cx="790575" cy="801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13" dT="2019-10-17T20:34:43.92" personId="{00000000-0000-0000-0000-000000000000}" id="{953181DE-DB96-41A5-81DE-D6402A783FD0}">
    <text>adjuntar el cronograma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5" tint="-0.499984740745262"/>
  </sheetPr>
  <dimension ref="A1:K142"/>
  <sheetViews>
    <sheetView topLeftCell="C22" zoomScale="80" zoomScaleNormal="80" workbookViewId="0">
      <selection activeCell="I25" sqref="I25:I27"/>
    </sheetView>
  </sheetViews>
  <sheetFormatPr baseColWidth="10" defaultColWidth="9.140625" defaultRowHeight="14.25" x14ac:dyDescent="0.2"/>
  <cols>
    <col min="1" max="1" width="24.5703125" style="153" customWidth="1"/>
    <col min="2" max="2" width="17.140625" style="153" customWidth="1"/>
    <col min="3" max="3" width="27.140625" style="153" bestFit="1" customWidth="1"/>
    <col min="4" max="4" width="43.7109375" style="153" customWidth="1"/>
    <col min="5" max="5" width="27.42578125" style="153" bestFit="1" customWidth="1"/>
    <col min="6" max="8" width="31.28515625" style="153" customWidth="1"/>
    <col min="9" max="10" width="39.85546875" style="153" customWidth="1"/>
    <col min="11" max="11" width="38" style="153" customWidth="1"/>
    <col min="12" max="12" width="28" style="153" customWidth="1"/>
    <col min="13" max="14" width="9.140625" style="153" customWidth="1"/>
    <col min="15" max="16384" width="9.140625" style="153"/>
  </cols>
  <sheetData>
    <row r="1" spans="1:11" s="150" customFormat="1" ht="18.95" customHeight="1" x14ac:dyDescent="0.2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3"/>
    </row>
    <row r="2" spans="1:11" s="150" customFormat="1" ht="26.1" customHeight="1" x14ac:dyDescent="0.3">
      <c r="A2" s="151"/>
      <c r="B2" s="453" t="s">
        <v>133</v>
      </c>
      <c r="C2" s="453"/>
      <c r="D2" s="453"/>
      <c r="E2" s="453"/>
      <c r="F2" s="453"/>
      <c r="G2" s="453"/>
      <c r="H2" s="453"/>
      <c r="I2" s="453"/>
      <c r="J2" s="453"/>
      <c r="K2" s="152"/>
    </row>
    <row r="3" spans="1:11" s="150" customFormat="1" ht="32.25" customHeight="1" x14ac:dyDescent="0.3">
      <c r="A3" s="151"/>
      <c r="B3" s="454" t="s">
        <v>228</v>
      </c>
      <c r="C3" s="454"/>
      <c r="D3" s="454"/>
      <c r="E3" s="454"/>
      <c r="F3" s="454"/>
      <c r="G3" s="454"/>
      <c r="H3" s="454"/>
      <c r="I3" s="454"/>
      <c r="J3" s="454"/>
      <c r="K3" s="152"/>
    </row>
    <row r="4" spans="1:11" s="150" customFormat="1" ht="20.25" x14ac:dyDescent="0.3">
      <c r="A4" s="151"/>
      <c r="B4" s="453" t="s">
        <v>137</v>
      </c>
      <c r="C4" s="453"/>
      <c r="D4" s="453"/>
      <c r="E4" s="453"/>
      <c r="F4" s="453"/>
      <c r="G4" s="453"/>
      <c r="H4" s="453"/>
      <c r="I4" s="453"/>
      <c r="J4" s="453"/>
      <c r="K4" s="152"/>
    </row>
    <row r="5" spans="1:11" s="150" customFormat="1" ht="18" customHeight="1" thickBo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1" s="150" customFormat="1" ht="36" customHeight="1" thickBot="1" x14ac:dyDescent="0.25">
      <c r="A6" s="436" t="s">
        <v>140</v>
      </c>
      <c r="B6" s="437"/>
      <c r="C6" s="242">
        <v>43794</v>
      </c>
      <c r="D6" s="450"/>
      <c r="E6" s="451"/>
      <c r="F6" s="451"/>
      <c r="G6" s="451"/>
      <c r="H6" s="451"/>
      <c r="I6" s="451"/>
      <c r="J6" s="451"/>
      <c r="K6" s="452"/>
    </row>
    <row r="7" spans="1:11" s="150" customFormat="1" ht="36" customHeight="1" thickBot="1" x14ac:dyDescent="0.25">
      <c r="A7" s="438" t="s">
        <v>232</v>
      </c>
      <c r="B7" s="439"/>
      <c r="C7" s="439"/>
      <c r="D7" s="439"/>
      <c r="E7" s="439"/>
      <c r="F7" s="439"/>
      <c r="G7" s="439"/>
      <c r="H7" s="439"/>
      <c r="I7" s="439"/>
      <c r="J7" s="439"/>
      <c r="K7" s="440"/>
    </row>
    <row r="8" spans="1:11" s="150" customFormat="1" ht="24.95" customHeight="1" x14ac:dyDescent="0.2">
      <c r="A8" s="432" t="s">
        <v>9</v>
      </c>
      <c r="B8" s="433"/>
      <c r="C8" s="441" t="s">
        <v>215</v>
      </c>
      <c r="D8" s="441"/>
      <c r="E8" s="441"/>
      <c r="F8" s="441"/>
      <c r="G8" s="441"/>
      <c r="H8" s="441"/>
      <c r="I8" s="441"/>
      <c r="J8" s="442"/>
      <c r="K8" s="443"/>
    </row>
    <row r="9" spans="1:11" s="150" customFormat="1" ht="50.1" customHeight="1" x14ac:dyDescent="0.2">
      <c r="A9" s="408" t="s">
        <v>10</v>
      </c>
      <c r="B9" s="409"/>
      <c r="C9" s="444" t="str">
        <f>IFERROR(VLOOKUP(C8,D108:E124,2,0),"")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D9" s="444"/>
      <c r="E9" s="444"/>
      <c r="F9" s="444"/>
      <c r="G9" s="444"/>
      <c r="H9" s="444"/>
      <c r="I9" s="444"/>
      <c r="J9" s="445"/>
      <c r="K9" s="446"/>
    </row>
    <row r="10" spans="1:11" s="150" customFormat="1" ht="24.95" customHeight="1" thickBot="1" x14ac:dyDescent="0.25">
      <c r="A10" s="434" t="s">
        <v>156</v>
      </c>
      <c r="B10" s="435"/>
      <c r="C10" s="447" t="str">
        <f>IFERROR(VLOOKUP(C8,D108:F124,3,0),"")</f>
        <v>Evaluación</v>
      </c>
      <c r="D10" s="447"/>
      <c r="E10" s="447"/>
      <c r="F10" s="447"/>
      <c r="G10" s="447"/>
      <c r="H10" s="447"/>
      <c r="I10" s="447"/>
      <c r="J10" s="448"/>
      <c r="K10" s="449"/>
    </row>
    <row r="11" spans="1:11" s="150" customFormat="1" ht="14.25" customHeight="1" x14ac:dyDescent="0.2">
      <c r="A11" s="456" t="s">
        <v>157</v>
      </c>
      <c r="B11" s="422" t="s">
        <v>124</v>
      </c>
      <c r="C11" s="423"/>
      <c r="D11" s="423"/>
      <c r="E11" s="423"/>
      <c r="F11" s="423"/>
      <c r="G11" s="423"/>
      <c r="H11" s="424"/>
      <c r="I11" s="388" t="s">
        <v>336</v>
      </c>
      <c r="J11" s="387" t="s">
        <v>226</v>
      </c>
      <c r="K11" s="464" t="s">
        <v>0</v>
      </c>
    </row>
    <row r="12" spans="1:11" s="150" customFormat="1" ht="14.25" customHeight="1" x14ac:dyDescent="0.2">
      <c r="A12" s="457"/>
      <c r="B12" s="425"/>
      <c r="C12" s="426"/>
      <c r="D12" s="426"/>
      <c r="E12" s="426"/>
      <c r="F12" s="426"/>
      <c r="G12" s="426"/>
      <c r="H12" s="427"/>
      <c r="I12" s="388"/>
      <c r="J12" s="388"/>
      <c r="K12" s="465"/>
    </row>
    <row r="13" spans="1:11" s="150" customFormat="1" ht="15.75" x14ac:dyDescent="0.2">
      <c r="A13" s="457"/>
      <c r="B13" s="428" t="s">
        <v>123</v>
      </c>
      <c r="C13" s="429"/>
      <c r="D13" s="430"/>
      <c r="E13" s="428" t="s">
        <v>125</v>
      </c>
      <c r="F13" s="430"/>
      <c r="G13" s="455" t="s">
        <v>94</v>
      </c>
      <c r="H13" s="455"/>
      <c r="I13" s="388"/>
      <c r="J13" s="388"/>
      <c r="K13" s="466" t="s">
        <v>1</v>
      </c>
    </row>
    <row r="14" spans="1:11" s="150" customFormat="1" ht="17.100000000000001" customHeight="1" x14ac:dyDescent="0.2">
      <c r="A14" s="457"/>
      <c r="B14" s="431" t="s">
        <v>199</v>
      </c>
      <c r="C14" s="431" t="s">
        <v>122</v>
      </c>
      <c r="D14" s="431" t="s">
        <v>13</v>
      </c>
      <c r="E14" s="431" t="s">
        <v>126</v>
      </c>
      <c r="F14" s="431" t="s">
        <v>13</v>
      </c>
      <c r="G14" s="431" t="s">
        <v>90</v>
      </c>
      <c r="H14" s="431" t="s">
        <v>91</v>
      </c>
      <c r="I14" s="388"/>
      <c r="J14" s="388"/>
      <c r="K14" s="467"/>
    </row>
    <row r="15" spans="1:11" s="150" customFormat="1" ht="17.100000000000001" customHeight="1" x14ac:dyDescent="0.2">
      <c r="A15" s="457"/>
      <c r="B15" s="389"/>
      <c r="C15" s="389"/>
      <c r="D15" s="389"/>
      <c r="E15" s="389"/>
      <c r="F15" s="389"/>
      <c r="G15" s="389"/>
      <c r="H15" s="389"/>
      <c r="I15" s="389"/>
      <c r="J15" s="389"/>
      <c r="K15" s="464"/>
    </row>
    <row r="16" spans="1:11" ht="171.75" customHeight="1" x14ac:dyDescent="0.2">
      <c r="A16" s="458" t="s">
        <v>182</v>
      </c>
      <c r="B16" s="416" t="s">
        <v>238</v>
      </c>
      <c r="C16" s="419" t="s">
        <v>162</v>
      </c>
      <c r="D16" s="413" t="s">
        <v>348</v>
      </c>
      <c r="E16" s="419" t="s">
        <v>3</v>
      </c>
      <c r="F16" s="413" t="s">
        <v>351</v>
      </c>
      <c r="G16" s="864" t="s">
        <v>425</v>
      </c>
      <c r="H16" s="271" t="s">
        <v>354</v>
      </c>
      <c r="I16" s="384" t="s">
        <v>357</v>
      </c>
      <c r="J16" s="384" t="s">
        <v>359</v>
      </c>
      <c r="K16" s="410" t="s">
        <v>358</v>
      </c>
    </row>
    <row r="17" spans="1:11" ht="14.25" customHeight="1" x14ac:dyDescent="0.2">
      <c r="A17" s="459"/>
      <c r="B17" s="417"/>
      <c r="C17" s="420"/>
      <c r="D17" s="414"/>
      <c r="E17" s="420"/>
      <c r="F17" s="414"/>
      <c r="G17" s="272"/>
      <c r="H17" s="272"/>
      <c r="I17" s="385"/>
      <c r="J17" s="385"/>
      <c r="K17" s="411"/>
    </row>
    <row r="18" spans="1:11" ht="14.25" customHeight="1" x14ac:dyDescent="0.2">
      <c r="A18" s="459"/>
      <c r="B18" s="417"/>
      <c r="C18" s="420"/>
      <c r="D18" s="414"/>
      <c r="E18" s="420"/>
      <c r="F18" s="414"/>
      <c r="G18" s="273" t="s">
        <v>92</v>
      </c>
      <c r="H18" s="273" t="s">
        <v>93</v>
      </c>
      <c r="I18" s="385"/>
      <c r="J18" s="385"/>
      <c r="K18" s="411"/>
    </row>
    <row r="19" spans="1:11" ht="150.75" customHeight="1" x14ac:dyDescent="0.2">
      <c r="A19" s="460"/>
      <c r="B19" s="418"/>
      <c r="C19" s="421"/>
      <c r="D19" s="415"/>
      <c r="E19" s="421"/>
      <c r="F19" s="415"/>
      <c r="G19" s="271" t="s">
        <v>355</v>
      </c>
      <c r="H19" s="271" t="s">
        <v>356</v>
      </c>
      <c r="I19" s="386"/>
      <c r="J19" s="386"/>
      <c r="K19" s="412"/>
    </row>
    <row r="20" spans="1:11" ht="15" customHeight="1" x14ac:dyDescent="0.2">
      <c r="A20" s="243"/>
      <c r="B20" s="244"/>
      <c r="C20" s="245"/>
      <c r="D20" s="246"/>
      <c r="E20" s="245"/>
      <c r="F20" s="246"/>
      <c r="G20" s="247" t="s">
        <v>90</v>
      </c>
      <c r="H20" s="247" t="s">
        <v>91</v>
      </c>
      <c r="I20" s="248"/>
      <c r="J20" s="334"/>
      <c r="K20" s="249"/>
    </row>
    <row r="21" spans="1:11" s="358" customFormat="1" ht="195" customHeight="1" x14ac:dyDescent="0.2">
      <c r="A21" s="461" t="s">
        <v>183</v>
      </c>
      <c r="B21" s="416" t="s">
        <v>238</v>
      </c>
      <c r="C21" s="419" t="s">
        <v>162</v>
      </c>
      <c r="D21" s="413" t="s">
        <v>349</v>
      </c>
      <c r="E21" s="419" t="s">
        <v>3</v>
      </c>
      <c r="F21" s="413" t="s">
        <v>352</v>
      </c>
      <c r="G21" s="272" t="s">
        <v>360</v>
      </c>
      <c r="H21" s="272" t="s">
        <v>361</v>
      </c>
      <c r="I21" s="384" t="s">
        <v>362</v>
      </c>
      <c r="J21" s="384" t="s">
        <v>363</v>
      </c>
      <c r="K21" s="410" t="s">
        <v>364</v>
      </c>
    </row>
    <row r="22" spans="1:11" s="358" customFormat="1" ht="15" customHeight="1" x14ac:dyDescent="0.2">
      <c r="A22" s="462"/>
      <c r="B22" s="417"/>
      <c r="C22" s="420"/>
      <c r="D22" s="414"/>
      <c r="E22" s="420"/>
      <c r="F22" s="414"/>
      <c r="G22" s="273" t="s">
        <v>92</v>
      </c>
      <c r="H22" s="273" t="s">
        <v>93</v>
      </c>
      <c r="I22" s="385"/>
      <c r="J22" s="385"/>
      <c r="K22" s="411"/>
    </row>
    <row r="23" spans="1:11" s="358" customFormat="1" ht="150.75" customHeight="1" x14ac:dyDescent="0.2">
      <c r="A23" s="463"/>
      <c r="B23" s="418"/>
      <c r="C23" s="421"/>
      <c r="D23" s="415"/>
      <c r="E23" s="421"/>
      <c r="F23" s="415"/>
      <c r="G23" s="865" t="s">
        <v>426</v>
      </c>
      <c r="H23" s="865" t="s">
        <v>427</v>
      </c>
      <c r="I23" s="386"/>
      <c r="J23" s="386"/>
      <c r="K23" s="412"/>
    </row>
    <row r="24" spans="1:11" ht="15" customHeight="1" x14ac:dyDescent="0.2">
      <c r="A24" s="243"/>
      <c r="B24" s="244"/>
      <c r="C24" s="245"/>
      <c r="D24" s="246"/>
      <c r="E24" s="245"/>
      <c r="F24" s="246"/>
      <c r="G24" s="247" t="s">
        <v>90</v>
      </c>
      <c r="H24" s="247" t="s">
        <v>91</v>
      </c>
      <c r="I24" s="248"/>
      <c r="J24" s="334"/>
      <c r="K24" s="249"/>
    </row>
    <row r="25" spans="1:11" ht="142.5" customHeight="1" x14ac:dyDescent="0.2">
      <c r="A25" s="396" t="s">
        <v>184</v>
      </c>
      <c r="B25" s="399" t="s">
        <v>239</v>
      </c>
      <c r="C25" s="402" t="s">
        <v>162</v>
      </c>
      <c r="D25" s="405" t="s">
        <v>350</v>
      </c>
      <c r="E25" s="402" t="s">
        <v>3</v>
      </c>
      <c r="F25" s="405" t="s">
        <v>353</v>
      </c>
      <c r="G25" s="141" t="s">
        <v>365</v>
      </c>
      <c r="H25" s="866" t="s">
        <v>366</v>
      </c>
      <c r="I25" s="867" t="s">
        <v>428</v>
      </c>
      <c r="J25" s="384" t="s">
        <v>369</v>
      </c>
      <c r="K25" s="393" t="s">
        <v>370</v>
      </c>
    </row>
    <row r="26" spans="1:11" ht="15" x14ac:dyDescent="0.2">
      <c r="A26" s="397"/>
      <c r="B26" s="400"/>
      <c r="C26" s="403"/>
      <c r="D26" s="406"/>
      <c r="E26" s="403"/>
      <c r="F26" s="406"/>
      <c r="G26" s="138" t="s">
        <v>92</v>
      </c>
      <c r="H26" s="138" t="s">
        <v>93</v>
      </c>
      <c r="I26" s="868"/>
      <c r="J26" s="385"/>
      <c r="K26" s="394"/>
    </row>
    <row r="27" spans="1:11" ht="150.75" customHeight="1" x14ac:dyDescent="0.2">
      <c r="A27" s="398"/>
      <c r="B27" s="401"/>
      <c r="C27" s="404"/>
      <c r="D27" s="407"/>
      <c r="E27" s="404"/>
      <c r="F27" s="407"/>
      <c r="G27" s="141" t="s">
        <v>367</v>
      </c>
      <c r="H27" s="141" t="s">
        <v>368</v>
      </c>
      <c r="I27" s="869"/>
      <c r="J27" s="386"/>
      <c r="K27" s="395"/>
    </row>
    <row r="28" spans="1:11" ht="15" customHeight="1" thickBot="1" x14ac:dyDescent="0.25">
      <c r="A28" s="243"/>
      <c r="B28" s="244"/>
      <c r="C28" s="245"/>
      <c r="D28" s="246"/>
      <c r="E28" s="245"/>
      <c r="F28" s="246"/>
      <c r="G28" s="247" t="s">
        <v>90</v>
      </c>
      <c r="H28" s="247" t="s">
        <v>91</v>
      </c>
      <c r="I28" s="248"/>
      <c r="J28" s="334"/>
      <c r="K28" s="249"/>
    </row>
    <row r="29" spans="1:11" ht="142.5" hidden="1" customHeight="1" x14ac:dyDescent="0.2">
      <c r="A29" s="396" t="s">
        <v>185</v>
      </c>
      <c r="B29" s="399"/>
      <c r="C29" s="402"/>
      <c r="D29" s="405"/>
      <c r="E29" s="402"/>
      <c r="F29" s="405"/>
      <c r="G29" s="141"/>
      <c r="H29" s="141"/>
      <c r="I29" s="390"/>
      <c r="J29" s="390"/>
      <c r="K29" s="393"/>
    </row>
    <row r="30" spans="1:11" ht="15" hidden="1" x14ac:dyDescent="0.2">
      <c r="A30" s="397"/>
      <c r="B30" s="400"/>
      <c r="C30" s="403"/>
      <c r="D30" s="406"/>
      <c r="E30" s="403"/>
      <c r="F30" s="406"/>
      <c r="G30" s="138" t="s">
        <v>92</v>
      </c>
      <c r="H30" s="138" t="s">
        <v>93</v>
      </c>
      <c r="I30" s="391"/>
      <c r="J30" s="391"/>
      <c r="K30" s="394"/>
    </row>
    <row r="31" spans="1:11" ht="150.75" hidden="1" customHeight="1" x14ac:dyDescent="0.2">
      <c r="A31" s="398"/>
      <c r="B31" s="401"/>
      <c r="C31" s="404"/>
      <c r="D31" s="407"/>
      <c r="E31" s="404"/>
      <c r="F31" s="407"/>
      <c r="G31" s="141"/>
      <c r="H31" s="141"/>
      <c r="I31" s="392"/>
      <c r="J31" s="392"/>
      <c r="K31" s="395"/>
    </row>
    <row r="32" spans="1:11" ht="15" hidden="1" customHeight="1" x14ac:dyDescent="0.2">
      <c r="A32" s="243"/>
      <c r="B32" s="244"/>
      <c r="C32" s="245"/>
      <c r="D32" s="246"/>
      <c r="E32" s="245"/>
      <c r="F32" s="246"/>
      <c r="G32" s="247" t="s">
        <v>90</v>
      </c>
      <c r="H32" s="247" t="s">
        <v>91</v>
      </c>
      <c r="I32" s="248"/>
      <c r="J32" s="334"/>
      <c r="K32" s="249"/>
    </row>
    <row r="33" spans="1:11" ht="142.5" hidden="1" customHeight="1" x14ac:dyDescent="0.2">
      <c r="A33" s="396"/>
      <c r="B33" s="399"/>
      <c r="C33" s="402"/>
      <c r="D33" s="405"/>
      <c r="E33" s="402"/>
      <c r="F33" s="405"/>
      <c r="G33" s="141"/>
      <c r="H33" s="141"/>
      <c r="I33" s="390"/>
      <c r="J33" s="390"/>
      <c r="K33" s="393"/>
    </row>
    <row r="34" spans="1:11" ht="15" hidden="1" x14ac:dyDescent="0.2">
      <c r="A34" s="397"/>
      <c r="B34" s="400"/>
      <c r="C34" s="403"/>
      <c r="D34" s="406"/>
      <c r="E34" s="403"/>
      <c r="F34" s="406"/>
      <c r="G34" s="138" t="s">
        <v>92</v>
      </c>
      <c r="H34" s="138" t="s">
        <v>93</v>
      </c>
      <c r="I34" s="391"/>
      <c r="J34" s="391"/>
      <c r="K34" s="394"/>
    </row>
    <row r="35" spans="1:11" ht="150.75" hidden="1" customHeight="1" x14ac:dyDescent="0.2">
      <c r="A35" s="398"/>
      <c r="B35" s="401"/>
      <c r="C35" s="404"/>
      <c r="D35" s="407"/>
      <c r="E35" s="404"/>
      <c r="F35" s="407"/>
      <c r="G35" s="141"/>
      <c r="H35" s="141"/>
      <c r="I35" s="392"/>
      <c r="J35" s="392"/>
      <c r="K35" s="395"/>
    </row>
    <row r="36" spans="1:11" ht="15" hidden="1" customHeight="1" x14ac:dyDescent="0.2">
      <c r="A36" s="142"/>
      <c r="B36" s="143"/>
      <c r="C36" s="144"/>
      <c r="D36" s="145"/>
      <c r="E36" s="144"/>
      <c r="F36" s="145"/>
      <c r="G36" s="137" t="s">
        <v>90</v>
      </c>
      <c r="H36" s="137" t="s">
        <v>91</v>
      </c>
      <c r="I36" s="96"/>
      <c r="J36" s="335"/>
      <c r="K36" s="146"/>
    </row>
    <row r="37" spans="1:11" ht="142.5" hidden="1" customHeight="1" x14ac:dyDescent="0.2">
      <c r="A37" s="396" t="s">
        <v>186</v>
      </c>
      <c r="B37" s="399"/>
      <c r="C37" s="402"/>
      <c r="D37" s="405"/>
      <c r="E37" s="402"/>
      <c r="F37" s="405"/>
      <c r="G37" s="141"/>
      <c r="H37" s="141"/>
      <c r="I37" s="390"/>
      <c r="J37" s="390"/>
      <c r="K37" s="393"/>
    </row>
    <row r="38" spans="1:11" ht="15" hidden="1" x14ac:dyDescent="0.2">
      <c r="A38" s="397"/>
      <c r="B38" s="400"/>
      <c r="C38" s="403"/>
      <c r="D38" s="406"/>
      <c r="E38" s="403"/>
      <c r="F38" s="406"/>
      <c r="G38" s="138" t="s">
        <v>92</v>
      </c>
      <c r="H38" s="138" t="s">
        <v>93</v>
      </c>
      <c r="I38" s="391"/>
      <c r="J38" s="391"/>
      <c r="K38" s="394"/>
    </row>
    <row r="39" spans="1:11" ht="150.75" hidden="1" customHeight="1" x14ac:dyDescent="0.2">
      <c r="A39" s="398"/>
      <c r="B39" s="401"/>
      <c r="C39" s="404"/>
      <c r="D39" s="407"/>
      <c r="E39" s="404"/>
      <c r="F39" s="407"/>
      <c r="G39" s="141"/>
      <c r="H39" s="141"/>
      <c r="I39" s="392"/>
      <c r="J39" s="392"/>
      <c r="K39" s="395"/>
    </row>
    <row r="40" spans="1:11" ht="15" hidden="1" customHeight="1" x14ac:dyDescent="0.2">
      <c r="A40" s="243"/>
      <c r="B40" s="244"/>
      <c r="C40" s="245"/>
      <c r="D40" s="246"/>
      <c r="E40" s="245"/>
      <c r="F40" s="246"/>
      <c r="G40" s="247" t="s">
        <v>90</v>
      </c>
      <c r="H40" s="247" t="s">
        <v>91</v>
      </c>
      <c r="I40" s="248"/>
      <c r="J40" s="334"/>
      <c r="K40" s="249"/>
    </row>
    <row r="41" spans="1:11" ht="142.5" hidden="1" customHeight="1" x14ac:dyDescent="0.2">
      <c r="A41" s="396"/>
      <c r="B41" s="399"/>
      <c r="C41" s="402"/>
      <c r="D41" s="405"/>
      <c r="E41" s="402"/>
      <c r="F41" s="405"/>
      <c r="G41" s="141"/>
      <c r="H41" s="141"/>
      <c r="I41" s="390"/>
      <c r="J41" s="390"/>
      <c r="K41" s="393"/>
    </row>
    <row r="42" spans="1:11" ht="15" hidden="1" x14ac:dyDescent="0.2">
      <c r="A42" s="397"/>
      <c r="B42" s="400"/>
      <c r="C42" s="403"/>
      <c r="D42" s="406"/>
      <c r="E42" s="403"/>
      <c r="F42" s="406"/>
      <c r="G42" s="138" t="s">
        <v>92</v>
      </c>
      <c r="H42" s="138" t="s">
        <v>93</v>
      </c>
      <c r="I42" s="391"/>
      <c r="J42" s="391"/>
      <c r="K42" s="394"/>
    </row>
    <row r="43" spans="1:11" ht="150.75" hidden="1" customHeight="1" x14ac:dyDescent="0.2">
      <c r="A43" s="398"/>
      <c r="B43" s="401"/>
      <c r="C43" s="404"/>
      <c r="D43" s="407"/>
      <c r="E43" s="404"/>
      <c r="F43" s="407"/>
      <c r="G43" s="141"/>
      <c r="H43" s="141"/>
      <c r="I43" s="392"/>
      <c r="J43" s="392"/>
      <c r="K43" s="395"/>
    </row>
    <row r="44" spans="1:11" ht="15" hidden="1" customHeight="1" x14ac:dyDescent="0.2">
      <c r="A44" s="142"/>
      <c r="B44" s="143"/>
      <c r="C44" s="144"/>
      <c r="D44" s="145"/>
      <c r="E44" s="144"/>
      <c r="F44" s="145"/>
      <c r="G44" s="137" t="s">
        <v>90</v>
      </c>
      <c r="H44" s="137" t="s">
        <v>91</v>
      </c>
      <c r="I44" s="96"/>
      <c r="J44" s="335"/>
      <c r="K44" s="146"/>
    </row>
    <row r="45" spans="1:11" ht="142.5" hidden="1" customHeight="1" x14ac:dyDescent="0.2">
      <c r="A45" s="396" t="s">
        <v>187</v>
      </c>
      <c r="B45" s="399"/>
      <c r="C45" s="402"/>
      <c r="D45" s="405"/>
      <c r="E45" s="402"/>
      <c r="F45" s="405"/>
      <c r="G45" s="141"/>
      <c r="H45" s="141"/>
      <c r="I45" s="390"/>
      <c r="J45" s="390"/>
      <c r="K45" s="393"/>
    </row>
    <row r="46" spans="1:11" ht="15" hidden="1" x14ac:dyDescent="0.2">
      <c r="A46" s="397"/>
      <c r="B46" s="400"/>
      <c r="C46" s="403"/>
      <c r="D46" s="406"/>
      <c r="E46" s="403"/>
      <c r="F46" s="406"/>
      <c r="G46" s="138" t="s">
        <v>92</v>
      </c>
      <c r="H46" s="138" t="s">
        <v>93</v>
      </c>
      <c r="I46" s="391"/>
      <c r="J46" s="391"/>
      <c r="K46" s="394"/>
    </row>
    <row r="47" spans="1:11" ht="150.75" hidden="1" customHeight="1" x14ac:dyDescent="0.2">
      <c r="A47" s="398"/>
      <c r="B47" s="401"/>
      <c r="C47" s="404"/>
      <c r="D47" s="407"/>
      <c r="E47" s="404"/>
      <c r="F47" s="407"/>
      <c r="G47" s="141"/>
      <c r="H47" s="141"/>
      <c r="I47" s="392"/>
      <c r="J47" s="392"/>
      <c r="K47" s="395"/>
    </row>
    <row r="48" spans="1:11" ht="15" hidden="1" customHeight="1" x14ac:dyDescent="0.2">
      <c r="A48" s="243"/>
      <c r="B48" s="244"/>
      <c r="C48" s="245"/>
      <c r="D48" s="246"/>
      <c r="E48" s="245"/>
      <c r="F48" s="246"/>
      <c r="G48" s="247" t="s">
        <v>90</v>
      </c>
      <c r="H48" s="247" t="s">
        <v>91</v>
      </c>
      <c r="I48" s="248"/>
      <c r="J48" s="334"/>
      <c r="K48" s="249"/>
    </row>
    <row r="49" spans="1:11" ht="142.5" hidden="1" customHeight="1" x14ac:dyDescent="0.2">
      <c r="A49" s="396" t="s">
        <v>188</v>
      </c>
      <c r="B49" s="399"/>
      <c r="C49" s="402"/>
      <c r="D49" s="405"/>
      <c r="E49" s="402"/>
      <c r="F49" s="405"/>
      <c r="G49" s="141"/>
      <c r="H49" s="141"/>
      <c r="I49" s="390"/>
      <c r="J49" s="390"/>
      <c r="K49" s="393"/>
    </row>
    <row r="50" spans="1:11" ht="15" hidden="1" x14ac:dyDescent="0.2">
      <c r="A50" s="397"/>
      <c r="B50" s="400"/>
      <c r="C50" s="403"/>
      <c r="D50" s="406"/>
      <c r="E50" s="403"/>
      <c r="F50" s="406"/>
      <c r="G50" s="138" t="s">
        <v>92</v>
      </c>
      <c r="H50" s="138" t="s">
        <v>93</v>
      </c>
      <c r="I50" s="391"/>
      <c r="J50" s="391"/>
      <c r="K50" s="394"/>
    </row>
    <row r="51" spans="1:11" ht="150.75" hidden="1" customHeight="1" x14ac:dyDescent="0.2">
      <c r="A51" s="398"/>
      <c r="B51" s="401"/>
      <c r="C51" s="404"/>
      <c r="D51" s="407"/>
      <c r="E51" s="404"/>
      <c r="F51" s="407"/>
      <c r="G51" s="141"/>
      <c r="H51" s="141"/>
      <c r="I51" s="392"/>
      <c r="J51" s="392"/>
      <c r="K51" s="395"/>
    </row>
    <row r="52" spans="1:11" ht="15" hidden="1" customHeight="1" x14ac:dyDescent="0.2">
      <c r="A52" s="142"/>
      <c r="B52" s="143"/>
      <c r="C52" s="144"/>
      <c r="D52" s="145"/>
      <c r="E52" s="144"/>
      <c r="F52" s="145"/>
      <c r="G52" s="139" t="s">
        <v>90</v>
      </c>
      <c r="H52" s="139" t="s">
        <v>91</v>
      </c>
      <c r="I52" s="96"/>
      <c r="J52" s="335"/>
      <c r="K52" s="146"/>
    </row>
    <row r="53" spans="1:11" ht="142.5" hidden="1" customHeight="1" x14ac:dyDescent="0.2">
      <c r="A53" s="396"/>
      <c r="B53" s="399"/>
      <c r="C53" s="402"/>
      <c r="D53" s="405"/>
      <c r="E53" s="402"/>
      <c r="F53" s="405"/>
      <c r="G53" s="141"/>
      <c r="H53" s="141"/>
      <c r="I53" s="390"/>
      <c r="J53" s="390"/>
      <c r="K53" s="393"/>
    </row>
    <row r="54" spans="1:11" ht="15" hidden="1" x14ac:dyDescent="0.2">
      <c r="A54" s="397"/>
      <c r="B54" s="400"/>
      <c r="C54" s="403"/>
      <c r="D54" s="406"/>
      <c r="E54" s="403"/>
      <c r="F54" s="406"/>
      <c r="G54" s="138" t="s">
        <v>92</v>
      </c>
      <c r="H54" s="138" t="s">
        <v>93</v>
      </c>
      <c r="I54" s="391"/>
      <c r="J54" s="391"/>
      <c r="K54" s="394"/>
    </row>
    <row r="55" spans="1:11" ht="150.75" hidden="1" customHeight="1" x14ac:dyDescent="0.2">
      <c r="A55" s="398"/>
      <c r="B55" s="401"/>
      <c r="C55" s="404"/>
      <c r="D55" s="407"/>
      <c r="E55" s="404"/>
      <c r="F55" s="407"/>
      <c r="G55" s="141"/>
      <c r="H55" s="141"/>
      <c r="I55" s="392"/>
      <c r="J55" s="392"/>
      <c r="K55" s="395"/>
    </row>
    <row r="56" spans="1:11" ht="15" hidden="1" customHeight="1" x14ac:dyDescent="0.2">
      <c r="A56" s="243"/>
      <c r="B56" s="244"/>
      <c r="C56" s="245"/>
      <c r="D56" s="246"/>
      <c r="E56" s="245"/>
      <c r="F56" s="246"/>
      <c r="G56" s="247" t="s">
        <v>90</v>
      </c>
      <c r="H56" s="247" t="s">
        <v>91</v>
      </c>
      <c r="I56" s="248"/>
      <c r="J56" s="334"/>
      <c r="K56" s="249"/>
    </row>
    <row r="57" spans="1:11" ht="142.5" hidden="1" customHeight="1" x14ac:dyDescent="0.2">
      <c r="A57" s="396" t="s">
        <v>189</v>
      </c>
      <c r="B57" s="399"/>
      <c r="C57" s="402"/>
      <c r="D57" s="405"/>
      <c r="E57" s="402"/>
      <c r="F57" s="405"/>
      <c r="G57" s="141"/>
      <c r="H57" s="141"/>
      <c r="I57" s="390"/>
      <c r="J57" s="390"/>
      <c r="K57" s="393"/>
    </row>
    <row r="58" spans="1:11" ht="15" hidden="1" x14ac:dyDescent="0.2">
      <c r="A58" s="397"/>
      <c r="B58" s="400"/>
      <c r="C58" s="403"/>
      <c r="D58" s="406"/>
      <c r="E58" s="403"/>
      <c r="F58" s="406"/>
      <c r="G58" s="138" t="s">
        <v>92</v>
      </c>
      <c r="H58" s="138" t="s">
        <v>93</v>
      </c>
      <c r="I58" s="391"/>
      <c r="J58" s="391"/>
      <c r="K58" s="394"/>
    </row>
    <row r="59" spans="1:11" ht="150.75" hidden="1" customHeight="1" thickBot="1" x14ac:dyDescent="0.25">
      <c r="A59" s="397"/>
      <c r="B59" s="400"/>
      <c r="C59" s="403"/>
      <c r="D59" s="406"/>
      <c r="E59" s="403"/>
      <c r="F59" s="406"/>
      <c r="G59" s="141"/>
      <c r="H59" s="141"/>
      <c r="I59" s="391"/>
      <c r="J59" s="468"/>
      <c r="K59" s="394"/>
    </row>
    <row r="60" spans="1:11" x14ac:dyDescent="0.2">
      <c r="A60" s="250"/>
      <c r="B60" s="251"/>
      <c r="C60" s="251"/>
      <c r="D60" s="251"/>
      <c r="E60" s="251"/>
      <c r="F60" s="251"/>
      <c r="G60" s="251"/>
      <c r="H60" s="251"/>
      <c r="I60" s="251"/>
      <c r="J60" s="251"/>
      <c r="K60" s="252"/>
    </row>
    <row r="61" spans="1:11" x14ac:dyDescent="0.2">
      <c r="A61" s="253"/>
      <c r="B61" s="254"/>
      <c r="C61" s="254"/>
      <c r="D61" s="254"/>
      <c r="E61" s="254"/>
      <c r="F61" s="254"/>
      <c r="G61" s="254"/>
      <c r="H61" s="254"/>
      <c r="I61" s="254"/>
      <c r="J61" s="254"/>
      <c r="K61" s="255"/>
    </row>
    <row r="62" spans="1:11" x14ac:dyDescent="0.2">
      <c r="A62" s="256"/>
      <c r="B62" s="257"/>
      <c r="C62" s="258"/>
      <c r="D62" s="254"/>
      <c r="E62" s="254"/>
      <c r="F62" s="254"/>
      <c r="G62" s="254"/>
      <c r="H62" s="254"/>
      <c r="I62" s="254"/>
      <c r="J62" s="254"/>
      <c r="K62" s="255"/>
    </row>
    <row r="63" spans="1:11" x14ac:dyDescent="0.2">
      <c r="A63" s="256"/>
      <c r="B63" s="257"/>
      <c r="C63" s="258"/>
      <c r="D63" s="254"/>
      <c r="E63" s="254"/>
      <c r="F63" s="254"/>
      <c r="G63" s="254"/>
      <c r="H63" s="254"/>
      <c r="I63" s="254"/>
      <c r="J63" s="254"/>
      <c r="K63" s="255"/>
    </row>
    <row r="64" spans="1:11" ht="15" thickBot="1" x14ac:dyDescent="0.25">
      <c r="A64" s="259"/>
      <c r="B64" s="260"/>
      <c r="C64" s="260"/>
      <c r="D64" s="260"/>
      <c r="E64" s="260"/>
      <c r="F64" s="260"/>
      <c r="G64" s="260"/>
      <c r="H64" s="260"/>
      <c r="I64" s="260"/>
      <c r="J64" s="260"/>
      <c r="K64" s="261"/>
    </row>
    <row r="92" spans="3:6" x14ac:dyDescent="0.2">
      <c r="C92" s="4" t="s">
        <v>158</v>
      </c>
      <c r="E92" s="4" t="s">
        <v>214</v>
      </c>
      <c r="F92" s="153" t="s">
        <v>200</v>
      </c>
    </row>
    <row r="93" spans="3:6" x14ac:dyDescent="0.2">
      <c r="C93" s="153" t="s">
        <v>159</v>
      </c>
      <c r="E93" s="4" t="s">
        <v>8</v>
      </c>
      <c r="F93" s="153" t="s">
        <v>201</v>
      </c>
    </row>
    <row r="94" spans="3:6" x14ac:dyDescent="0.2">
      <c r="C94" s="153" t="s">
        <v>160</v>
      </c>
      <c r="E94" s="4" t="s">
        <v>254</v>
      </c>
    </row>
    <row r="95" spans="3:6" x14ac:dyDescent="0.2">
      <c r="C95" s="153" t="s">
        <v>161</v>
      </c>
      <c r="E95" s="4" t="s">
        <v>3</v>
      </c>
    </row>
    <row r="96" spans="3:6" x14ac:dyDescent="0.2">
      <c r="C96" s="153" t="s">
        <v>162</v>
      </c>
      <c r="E96" s="4" t="s">
        <v>345</v>
      </c>
    </row>
    <row r="97" spans="1:6" x14ac:dyDescent="0.2">
      <c r="C97" s="153" t="s">
        <v>163</v>
      </c>
      <c r="E97" s="153" t="s">
        <v>95</v>
      </c>
    </row>
    <row r="98" spans="1:6" x14ac:dyDescent="0.2">
      <c r="A98" s="4"/>
      <c r="B98" s="4"/>
      <c r="C98" s="153" t="s">
        <v>164</v>
      </c>
      <c r="E98" s="153" t="s">
        <v>96</v>
      </c>
    </row>
    <row r="99" spans="1:6" x14ac:dyDescent="0.2">
      <c r="A99" s="4"/>
      <c r="B99" s="4"/>
      <c r="C99" s="4" t="s">
        <v>165</v>
      </c>
    </row>
    <row r="100" spans="1:6" x14ac:dyDescent="0.2">
      <c r="A100" s="4"/>
      <c r="B100" s="4"/>
      <c r="C100" s="4" t="s">
        <v>166</v>
      </c>
    </row>
    <row r="101" spans="1:6" x14ac:dyDescent="0.2">
      <c r="A101" s="4"/>
      <c r="B101" s="4"/>
      <c r="C101" s="4" t="s">
        <v>167</v>
      </c>
    </row>
    <row r="102" spans="1:6" x14ac:dyDescent="0.2">
      <c r="A102" s="4"/>
      <c r="B102" s="4"/>
      <c r="C102" s="4" t="s">
        <v>168</v>
      </c>
    </row>
    <row r="103" spans="1:6" x14ac:dyDescent="0.2">
      <c r="C103" s="4" t="s">
        <v>169</v>
      </c>
    </row>
    <row r="107" spans="1:6" s="4" customFormat="1" ht="15" x14ac:dyDescent="0.25">
      <c r="D107" s="155" t="s">
        <v>4</v>
      </c>
      <c r="E107" s="155" t="s">
        <v>5</v>
      </c>
    </row>
    <row r="108" spans="1:6" s="4" customFormat="1" ht="102" x14ac:dyDescent="0.2">
      <c r="D108" s="156" t="s">
        <v>344</v>
      </c>
      <c r="E108" s="157" t="s">
        <v>148</v>
      </c>
      <c r="F108" s="158" t="s">
        <v>213</v>
      </c>
    </row>
    <row r="109" spans="1:6" s="4" customFormat="1" ht="153" x14ac:dyDescent="0.2">
      <c r="D109" s="156" t="s">
        <v>240</v>
      </c>
      <c r="E109" s="157" t="s">
        <v>347</v>
      </c>
      <c r="F109" s="158" t="s">
        <v>213</v>
      </c>
    </row>
    <row r="110" spans="1:6" s="4" customFormat="1" ht="113.25" customHeight="1" x14ac:dyDescent="0.2">
      <c r="D110" s="156" t="s">
        <v>241</v>
      </c>
      <c r="E110" s="157" t="s">
        <v>155</v>
      </c>
      <c r="F110" s="159" t="s">
        <v>213</v>
      </c>
    </row>
    <row r="111" spans="1:6" s="4" customFormat="1" ht="113.25" customHeight="1" x14ac:dyDescent="0.2">
      <c r="D111" s="156" t="s">
        <v>346</v>
      </c>
      <c r="E111" s="157" t="s">
        <v>154</v>
      </c>
      <c r="F111" s="159" t="s">
        <v>213</v>
      </c>
    </row>
    <row r="112" spans="1:6" s="4" customFormat="1" ht="113.25" customHeight="1" x14ac:dyDescent="0.2">
      <c r="D112" s="158" t="s">
        <v>242</v>
      </c>
      <c r="E112" s="158"/>
      <c r="F112" s="159" t="s">
        <v>213</v>
      </c>
    </row>
    <row r="113" spans="4:6" s="4" customFormat="1" ht="113.25" customHeight="1" x14ac:dyDescent="0.2">
      <c r="D113" s="156" t="s">
        <v>6</v>
      </c>
      <c r="E113" s="157" t="s">
        <v>245</v>
      </c>
      <c r="F113" s="158" t="s">
        <v>120</v>
      </c>
    </row>
    <row r="114" spans="4:6" s="4" customFormat="1" ht="113.25" customHeight="1" x14ac:dyDescent="0.2">
      <c r="D114" s="156" t="s">
        <v>247</v>
      </c>
      <c r="E114" s="157" t="s">
        <v>246</v>
      </c>
      <c r="F114" s="158" t="s">
        <v>120</v>
      </c>
    </row>
    <row r="115" spans="4:6" s="4" customFormat="1" ht="113.25" customHeight="1" x14ac:dyDescent="0.2">
      <c r="D115" s="156" t="s">
        <v>243</v>
      </c>
      <c r="E115" s="157" t="s">
        <v>248</v>
      </c>
      <c r="F115" s="158" t="s">
        <v>120</v>
      </c>
    </row>
    <row r="116" spans="4:6" s="4" customFormat="1" ht="102" x14ac:dyDescent="0.2">
      <c r="D116" s="156" t="s">
        <v>221</v>
      </c>
      <c r="E116" s="157" t="s">
        <v>250</v>
      </c>
      <c r="F116" s="158" t="s">
        <v>121</v>
      </c>
    </row>
    <row r="117" spans="4:6" s="4" customFormat="1" ht="127.5" x14ac:dyDescent="0.2">
      <c r="D117" s="156" t="s">
        <v>149</v>
      </c>
      <c r="E117" s="157" t="s">
        <v>150</v>
      </c>
      <c r="F117" s="158" t="s">
        <v>121</v>
      </c>
    </row>
    <row r="118" spans="4:6" s="4" customFormat="1" ht="140.25" x14ac:dyDescent="0.2">
      <c r="D118" s="156" t="s">
        <v>145</v>
      </c>
      <c r="E118" s="160" t="s">
        <v>253</v>
      </c>
      <c r="F118" s="158" t="s">
        <v>121</v>
      </c>
    </row>
    <row r="119" spans="4:6" s="4" customFormat="1" ht="127.5" x14ac:dyDescent="0.2">
      <c r="D119" s="156" t="s">
        <v>146</v>
      </c>
      <c r="E119" s="157" t="s">
        <v>252</v>
      </c>
      <c r="F119" s="158" t="s">
        <v>121</v>
      </c>
    </row>
    <row r="120" spans="4:6" s="4" customFormat="1" ht="165.75" x14ac:dyDescent="0.2">
      <c r="D120" s="156" t="s">
        <v>244</v>
      </c>
      <c r="E120" s="157" t="s">
        <v>249</v>
      </c>
      <c r="F120" s="158" t="s">
        <v>121</v>
      </c>
    </row>
    <row r="121" spans="4:6" s="4" customFormat="1" ht="165.75" x14ac:dyDescent="0.2">
      <c r="D121" s="156" t="s">
        <v>151</v>
      </c>
      <c r="E121" s="157" t="s">
        <v>152</v>
      </c>
      <c r="F121" s="158" t="s">
        <v>121</v>
      </c>
    </row>
    <row r="122" spans="4:6" s="4" customFormat="1" ht="153" x14ac:dyDescent="0.2">
      <c r="D122" s="156" t="s">
        <v>7</v>
      </c>
      <c r="E122" s="157" t="s">
        <v>251</v>
      </c>
      <c r="F122" s="158" t="s">
        <v>121</v>
      </c>
    </row>
    <row r="123" spans="4:6" s="4" customFormat="1" ht="204" x14ac:dyDescent="0.2">
      <c r="D123" s="156" t="s">
        <v>220</v>
      </c>
      <c r="E123" s="157" t="s">
        <v>153</v>
      </c>
      <c r="F123" s="158" t="s">
        <v>121</v>
      </c>
    </row>
    <row r="124" spans="4:6" ht="127.5" x14ac:dyDescent="0.2">
      <c r="D124" s="156" t="s">
        <v>215</v>
      </c>
      <c r="E124" s="157" t="s">
        <v>147</v>
      </c>
      <c r="F124" s="158" t="s">
        <v>216</v>
      </c>
    </row>
    <row r="125" spans="4:6" x14ac:dyDescent="0.2">
      <c r="D125" s="159" t="s">
        <v>213</v>
      </c>
      <c r="E125" s="153" t="s">
        <v>182</v>
      </c>
    </row>
    <row r="126" spans="4:6" x14ac:dyDescent="0.2">
      <c r="D126" s="159" t="s">
        <v>120</v>
      </c>
      <c r="E126" s="153" t="s">
        <v>183</v>
      </c>
    </row>
    <row r="127" spans="4:6" x14ac:dyDescent="0.2">
      <c r="D127" s="159" t="s">
        <v>121</v>
      </c>
      <c r="E127" s="153" t="s">
        <v>184</v>
      </c>
    </row>
    <row r="128" spans="4:6" x14ac:dyDescent="0.2">
      <c r="D128" s="159" t="s">
        <v>216</v>
      </c>
      <c r="E128" s="153" t="s">
        <v>185</v>
      </c>
    </row>
    <row r="129" spans="5:5" x14ac:dyDescent="0.2">
      <c r="E129" s="153" t="s">
        <v>186</v>
      </c>
    </row>
    <row r="130" spans="5:5" x14ac:dyDescent="0.2">
      <c r="E130" s="153" t="s">
        <v>187</v>
      </c>
    </row>
    <row r="131" spans="5:5" x14ac:dyDescent="0.2">
      <c r="E131" s="153" t="s">
        <v>188</v>
      </c>
    </row>
    <row r="132" spans="5:5" x14ac:dyDescent="0.2">
      <c r="E132" s="153" t="s">
        <v>189</v>
      </c>
    </row>
    <row r="133" spans="5:5" x14ac:dyDescent="0.2">
      <c r="E133" s="153" t="s">
        <v>190</v>
      </c>
    </row>
    <row r="134" spans="5:5" x14ac:dyDescent="0.2">
      <c r="E134" s="153" t="s">
        <v>191</v>
      </c>
    </row>
    <row r="135" spans="5:5" x14ac:dyDescent="0.2">
      <c r="E135" s="153" t="s">
        <v>192</v>
      </c>
    </row>
    <row r="136" spans="5:5" x14ac:dyDescent="0.2">
      <c r="E136" s="153" t="s">
        <v>193</v>
      </c>
    </row>
    <row r="137" spans="5:5" x14ac:dyDescent="0.2">
      <c r="E137" s="153" t="s">
        <v>194</v>
      </c>
    </row>
    <row r="138" spans="5:5" x14ac:dyDescent="0.2">
      <c r="E138" s="153" t="s">
        <v>195</v>
      </c>
    </row>
    <row r="139" spans="5:5" x14ac:dyDescent="0.2">
      <c r="E139" s="153" t="s">
        <v>196</v>
      </c>
    </row>
    <row r="140" spans="5:5" x14ac:dyDescent="0.2">
      <c r="E140" s="153" t="s">
        <v>197</v>
      </c>
    </row>
    <row r="141" spans="5:5" x14ac:dyDescent="0.2">
      <c r="E141" s="153" t="s">
        <v>238</v>
      </c>
    </row>
    <row r="142" spans="5:5" x14ac:dyDescent="0.2">
      <c r="E142" s="153" t="s">
        <v>239</v>
      </c>
    </row>
  </sheetData>
  <sheetProtection insertRows="0" selectLockedCells="1"/>
  <mergeCells count="128">
    <mergeCell ref="K57:K59"/>
    <mergeCell ref="I57:I59"/>
    <mergeCell ref="I49:I51"/>
    <mergeCell ref="I53:I55"/>
    <mergeCell ref="D57:D59"/>
    <mergeCell ref="E57:E59"/>
    <mergeCell ref="F57:F59"/>
    <mergeCell ref="F53:F55"/>
    <mergeCell ref="E49:E51"/>
    <mergeCell ref="J53:J55"/>
    <mergeCell ref="J57:J59"/>
    <mergeCell ref="J49:J51"/>
    <mergeCell ref="F45:F47"/>
    <mergeCell ref="I45:I47"/>
    <mergeCell ref="C53:C55"/>
    <mergeCell ref="D53:D55"/>
    <mergeCell ref="E53:E55"/>
    <mergeCell ref="K11:K12"/>
    <mergeCell ref="E13:F13"/>
    <mergeCell ref="K13:K15"/>
    <mergeCell ref="I11:I15"/>
    <mergeCell ref="E33:E35"/>
    <mergeCell ref="F33:F35"/>
    <mergeCell ref="D33:D35"/>
    <mergeCell ref="D49:D51"/>
    <mergeCell ref="F49:F51"/>
    <mergeCell ref="K49:K51"/>
    <mergeCell ref="K16:K19"/>
    <mergeCell ref="K25:K27"/>
    <mergeCell ref="K29:K31"/>
    <mergeCell ref="K33:K35"/>
    <mergeCell ref="F21:F23"/>
    <mergeCell ref="E25:E27"/>
    <mergeCell ref="K53:K55"/>
    <mergeCell ref="F41:F43"/>
    <mergeCell ref="I41:I43"/>
    <mergeCell ref="A57:A59"/>
    <mergeCell ref="B49:B51"/>
    <mergeCell ref="B25:B27"/>
    <mergeCell ref="C25:C27"/>
    <mergeCell ref="B33:B35"/>
    <mergeCell ref="C33:C35"/>
    <mergeCell ref="B57:B59"/>
    <mergeCell ref="A25:A27"/>
    <mergeCell ref="A29:A31"/>
    <mergeCell ref="A33:A35"/>
    <mergeCell ref="A49:A51"/>
    <mergeCell ref="C57:C59"/>
    <mergeCell ref="B29:B31"/>
    <mergeCell ref="C29:C31"/>
    <mergeCell ref="C49:C51"/>
    <mergeCell ref="B53:B55"/>
    <mergeCell ref="B3:J3"/>
    <mergeCell ref="B2:J2"/>
    <mergeCell ref="E16:E19"/>
    <mergeCell ref="D16:D19"/>
    <mergeCell ref="G13:H13"/>
    <mergeCell ref="G14:G15"/>
    <mergeCell ref="H14:H15"/>
    <mergeCell ref="F14:F15"/>
    <mergeCell ref="A53:A55"/>
    <mergeCell ref="F25:F27"/>
    <mergeCell ref="D29:D31"/>
    <mergeCell ref="E29:E31"/>
    <mergeCell ref="F29:F31"/>
    <mergeCell ref="D25:D27"/>
    <mergeCell ref="A11:A15"/>
    <mergeCell ref="A16:A19"/>
    <mergeCell ref="D14:D15"/>
    <mergeCell ref="E14:E15"/>
    <mergeCell ref="C14:C15"/>
    <mergeCell ref="I16:I19"/>
    <mergeCell ref="C16:C19"/>
    <mergeCell ref="A21:A23"/>
    <mergeCell ref="I21:I23"/>
    <mergeCell ref="B16:B19"/>
    <mergeCell ref="A8:B8"/>
    <mergeCell ref="A10:B10"/>
    <mergeCell ref="A6:B6"/>
    <mergeCell ref="A7:K7"/>
    <mergeCell ref="C8:K8"/>
    <mergeCell ref="C9:K9"/>
    <mergeCell ref="C10:K10"/>
    <mergeCell ref="D6:K6"/>
    <mergeCell ref="B4:J4"/>
    <mergeCell ref="K41:K43"/>
    <mergeCell ref="A37:A39"/>
    <mergeCell ref="B37:B39"/>
    <mergeCell ref="C37:C39"/>
    <mergeCell ref="D37:D39"/>
    <mergeCell ref="E37:E39"/>
    <mergeCell ref="A9:B9"/>
    <mergeCell ref="K21:K23"/>
    <mergeCell ref="F16:F19"/>
    <mergeCell ref="B21:B23"/>
    <mergeCell ref="C21:C23"/>
    <mergeCell ref="D21:D23"/>
    <mergeCell ref="E21:E23"/>
    <mergeCell ref="B11:H12"/>
    <mergeCell ref="B13:D13"/>
    <mergeCell ref="B14:B15"/>
    <mergeCell ref="I25:I27"/>
    <mergeCell ref="I29:I31"/>
    <mergeCell ref="I33:I35"/>
    <mergeCell ref="A1:K1"/>
    <mergeCell ref="J16:J19"/>
    <mergeCell ref="J11:J15"/>
    <mergeCell ref="J21:J23"/>
    <mergeCell ref="J25:J27"/>
    <mergeCell ref="J29:J31"/>
    <mergeCell ref="J33:J35"/>
    <mergeCell ref="J37:J39"/>
    <mergeCell ref="J45:J47"/>
    <mergeCell ref="J41:J43"/>
    <mergeCell ref="K45:K47"/>
    <mergeCell ref="A45:A47"/>
    <mergeCell ref="B45:B47"/>
    <mergeCell ref="C45:C47"/>
    <mergeCell ref="D45:D47"/>
    <mergeCell ref="E45:E47"/>
    <mergeCell ref="F37:F39"/>
    <mergeCell ref="I37:I39"/>
    <mergeCell ref="K37:K39"/>
    <mergeCell ref="A41:A43"/>
    <mergeCell ref="B41:B43"/>
    <mergeCell ref="C41:C43"/>
    <mergeCell ref="D41:D43"/>
    <mergeCell ref="E41:E43"/>
  </mergeCells>
  <dataValidations count="5">
    <dataValidation type="list" allowBlank="1" showInputMessage="1" showErrorMessage="1" sqref="C32:C33 C56:C57 C16:C21 C24:C25 C28:C29 C48:C49 C52:C53 C36:C37 C40:C41 C44:C45" xr:uid="{00000000-0002-0000-0000-000000000000}">
      <formula1>$C$92:$C$103</formula1>
    </dataValidation>
    <dataValidation type="list" allowBlank="1" showInputMessage="1" showErrorMessage="1" sqref="E32:E33 E56:E57 E16:E21 E24:E25 E28:E29 E48:E49 E52:E53 E36:E37 E40:E41 E44:E45" xr:uid="{00000000-0002-0000-0000-000001000000}">
      <formula1>$E$92:$E$98</formula1>
    </dataValidation>
    <dataValidation type="list" allowBlank="1" showInputMessage="1" showErrorMessage="1" sqref="A16:A21 A56:A57 A24:A25 A28:A29 A32:A33 A48:A49 A52:A53 A36:A37 A40:A41 A44:A45" xr:uid="{00000000-0002-0000-0000-000002000000}">
      <formula1>$E$125:$E$140</formula1>
    </dataValidation>
    <dataValidation type="list" allowBlank="1" showInputMessage="1" showErrorMessage="1" sqref="B32:B33 B56:B57 B16:B21 B24:B25 B28:B29 B48:B49 B52:B53 B36:B37 B40:B41 B44:B45" xr:uid="{00000000-0002-0000-0000-000004000000}">
      <formula1>$E$141:$E$142</formula1>
    </dataValidation>
    <dataValidation type="list" allowBlank="1" showInputMessage="1" showErrorMessage="1" sqref="C8:K8" xr:uid="{00000000-0002-0000-0000-000003000000}">
      <formula1>$D$108:$D$124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theme="8" tint="-0.249977111117893"/>
  </sheetPr>
  <dimension ref="A1:N42"/>
  <sheetViews>
    <sheetView topLeftCell="A16" zoomScale="93" zoomScaleNormal="93" workbookViewId="0">
      <selection activeCell="J19" sqref="J19"/>
    </sheetView>
  </sheetViews>
  <sheetFormatPr baseColWidth="10" defaultColWidth="10.85546875" defaultRowHeight="14.25" x14ac:dyDescent="0.2"/>
  <cols>
    <col min="1" max="1" width="17.5703125" style="6" customWidth="1"/>
    <col min="2" max="6" width="18.42578125" style="6" customWidth="1"/>
    <col min="7" max="7" width="9" style="6" customWidth="1"/>
    <col min="8" max="8" width="8" style="6" customWidth="1"/>
    <col min="9" max="9" width="15" style="6" customWidth="1"/>
    <col min="10" max="10" width="59" style="6" bestFit="1" customWidth="1"/>
    <col min="11" max="11" width="16.85546875" style="6" customWidth="1"/>
    <col min="12" max="12" width="11.28515625" style="6" bestFit="1" customWidth="1"/>
    <col min="13" max="13" width="17.7109375" style="6" customWidth="1"/>
    <col min="14" max="14" width="6.5703125" style="6" customWidth="1"/>
    <col min="15" max="16384" width="10.85546875" style="6"/>
  </cols>
  <sheetData>
    <row r="1" spans="1:14" s="17" customFormat="1" ht="21" customHeight="1" x14ac:dyDescent="0.2">
      <c r="A1" s="641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3"/>
    </row>
    <row r="2" spans="1:14" s="17" customFormat="1" ht="23.1" customHeight="1" x14ac:dyDescent="0.3">
      <c r="A2" s="665" t="s">
        <v>133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667"/>
    </row>
    <row r="3" spans="1:14" s="17" customFormat="1" ht="21" customHeight="1" x14ac:dyDescent="0.3">
      <c r="A3" s="665" t="s">
        <v>142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667"/>
    </row>
    <row r="4" spans="1:14" s="17" customFormat="1" ht="20.25" x14ac:dyDescent="0.2">
      <c r="A4" s="774" t="s">
        <v>137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6"/>
    </row>
    <row r="5" spans="1:14" s="17" customFormat="1" ht="14.25" customHeight="1" x14ac:dyDescent="0.2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9"/>
    </row>
    <row r="6" spans="1:14" s="17" customFormat="1" ht="30.75" customHeight="1" thickBot="1" x14ac:dyDescent="0.25">
      <c r="A6" s="782" t="s">
        <v>138</v>
      </c>
      <c r="B6" s="783"/>
      <c r="C6" s="780">
        <f>IF('CONTEXTO ESTRATÉGICO'!C6="","",'CONTEXTO ESTRATÉGICO'!C6)</f>
        <v>43794</v>
      </c>
      <c r="D6" s="781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 s="17" customFormat="1" ht="15" customHeight="1" x14ac:dyDescent="0.2">
      <c r="A7" s="785" t="s">
        <v>9</v>
      </c>
      <c r="B7" s="786"/>
      <c r="C7" s="784" t="str">
        <f>IF('CONTEXTO ESTRATÉGICO'!C8="","",'CONTEXTO ESTRATÉGICO'!C8)</f>
        <v>CONTROL INTERNO Y AUDITORíA</v>
      </c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</row>
    <row r="8" spans="1:14" s="17" customFormat="1" ht="45.75" customHeight="1" thickBot="1" x14ac:dyDescent="0.25">
      <c r="A8" s="784" t="s">
        <v>10</v>
      </c>
      <c r="B8" s="784"/>
      <c r="C8" s="787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9"/>
    </row>
    <row r="9" spans="1:14" s="17" customFormat="1" ht="24.95" customHeight="1" x14ac:dyDescent="0.2">
      <c r="A9" s="771" t="s">
        <v>236</v>
      </c>
      <c r="B9" s="772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3"/>
    </row>
    <row r="10" spans="1:14" x14ac:dyDescent="0.2">
      <c r="A10" s="85"/>
      <c r="B10" s="86"/>
      <c r="C10" s="86"/>
      <c r="D10" s="86"/>
      <c r="E10" s="86"/>
      <c r="F10" s="86"/>
      <c r="G10" s="87"/>
      <c r="H10" s="88"/>
      <c r="I10" s="86"/>
      <c r="J10" s="86"/>
      <c r="K10" s="86"/>
      <c r="L10" s="86"/>
      <c r="M10" s="86"/>
      <c r="N10" s="89"/>
    </row>
    <row r="11" spans="1:14" ht="15" thickBot="1" x14ac:dyDescent="0.25">
      <c r="A11" s="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3"/>
    </row>
    <row r="12" spans="1:14" x14ac:dyDescent="0.2">
      <c r="A12" s="5"/>
      <c r="B12" s="769" t="str">
        <f>C7</f>
        <v>CONTROL INTERNO Y AUDITORíA</v>
      </c>
      <c r="C12" s="618"/>
      <c r="D12" s="618"/>
      <c r="E12" s="618"/>
      <c r="F12" s="618"/>
      <c r="G12" s="619"/>
      <c r="H12" s="17"/>
      <c r="I12" s="17"/>
      <c r="J12" s="17"/>
      <c r="K12" s="17"/>
      <c r="L12" s="17"/>
      <c r="M12" s="17"/>
      <c r="N12" s="23"/>
    </row>
    <row r="13" spans="1:14" x14ac:dyDescent="0.2">
      <c r="A13" s="5"/>
      <c r="B13" s="5"/>
      <c r="C13" s="17"/>
      <c r="D13" s="17"/>
      <c r="E13" s="17"/>
      <c r="F13" s="17"/>
      <c r="G13" s="1"/>
      <c r="H13" s="17"/>
      <c r="I13" s="17"/>
      <c r="J13" s="17"/>
      <c r="K13" s="17"/>
      <c r="L13" s="17"/>
      <c r="M13" s="17"/>
      <c r="N13" s="23"/>
    </row>
    <row r="14" spans="1:14" x14ac:dyDescent="0.2">
      <c r="A14" s="5"/>
      <c r="B14" s="5"/>
      <c r="C14" s="17"/>
      <c r="D14" s="17"/>
      <c r="E14" s="17"/>
      <c r="F14" s="17"/>
      <c r="G14" s="1"/>
      <c r="H14" s="17"/>
      <c r="I14" s="17"/>
      <c r="J14" s="17"/>
      <c r="K14" s="17"/>
      <c r="L14" s="17"/>
      <c r="M14" s="17"/>
      <c r="N14" s="23"/>
    </row>
    <row r="15" spans="1:14" x14ac:dyDescent="0.2">
      <c r="A15" s="5"/>
      <c r="B15" s="5"/>
      <c r="C15" s="17"/>
      <c r="D15" s="17"/>
      <c r="E15" s="17"/>
      <c r="F15" s="17"/>
      <c r="G15" s="1"/>
      <c r="H15" s="17"/>
      <c r="I15" s="620" t="s">
        <v>72</v>
      </c>
      <c r="J15" s="605" t="s">
        <v>226</v>
      </c>
      <c r="K15" s="607" t="s">
        <v>199</v>
      </c>
      <c r="L15" s="607" t="s">
        <v>73</v>
      </c>
      <c r="M15" s="607" t="s">
        <v>74</v>
      </c>
      <c r="N15" s="23"/>
    </row>
    <row r="16" spans="1:14" ht="28.5" customHeight="1" x14ac:dyDescent="0.2">
      <c r="A16" s="5"/>
      <c r="B16" s="212"/>
      <c r="C16" s="212"/>
      <c r="D16" s="215"/>
      <c r="E16" s="215"/>
      <c r="F16" s="215"/>
      <c r="G16" s="622" t="s">
        <v>273</v>
      </c>
      <c r="H16" s="17"/>
      <c r="I16" s="621"/>
      <c r="J16" s="606"/>
      <c r="K16" s="608"/>
      <c r="L16" s="608"/>
      <c r="M16" s="608"/>
      <c r="N16" s="23"/>
    </row>
    <row r="17" spans="1:14" ht="28.5" customHeight="1" x14ac:dyDescent="0.2">
      <c r="A17" s="5"/>
      <c r="B17" s="213"/>
      <c r="C17" s="213"/>
      <c r="D17" s="216"/>
      <c r="E17" s="216"/>
      <c r="F17" s="216"/>
      <c r="G17" s="623"/>
      <c r="H17" s="17"/>
      <c r="I17" s="58" t="str">
        <f>'IDENTIFICACIÓN DEL RIESGO'!A12</f>
        <v>Riesgo 1</v>
      </c>
      <c r="J17" s="130" t="str">
        <f>VLOOKUP(I17,'IDENTIFICACIÓN DEL RIESGO'!A:M,2,0)</f>
        <v>Omitir o modificar información sobre irregularidades detectadas en auditorías internas de gestión en busca de beneficio personal o de terceros</v>
      </c>
      <c r="K17" s="122" t="str">
        <f>+VLOOKUP(I17,'IDENTIFICACIÓN DEL RIESGO'!A:M,4,0)</f>
        <v>Corrupción</v>
      </c>
      <c r="L17" s="58">
        <f>'CONSOLIDACIÓN MAPA DE RIESGO'!M12</f>
        <v>10</v>
      </c>
      <c r="M17" s="58">
        <f>'CONSOLIDACIÓN MAPA DE RIESGO'!L12</f>
        <v>2</v>
      </c>
      <c r="N17" s="23"/>
    </row>
    <row r="18" spans="1:14" ht="28.5" customHeight="1" x14ac:dyDescent="0.2">
      <c r="A18" s="5"/>
      <c r="B18" s="214"/>
      <c r="C18" s="214"/>
      <c r="D18" s="217"/>
      <c r="E18" s="217"/>
      <c r="F18" s="217"/>
      <c r="G18" s="624"/>
      <c r="H18" s="17"/>
      <c r="I18" s="58" t="str">
        <f>'IDENTIFICACIÓN DEL RIESGO'!A16</f>
        <v>Riesgo 2</v>
      </c>
      <c r="J18" s="136" t="str">
        <f>VLOOKUP(I18,'IDENTIFICACIÓN DEL RIESGO'!A:M,2,0)</f>
        <v>Incurrir en el presunto delito de falsedad en documento público</v>
      </c>
      <c r="K18" s="122" t="str">
        <f>+VLOOKUP(I18,'IDENTIFICACIÓN DEL RIESGO'!A:M,4,0)</f>
        <v>Corrupción</v>
      </c>
      <c r="L18" s="58">
        <f>'CONSOLIDACIÓN MAPA DE RIESGO'!M16</f>
        <v>10</v>
      </c>
      <c r="M18" s="58">
        <f>'CONSOLIDACIÓN MAPA DE RIESGO'!L16</f>
        <v>2</v>
      </c>
      <c r="N18" s="23"/>
    </row>
    <row r="19" spans="1:14" ht="28.5" customHeight="1" x14ac:dyDescent="0.2">
      <c r="A19" s="5"/>
      <c r="B19" s="209"/>
      <c r="C19" s="212"/>
      <c r="D19" s="212"/>
      <c r="E19" s="215"/>
      <c r="F19" s="215"/>
      <c r="G19" s="625" t="s">
        <v>272</v>
      </c>
      <c r="H19" s="17"/>
      <c r="I19" s="58" t="str">
        <f>'IDENTIFICACIÓN DEL RIESGO'!A20</f>
        <v>Riesgo 3</v>
      </c>
      <c r="J19" s="130" t="str">
        <f>VLOOKUP(I19,'IDENTIFICACIÓN DEL RIESGO'!A:M,2,0)</f>
        <v>Posibilidad de omitir la identificación de   errores y de calidad en la información suministrada.  o fraudes  existentes  en las auditorias realizadas</v>
      </c>
      <c r="K19" s="122" t="str">
        <f>+VLOOKUP(I19,'IDENTIFICACIÓN DEL RIESGO'!A:M,4,0)</f>
        <v>Proceso</v>
      </c>
      <c r="L19" s="58">
        <f>'CONSOLIDACIÓN MAPA DE RIESGO'!M21</f>
        <v>5</v>
      </c>
      <c r="M19" s="58">
        <f>'CONSOLIDACIÓN MAPA DE RIESGO'!L21</f>
        <v>3</v>
      </c>
      <c r="N19" s="23"/>
    </row>
    <row r="20" spans="1:14" ht="28.5" customHeight="1" x14ac:dyDescent="0.2">
      <c r="A20" s="5"/>
      <c r="B20" s="210"/>
      <c r="C20" s="213"/>
      <c r="D20" s="213"/>
      <c r="E20" s="216"/>
      <c r="F20" s="216"/>
      <c r="G20" s="625"/>
      <c r="H20" s="17"/>
      <c r="I20" s="58" t="str">
        <f>'IDENTIFICACIÓN DEL RIESGO'!A24</f>
        <v>Riesgo 4</v>
      </c>
      <c r="J20" s="130">
        <f>VLOOKUP(I20,'IDENTIFICACIÓN DEL RIESGO'!A:M,2,0)</f>
        <v>0</v>
      </c>
      <c r="K20" s="122">
        <f>+VLOOKUP(I20,'IDENTIFICACIÓN DEL RIESGO'!A:M,4,0)</f>
        <v>0</v>
      </c>
      <c r="L20" s="58">
        <f>'CONSOLIDACIÓN MAPA DE RIESGO'!M24</f>
        <v>0</v>
      </c>
      <c r="M20" s="58">
        <f>'CONSOLIDACIÓN MAPA DE RIESGO'!L24</f>
        <v>0</v>
      </c>
      <c r="N20" s="23"/>
    </row>
    <row r="21" spans="1:14" ht="28.5" customHeight="1" x14ac:dyDescent="0.2">
      <c r="A21" s="5"/>
      <c r="B21" s="211"/>
      <c r="C21" s="214"/>
      <c r="D21" s="214"/>
      <c r="E21" s="217"/>
      <c r="F21" s="217"/>
      <c r="G21" s="626"/>
      <c r="H21" s="17"/>
      <c r="I21" s="58" t="str">
        <f>'IDENTIFICACIÓN DEL RIESGO'!A28</f>
        <v>Riesgo 5</v>
      </c>
      <c r="J21" s="130">
        <f>VLOOKUP(I21,'IDENTIFICACIÓN DEL RIESGO'!A:M,2,0)</f>
        <v>0</v>
      </c>
      <c r="K21" s="122">
        <f>+VLOOKUP(I21,'IDENTIFICACIÓN DEL RIESGO'!A:M,4,0)</f>
        <v>0</v>
      </c>
      <c r="L21" s="58">
        <f>'CONSOLIDACIÓN MAPA DE RIESGO'!M27</f>
        <v>0</v>
      </c>
      <c r="M21" s="58">
        <f>'CONSOLIDACIÓN MAPA DE RIESGO'!L27</f>
        <v>0</v>
      </c>
      <c r="N21" s="23"/>
    </row>
    <row r="22" spans="1:14" ht="28.5" customHeight="1" x14ac:dyDescent="0.2">
      <c r="A22" s="5"/>
      <c r="B22" s="206"/>
      <c r="C22" s="209"/>
      <c r="D22" s="212"/>
      <c r="E22" s="215"/>
      <c r="F22" s="215"/>
      <c r="G22" s="595" t="s">
        <v>271</v>
      </c>
      <c r="H22" s="17"/>
      <c r="I22" s="58" t="str">
        <f>'IDENTIFICACIÓN DEL RIESGO'!A32</f>
        <v>Riesgo 6</v>
      </c>
      <c r="J22" s="84">
        <f>VLOOKUP(I22,'IDENTIFICACIÓN DEL RIESGO'!A:M,2,0)</f>
        <v>0</v>
      </c>
      <c r="K22" s="122">
        <f>+VLOOKUP(I22,'IDENTIFICACIÓN DEL RIESGO'!A:M,4,0)</f>
        <v>0</v>
      </c>
      <c r="L22" s="58">
        <f>'CONSOLIDACIÓN MAPA DE RIESGO'!M30</f>
        <v>0</v>
      </c>
      <c r="M22" s="58">
        <f>'CONSOLIDACIÓN MAPA DE RIESGO'!L30</f>
        <v>0</v>
      </c>
      <c r="N22" s="23"/>
    </row>
    <row r="23" spans="1:14" ht="28.5" customHeight="1" x14ac:dyDescent="0.2">
      <c r="A23" s="5"/>
      <c r="B23" s="207"/>
      <c r="C23" s="210"/>
      <c r="D23" s="213"/>
      <c r="E23" s="216"/>
      <c r="F23" s="216"/>
      <c r="G23" s="595"/>
      <c r="H23" s="17"/>
      <c r="I23" s="58" t="str">
        <f>'IDENTIFICACIÓN DEL RIESGO'!A36</f>
        <v>Riesgo 7</v>
      </c>
      <c r="J23" s="84">
        <f>VLOOKUP(I23,'IDENTIFICACIÓN DEL RIESGO'!A:M,2,0)</f>
        <v>0</v>
      </c>
      <c r="K23" s="122">
        <f>+VLOOKUP(I23,'IDENTIFICACIÓN DEL RIESGO'!A:M,4,0)</f>
        <v>0</v>
      </c>
      <c r="L23" s="58">
        <f>'CONSOLIDACIÓN MAPA DE RIESGO'!M33</f>
        <v>0</v>
      </c>
      <c r="M23" s="58">
        <f>'CONSOLIDACIÓN MAPA DE RIESGO'!L33</f>
        <v>0</v>
      </c>
      <c r="N23" s="23"/>
    </row>
    <row r="24" spans="1:14" ht="28.5" customHeight="1" x14ac:dyDescent="0.2">
      <c r="A24" s="5"/>
      <c r="B24" s="208"/>
      <c r="C24" s="211"/>
      <c r="D24" s="214"/>
      <c r="E24" s="217"/>
      <c r="F24" s="217"/>
      <c r="G24" s="596"/>
      <c r="H24" s="17"/>
      <c r="I24" s="58" t="str">
        <f>'IDENTIFICACIÓN DEL RIESGO'!A40</f>
        <v>Riesgo 8</v>
      </c>
      <c r="J24" s="84">
        <f>VLOOKUP(I24,'IDENTIFICACIÓN DEL RIESGO'!A:M,2,0)</f>
        <v>0</v>
      </c>
      <c r="K24" s="122">
        <f>+VLOOKUP(I24,'IDENTIFICACIÓN DEL RIESGO'!A:M,4,0)</f>
        <v>0</v>
      </c>
      <c r="L24" s="58">
        <f>'CONSOLIDACIÓN MAPA DE RIESGO'!M36</f>
        <v>0</v>
      </c>
      <c r="M24" s="58">
        <f>'CONSOLIDACIÓN MAPA DE RIESGO'!L36</f>
        <v>0</v>
      </c>
      <c r="N24" s="23"/>
    </row>
    <row r="25" spans="1:14" ht="28.5" customHeight="1" x14ac:dyDescent="0.2">
      <c r="A25" s="5"/>
      <c r="B25" s="206"/>
      <c r="C25" s="206"/>
      <c r="D25" s="209"/>
      <c r="E25" s="212"/>
      <c r="F25" s="215"/>
      <c r="G25" s="625" t="s">
        <v>270</v>
      </c>
      <c r="H25" s="17"/>
      <c r="I25" s="17"/>
      <c r="J25" s="17"/>
      <c r="K25" s="17"/>
      <c r="L25" s="17"/>
      <c r="M25" s="17"/>
      <c r="N25" s="23"/>
    </row>
    <row r="26" spans="1:14" ht="28.5" customHeight="1" x14ac:dyDescent="0.2">
      <c r="A26" s="5"/>
      <c r="B26" s="207"/>
      <c r="C26" s="207"/>
      <c r="D26" s="210"/>
      <c r="E26" s="213"/>
      <c r="F26" s="216"/>
      <c r="G26" s="625"/>
      <c r="H26" s="17"/>
      <c r="I26" s="17"/>
      <c r="J26" s="17"/>
      <c r="K26" s="17"/>
      <c r="L26" s="17"/>
      <c r="M26" s="17"/>
      <c r="N26" s="23"/>
    </row>
    <row r="27" spans="1:14" ht="28.5" customHeight="1" x14ac:dyDescent="0.2">
      <c r="A27" s="5"/>
      <c r="B27" s="208"/>
      <c r="C27" s="208"/>
      <c r="D27" s="211"/>
      <c r="E27" s="214"/>
      <c r="F27" s="217"/>
      <c r="G27" s="626"/>
      <c r="H27" s="17"/>
      <c r="I27" s="17"/>
      <c r="J27" s="17"/>
      <c r="K27" s="17"/>
      <c r="L27" s="17"/>
      <c r="M27" s="17"/>
      <c r="N27" s="23"/>
    </row>
    <row r="28" spans="1:14" ht="28.5" customHeight="1" x14ac:dyDescent="0.2">
      <c r="A28" s="5"/>
      <c r="B28" s="206"/>
      <c r="C28" s="206"/>
      <c r="D28" s="209"/>
      <c r="E28" s="212"/>
      <c r="F28" s="212"/>
      <c r="G28" s="595" t="s">
        <v>269</v>
      </c>
      <c r="H28" s="17"/>
      <c r="I28" s="17"/>
      <c r="J28" s="17"/>
      <c r="K28" s="17"/>
      <c r="L28" s="17"/>
      <c r="M28" s="17"/>
      <c r="N28" s="23"/>
    </row>
    <row r="29" spans="1:14" ht="28.5" customHeight="1" x14ac:dyDescent="0.2">
      <c r="A29" s="5"/>
      <c r="B29" s="207"/>
      <c r="C29" s="207"/>
      <c r="D29" s="210"/>
      <c r="E29" s="213"/>
      <c r="F29" s="213"/>
      <c r="G29" s="595"/>
      <c r="H29" s="17"/>
      <c r="I29" s="17"/>
      <c r="J29" s="17"/>
      <c r="K29" s="17"/>
      <c r="L29" s="17"/>
      <c r="M29" s="17"/>
      <c r="N29" s="23"/>
    </row>
    <row r="30" spans="1:14" ht="28.5" customHeight="1" x14ac:dyDescent="0.2">
      <c r="A30" s="5"/>
      <c r="B30" s="208"/>
      <c r="C30" s="208"/>
      <c r="D30" s="211"/>
      <c r="E30" s="214"/>
      <c r="F30" s="214"/>
      <c r="G30" s="596"/>
      <c r="H30" s="17"/>
      <c r="I30" s="17"/>
      <c r="J30" s="17"/>
      <c r="K30" s="17"/>
      <c r="L30" s="17"/>
      <c r="M30" s="17"/>
      <c r="N30" s="23"/>
    </row>
    <row r="31" spans="1:14" ht="15" x14ac:dyDescent="0.2">
      <c r="A31" s="5"/>
      <c r="B31" s="5"/>
      <c r="C31" s="18"/>
      <c r="D31" s="18"/>
      <c r="E31" s="18"/>
      <c r="F31" s="18"/>
      <c r="G31" s="3"/>
      <c r="H31" s="17"/>
      <c r="I31" s="19"/>
      <c r="J31" s="123" t="s">
        <v>75</v>
      </c>
      <c r="K31" s="94"/>
      <c r="L31" s="17"/>
      <c r="M31" s="17"/>
      <c r="N31" s="23"/>
    </row>
    <row r="32" spans="1:14" ht="15" x14ac:dyDescent="0.2">
      <c r="A32" s="5"/>
      <c r="B32" s="611" t="s">
        <v>274</v>
      </c>
      <c r="C32" s="611" t="s">
        <v>275</v>
      </c>
      <c r="D32" s="611" t="s">
        <v>276</v>
      </c>
      <c r="E32" s="611" t="s">
        <v>277</v>
      </c>
      <c r="F32" s="611" t="s">
        <v>278</v>
      </c>
      <c r="G32" s="21"/>
      <c r="H32" s="17"/>
      <c r="I32" s="22"/>
      <c r="J32" s="123" t="s">
        <v>76</v>
      </c>
      <c r="K32" s="94"/>
      <c r="L32" s="17"/>
      <c r="M32" s="17"/>
      <c r="N32" s="23"/>
    </row>
    <row r="33" spans="1:14" ht="15" x14ac:dyDescent="0.2">
      <c r="A33" s="5"/>
      <c r="B33" s="612"/>
      <c r="C33" s="612"/>
      <c r="D33" s="612"/>
      <c r="E33" s="612"/>
      <c r="F33" s="612"/>
      <c r="G33" s="23"/>
      <c r="H33" s="17"/>
      <c r="I33" s="14"/>
      <c r="J33" s="123" t="s">
        <v>77</v>
      </c>
      <c r="K33" s="94"/>
      <c r="L33" s="17"/>
      <c r="M33" s="17"/>
      <c r="N33" s="23"/>
    </row>
    <row r="34" spans="1:14" ht="27" thickBot="1" x14ac:dyDescent="0.45">
      <c r="A34" s="205"/>
      <c r="B34" s="613" t="s">
        <v>82</v>
      </c>
      <c r="C34" s="613"/>
      <c r="D34" s="613"/>
      <c r="E34" s="613"/>
      <c r="F34" s="613"/>
      <c r="G34" s="24"/>
      <c r="H34" s="17"/>
      <c r="I34" s="25"/>
      <c r="J34" s="123" t="s">
        <v>78</v>
      </c>
      <c r="K34" s="94"/>
      <c r="L34" s="17"/>
      <c r="M34" s="17"/>
      <c r="N34" s="23"/>
    </row>
    <row r="35" spans="1:14" x14ac:dyDescent="0.2">
      <c r="A35" s="5"/>
      <c r="B35" s="20"/>
      <c r="C35" s="20"/>
      <c r="D35" s="20"/>
      <c r="E35" s="20"/>
      <c r="F35" s="20"/>
      <c r="G35" s="17"/>
      <c r="H35" s="17"/>
      <c r="I35" s="17"/>
      <c r="J35" s="17"/>
      <c r="K35" s="17"/>
      <c r="L35" s="17"/>
      <c r="M35" s="17"/>
      <c r="N35" s="23"/>
    </row>
    <row r="36" spans="1:14" ht="15" thickBot="1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24"/>
    </row>
    <row r="37" spans="1:14" x14ac:dyDescent="0.2">
      <c r="A37" s="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3"/>
    </row>
    <row r="38" spans="1:14" x14ac:dyDescent="0.2">
      <c r="A38" s="793"/>
      <c r="B38" s="794"/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5"/>
    </row>
    <row r="39" spans="1:14" x14ac:dyDescent="0.2">
      <c r="A39" s="796"/>
      <c r="B39" s="797"/>
      <c r="C39" s="797"/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8"/>
    </row>
    <row r="40" spans="1:14" x14ac:dyDescent="0.2">
      <c r="A40" s="796"/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8"/>
    </row>
    <row r="41" spans="1:14" x14ac:dyDescent="0.2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8"/>
    </row>
    <row r="42" spans="1:14" ht="15" thickBot="1" x14ac:dyDescent="0.25">
      <c r="A42" s="790"/>
      <c r="B42" s="791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2"/>
    </row>
  </sheetData>
  <mergeCells count="39">
    <mergeCell ref="E32:E33"/>
    <mergeCell ref="F32:F33"/>
    <mergeCell ref="B34:F34"/>
    <mergeCell ref="G28:G30"/>
    <mergeCell ref="A41:F41"/>
    <mergeCell ref="G41:N41"/>
    <mergeCell ref="B32:B33"/>
    <mergeCell ref="C32:C33"/>
    <mergeCell ref="D32:D33"/>
    <mergeCell ref="A42:F42"/>
    <mergeCell ref="G42:N42"/>
    <mergeCell ref="A38:F38"/>
    <mergeCell ref="G38:N38"/>
    <mergeCell ref="A39:F39"/>
    <mergeCell ref="G39:N39"/>
    <mergeCell ref="A40:F40"/>
    <mergeCell ref="G40:N40"/>
    <mergeCell ref="A1:N1"/>
    <mergeCell ref="A2:N2"/>
    <mergeCell ref="A3:N3"/>
    <mergeCell ref="A9:N9"/>
    <mergeCell ref="A4:N4"/>
    <mergeCell ref="A5:N5"/>
    <mergeCell ref="C6:D6"/>
    <mergeCell ref="A6:B6"/>
    <mergeCell ref="A8:B8"/>
    <mergeCell ref="A7:B7"/>
    <mergeCell ref="C7:N7"/>
    <mergeCell ref="C8:N8"/>
    <mergeCell ref="B12:G12"/>
    <mergeCell ref="I15:I16"/>
    <mergeCell ref="L15:L16"/>
    <mergeCell ref="M15:M16"/>
    <mergeCell ref="G16:G18"/>
    <mergeCell ref="G19:G21"/>
    <mergeCell ref="G22:G24"/>
    <mergeCell ref="G25:G27"/>
    <mergeCell ref="J15:J16"/>
    <mergeCell ref="K15:K1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B9470-751F-4158-AAF4-BE4B2E0CBA30}">
  <sheetPr>
    <tabColor rgb="FFFFC000"/>
  </sheetPr>
  <dimension ref="A1:AC83"/>
  <sheetViews>
    <sheetView topLeftCell="G7" zoomScale="66" zoomScaleNormal="66" zoomScaleSheetLayoutView="36" workbookViewId="0">
      <selection activeCell="K12" sqref="K12"/>
    </sheetView>
  </sheetViews>
  <sheetFormatPr baseColWidth="10" defaultColWidth="50" defaultRowHeight="14.25" x14ac:dyDescent="0.25"/>
  <cols>
    <col min="1" max="1" width="14.85546875" style="16" customWidth="1"/>
    <col min="2" max="2" width="29.85546875" style="16" customWidth="1"/>
    <col min="3" max="4" width="54.85546875" style="16" customWidth="1"/>
    <col min="5" max="5" width="43.7109375" style="10" customWidth="1" collapsed="1"/>
    <col min="6" max="6" width="41.140625" style="10" customWidth="1"/>
    <col min="7" max="11" width="43.7109375" style="10" customWidth="1"/>
    <col min="12" max="18" width="24.7109375" style="10" customWidth="1"/>
    <col min="19" max="25" width="6.7109375" style="10" customWidth="1"/>
    <col min="26" max="27" width="20.28515625" style="10" customWidth="1"/>
    <col min="28" max="29" width="21.42578125" style="10" customWidth="1"/>
    <col min="30" max="16384" width="50" style="10"/>
  </cols>
  <sheetData>
    <row r="1" spans="1:29" s="284" customFormat="1" ht="14.1" customHeight="1" x14ac:dyDescent="0.2">
      <c r="A1" s="641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3"/>
    </row>
    <row r="2" spans="1:29" s="284" customFormat="1" ht="30.95" customHeight="1" x14ac:dyDescent="0.25">
      <c r="A2" s="566" t="s">
        <v>133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40"/>
    </row>
    <row r="3" spans="1:29" s="284" customFormat="1" ht="21.95" customHeight="1" x14ac:dyDescent="0.35">
      <c r="A3" s="568" t="s">
        <v>228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8"/>
    </row>
    <row r="4" spans="1:29" s="284" customFormat="1" ht="15.75" x14ac:dyDescent="0.25">
      <c r="A4" s="566" t="s">
        <v>137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40"/>
    </row>
    <row r="5" spans="1:29" s="284" customFormat="1" ht="16.5" customHeight="1" thickBot="1" x14ac:dyDescent="0.3">
      <c r="A5" s="7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79"/>
    </row>
    <row r="6" spans="1:29" s="285" customFormat="1" ht="45" customHeight="1" x14ac:dyDescent="0.25">
      <c r="A6" s="645" t="s">
        <v>138</v>
      </c>
      <c r="B6" s="646"/>
      <c r="C6" s="347"/>
      <c r="D6" s="116">
        <f>IF('CONTEXTO ESTRATÉGICO'!C6="","",'CONTEXTO ESTRATÉGICO'!C6)</f>
        <v>43794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</row>
    <row r="7" spans="1:29" s="286" customFormat="1" ht="28.5" customHeight="1" x14ac:dyDescent="0.25">
      <c r="A7" s="644" t="s">
        <v>9</v>
      </c>
      <c r="B7" s="644"/>
      <c r="C7" s="644" t="str">
        <f>IF('CONTEXTO ESTRATÉGICO'!C8="","",'CONTEXTO ESTRATÉGICO'!C8)</f>
        <v>CONTROL INTERNO Y AUDITORíA</v>
      </c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</row>
    <row r="8" spans="1:29" s="284" customFormat="1" ht="50.25" customHeight="1" x14ac:dyDescent="0.25">
      <c r="A8" s="644" t="s">
        <v>10</v>
      </c>
      <c r="B8" s="644"/>
      <c r="C8" s="627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</row>
    <row r="9" spans="1:29" s="285" customFormat="1" ht="33" customHeight="1" thickBot="1" x14ac:dyDescent="0.3">
      <c r="A9" s="636" t="s">
        <v>338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</row>
    <row r="10" spans="1:29" s="285" customFormat="1" ht="17.25" customHeight="1" x14ac:dyDescent="0.25">
      <c r="A10" s="657" t="s">
        <v>12</v>
      </c>
      <c r="B10" s="585" t="s">
        <v>336</v>
      </c>
      <c r="C10" s="585" t="s">
        <v>226</v>
      </c>
      <c r="D10" s="585" t="s">
        <v>13</v>
      </c>
      <c r="E10" s="658" t="s">
        <v>279</v>
      </c>
      <c r="F10" s="585" t="s">
        <v>132</v>
      </c>
      <c r="G10" s="585" t="s">
        <v>282</v>
      </c>
      <c r="H10" s="585" t="s">
        <v>283</v>
      </c>
      <c r="I10" s="585" t="s">
        <v>284</v>
      </c>
      <c r="J10" s="585" t="s">
        <v>285</v>
      </c>
      <c r="K10" s="585" t="s">
        <v>280</v>
      </c>
      <c r="L10" s="659" t="s">
        <v>218</v>
      </c>
      <c r="M10" s="660"/>
      <c r="N10" s="660"/>
      <c r="O10" s="660"/>
      <c r="P10" s="660"/>
      <c r="Q10" s="660"/>
      <c r="R10" s="661"/>
      <c r="S10" s="662" t="s">
        <v>310</v>
      </c>
      <c r="T10" s="663"/>
      <c r="U10" s="663"/>
      <c r="V10" s="663"/>
      <c r="W10" s="663"/>
      <c r="X10" s="663"/>
      <c r="Y10" s="664"/>
      <c r="Z10" s="582" t="s">
        <v>311</v>
      </c>
      <c r="AA10" s="656" t="s">
        <v>309</v>
      </c>
      <c r="AB10" s="654" t="s">
        <v>320</v>
      </c>
      <c r="AC10" s="654" t="s">
        <v>321</v>
      </c>
    </row>
    <row r="11" spans="1:29" s="285" customFormat="1" ht="80.25" customHeight="1" x14ac:dyDescent="0.25">
      <c r="A11" s="579"/>
      <c r="B11" s="581"/>
      <c r="C11" s="581"/>
      <c r="D11" s="581"/>
      <c r="E11" s="582"/>
      <c r="F11" s="581"/>
      <c r="G11" s="581"/>
      <c r="H11" s="581"/>
      <c r="I11" s="581"/>
      <c r="J11" s="581"/>
      <c r="K11" s="581"/>
      <c r="L11" s="346" t="s">
        <v>286</v>
      </c>
      <c r="M11" s="346" t="s">
        <v>287</v>
      </c>
      <c r="N11" s="346" t="s">
        <v>303</v>
      </c>
      <c r="O11" s="346" t="s">
        <v>304</v>
      </c>
      <c r="P11" s="346" t="s">
        <v>305</v>
      </c>
      <c r="Q11" s="346" t="s">
        <v>306</v>
      </c>
      <c r="R11" s="346" t="s">
        <v>307</v>
      </c>
      <c r="S11" s="570"/>
      <c r="T11" s="571"/>
      <c r="U11" s="571"/>
      <c r="V11" s="571"/>
      <c r="W11" s="571"/>
      <c r="X11" s="571"/>
      <c r="Y11" s="572"/>
      <c r="Z11" s="582"/>
      <c r="AA11" s="581"/>
      <c r="AB11" s="655"/>
      <c r="AC11" s="655"/>
    </row>
    <row r="12" spans="1:29" s="287" customFormat="1" ht="86.25" customHeight="1" x14ac:dyDescent="0.25">
      <c r="A12" s="647" t="str">
        <f>'IDENTIFICACIÓN DEL RIESGO'!A12</f>
        <v>Riesgo 1</v>
      </c>
      <c r="B12" s="650" t="str">
        <f>+'IDENTIFICACIÓN DEL RIESGO'!B12</f>
        <v>Omitir o modificar información sobre irregularidades detectadas en auditorías internas de gestión en busca de beneficio personal o de terceros</v>
      </c>
      <c r="C12" s="628" t="str">
        <f>'IDENTIFICACIÓN DEL RIESGO'!C12</f>
        <v>Que  el servidor público auditor omita el reporte  o modifique la información suministrada por el auditado</v>
      </c>
      <c r="D12" s="650" t="str">
        <f>+'IDENTIFICACIÓN DEL RIESGO'!E12</f>
        <v>Inobservancia  de los principios eticos  del auditor. Presencia de bajos estándares éticos</v>
      </c>
      <c r="E12" s="199" t="str">
        <f>'VALORACIÓN CONTROLES DEL RIESGO'!E12</f>
        <v xml:space="preserve"> 
Divulgar  y sensibilizar  los principios eticos   del auditor y  el codigo de integridad  adoptado en la entidad  resolucion 1186 de  2018 </v>
      </c>
      <c r="F12" s="199" t="str">
        <f>'VALORACIÓN CONTROLES DEL RIESGO'!F12</f>
        <v>Jefe OCI</v>
      </c>
      <c r="G12" s="199" t="str">
        <f>'VALORACIÓN CONTROLES DEL RIESGO'!G12</f>
        <v>Fortalecer la apropiación de los principios eticos   del auditor y  el codigo de integridad  adoptado en la entidad</v>
      </c>
      <c r="H12" s="199" t="str">
        <f>'VALORACIÓN CONTROLES DEL RIESGO'!H12</f>
        <v xml:space="preserve">Al inicio de la preparación  de cada auditoria  programada </v>
      </c>
      <c r="I12" s="199" t="str">
        <f>'VALORACIÓN CONTROLES DEL RIESGO'!I12</f>
        <v xml:space="preserve">Denuncios, separación del equipo auditor </v>
      </c>
      <c r="J12" s="199" t="str">
        <f>'VALORACIÓN CONTROLES DEL RIESGO'!J12</f>
        <v xml:space="preserve">Acta de reunión </v>
      </c>
      <c r="K12" s="199" t="str">
        <f>'VALORACIÓN CONTROLES DEL RIESGO'!K12</f>
        <v xml:space="preserve">Antes del inicio de cada auditoria la jefe de Control Interno socializara la resolucion 1186 Codigo de Etica del Auditor Interno con el equipo auditor
</v>
      </c>
      <c r="L12" s="201"/>
      <c r="M12" s="331"/>
      <c r="N12" s="201"/>
      <c r="O12" s="201"/>
      <c r="P12" s="201"/>
      <c r="Q12" s="201"/>
      <c r="R12" s="201"/>
      <c r="S12" s="349">
        <f>IF(L12="Asignado",15,0)</f>
        <v>0</v>
      </c>
      <c r="T12" s="349">
        <f>IF(M12="Adecuado",15,0)</f>
        <v>0</v>
      </c>
      <c r="U12" s="349">
        <f>IF(N12="Oportuna",15,0)</f>
        <v>0</v>
      </c>
      <c r="V12" s="349">
        <f>IF(O12="Prevenir",15,IF(O12="Detectar",10,0))</f>
        <v>0</v>
      </c>
      <c r="W12" s="349">
        <f>IF(P12="Confiable",15,0)</f>
        <v>0</v>
      </c>
      <c r="X12" s="349">
        <f>IF(Q12="Se investigan y resuelven oportunamente",15,0)</f>
        <v>0</v>
      </c>
      <c r="Y12" s="349">
        <f>IF(R12="Completa",10,IF(R12="Incompleta",5,0))</f>
        <v>0</v>
      </c>
      <c r="Z12" s="349">
        <f>SUM(S12:Y12)</f>
        <v>0</v>
      </c>
      <c r="AA12" s="348" t="str">
        <f>IF(AND(Z12&gt;=96,Z12&lt;=100),"Fuerte", IF(AND(Z12&gt;=86,Z12&lt;=95),"Moderado","Débil"))</f>
        <v>Débil</v>
      </c>
      <c r="AB12" s="632">
        <f>IF(AND(OR(E12&lt;&gt;"",E12&lt;&gt;0),OR(E15&lt;&gt;"",E15&lt;&gt;0),OR(E14&lt;&gt;"",E14&lt;&gt;0)),AVERAGE(Z12:Z15),IF(AND(OR(E12&lt;&gt;"",E12&lt;&gt;0),OR(E15&lt;&gt;"",E15&lt;&gt;0)),AVERAGE(Z12:Z15),IF(AND(E12&lt;&gt;"",E12&lt;&gt;0),Z12,0)))</f>
        <v>0</v>
      </c>
      <c r="AC12" s="632" t="str">
        <f>IF(AND(AB12=100),"Fuerte", IF(AND(AB12&gt;=50,AB12&lt;=99),"Moderado","Débil"))</f>
        <v>Débil</v>
      </c>
    </row>
    <row r="13" spans="1:29" ht="86.25" customHeight="1" x14ac:dyDescent="0.25">
      <c r="A13" s="648"/>
      <c r="B13" s="651"/>
      <c r="C13" s="629"/>
      <c r="D13" s="651"/>
      <c r="E13" s="199" t="str">
        <f>'VALORACIÓN CONTROLES DEL RIESGO'!E13</f>
        <v xml:space="preserve">Orientar  la metodología para cada auditoría al equipo auditor </v>
      </c>
      <c r="F13" s="199" t="str">
        <f>'VALORACIÓN CONTROLES DEL RIESGO'!F13</f>
        <v xml:space="preserve">Jefe  OCI, Grupo de Auditores </v>
      </c>
      <c r="G13" s="199" t="str">
        <f>'VALORACIÓN CONTROLES DEL RIESGO'!G13</f>
        <v>Establecer el  objetivo, alcance, equipo auditor, metodologia, recursos, fecha de apertura y de cierre y descripcion de la auditoria</v>
      </c>
      <c r="H13" s="199" t="str">
        <f>'VALORACIÓN CONTROLES DEL RIESGO'!H13</f>
        <v xml:space="preserve">Cada vez que se realice la Auditoria </v>
      </c>
      <c r="I13" s="199" t="str">
        <f>'VALORACIÓN CONTROLES DEL RIESGO'!I13</f>
        <v xml:space="preserve">Modificación  del cronograma </v>
      </c>
      <c r="J13" s="199" t="str">
        <f>'VALORACIÓN CONTROLES DEL RIESGO'!J13</f>
        <v>Registro de la información en Formato CIA-FT-07</v>
      </c>
      <c r="K13" s="199" t="str">
        <f>'VALORACIÓN CONTROLES DEL RIESGO'!K13</f>
        <v xml:space="preserve">Realizar mesa de trabajo con el equipo auditor </v>
      </c>
      <c r="L13" s="201"/>
      <c r="M13" s="331"/>
      <c r="N13" s="201"/>
      <c r="O13" s="201"/>
      <c r="P13" s="201"/>
      <c r="Q13" s="201"/>
      <c r="R13" s="201"/>
      <c r="S13" s="349">
        <f t="shared" ref="S13:S38" si="0">IF(L13="Asignado",15,0)</f>
        <v>0</v>
      </c>
      <c r="T13" s="349">
        <f t="shared" ref="T13:T38" si="1">IF(M13="Adecuado",15,0)</f>
        <v>0</v>
      </c>
      <c r="U13" s="349">
        <f t="shared" ref="U13:U38" si="2">IF(N13="Oportuna",15,0)</f>
        <v>0</v>
      </c>
      <c r="V13" s="349">
        <f t="shared" ref="V13:V38" si="3">IF(O13="Prevenir",15,IF(O13="Detectar",10,0))</f>
        <v>0</v>
      </c>
      <c r="W13" s="349">
        <f t="shared" ref="W13:W38" si="4">IF(P13="Confiable",15,0)</f>
        <v>0</v>
      </c>
      <c r="X13" s="349">
        <f t="shared" ref="X13:X38" si="5">IF(Q13="Se investigan y resuelven oportunamente",15,0)</f>
        <v>0</v>
      </c>
      <c r="Y13" s="349">
        <f t="shared" ref="Y13:Y38" si="6">IF(R13="Completa",10,IF(R13="Incompleta",5,0))</f>
        <v>0</v>
      </c>
      <c r="Z13" s="349">
        <f>SUM(S13:Y13)</f>
        <v>0</v>
      </c>
      <c r="AA13" s="348" t="str">
        <f t="shared" ref="AA13:AA38" si="7">IF(AND(Z13&gt;=96,Z13&lt;=100),"Fuerte", IF(AND(Z13&gt;=86,Z13&lt;=95),"Moderado","Débil"))</f>
        <v>Débil</v>
      </c>
      <c r="AB13" s="633"/>
      <c r="AC13" s="633"/>
    </row>
    <row r="14" spans="1:29" ht="86.25" customHeight="1" x14ac:dyDescent="0.25">
      <c r="A14" s="648"/>
      <c r="B14" s="651"/>
      <c r="C14" s="629"/>
      <c r="D14" s="651"/>
      <c r="E14" s="199" t="str">
        <f>'VALORACIÓN CONTROLES DEL RIESGO'!E14</f>
        <v>Revisar  los informes de cada auditoría de gestión con el equipo auditor</v>
      </c>
      <c r="F14" s="199" t="str">
        <f>'VALORACIÓN CONTROLES DEL RIESGO'!F14</f>
        <v xml:space="preserve">Jefe  OCI, Grupo de Auditores </v>
      </c>
      <c r="G14" s="199" t="str">
        <f>'VALORACIÓN CONTROLES DEL RIESGO'!G14</f>
        <v xml:space="preserve">Revisar  resultados  de la auditoria </v>
      </c>
      <c r="H14" s="199" t="str">
        <f>'VALORACIÓN CONTROLES DEL RIESGO'!H14</f>
        <v xml:space="preserve">Cada vez que se realice informe de Auditoria </v>
      </c>
      <c r="I14" s="799" t="str">
        <f>'VALORACIÓN CONTROLES DEL RIESGO'!I14</f>
        <v>Correcciones   y preparación  de  informe</v>
      </c>
      <c r="J14" s="801" t="str">
        <f>'VALORACIÓN CONTROLES DEL RIESGO'!J14</f>
        <v xml:space="preserve">Acta de reunión </v>
      </c>
      <c r="K14" s="199" t="str">
        <f>'VALORACIÓN CONTROLES DEL RIESGO'!K14</f>
        <v xml:space="preserve">Realizar mesa de trabajo con el equipo auditor </v>
      </c>
      <c r="L14" s="201"/>
      <c r="M14" s="331"/>
      <c r="N14" s="201"/>
      <c r="O14" s="201"/>
      <c r="P14" s="201"/>
      <c r="Q14" s="201"/>
      <c r="R14" s="201"/>
      <c r="S14" s="349">
        <f t="shared" si="0"/>
        <v>0</v>
      </c>
      <c r="T14" s="349">
        <f t="shared" si="1"/>
        <v>0</v>
      </c>
      <c r="U14" s="349">
        <f t="shared" si="2"/>
        <v>0</v>
      </c>
      <c r="V14" s="349">
        <f t="shared" si="3"/>
        <v>0</v>
      </c>
      <c r="W14" s="349">
        <f t="shared" si="4"/>
        <v>0</v>
      </c>
      <c r="X14" s="349">
        <f t="shared" si="5"/>
        <v>0</v>
      </c>
      <c r="Y14" s="349">
        <f t="shared" si="6"/>
        <v>0</v>
      </c>
      <c r="Z14" s="349">
        <f t="shared" ref="Z14:Z38" si="8">SUM(S14:Y14)</f>
        <v>0</v>
      </c>
      <c r="AA14" s="348" t="str">
        <f t="shared" si="7"/>
        <v>Débil</v>
      </c>
      <c r="AB14" s="633"/>
      <c r="AC14" s="633"/>
    </row>
    <row r="15" spans="1:29" ht="137.25" hidden="1" customHeight="1" x14ac:dyDescent="0.25">
      <c r="A15" s="648"/>
      <c r="B15" s="651"/>
      <c r="C15" s="630"/>
      <c r="D15" s="651"/>
      <c r="E15" s="199">
        <f>'VALORACIÓN CONTROLES DEL RIESGO'!E15</f>
        <v>0</v>
      </c>
      <c r="F15" s="199">
        <f>'VALORACIÓN CONTROLES DEL RIESGO'!F15</f>
        <v>0</v>
      </c>
      <c r="G15" s="199">
        <f>'VALORACIÓN CONTROLES DEL RIESGO'!G15</f>
        <v>0</v>
      </c>
      <c r="H15" s="199">
        <f>'VALORACIÓN CONTROLES DEL RIESGO'!H15</f>
        <v>0</v>
      </c>
      <c r="I15" s="800"/>
      <c r="J15" s="802"/>
      <c r="K15" s="199">
        <f>'VALORACIÓN CONTROLES DEL RIESGO'!K15</f>
        <v>0</v>
      </c>
      <c r="L15" s="201"/>
      <c r="M15" s="331"/>
      <c r="N15" s="201"/>
      <c r="O15" s="201"/>
      <c r="P15" s="201"/>
      <c r="Q15" s="201"/>
      <c r="R15" s="201"/>
      <c r="S15" s="349">
        <f t="shared" si="0"/>
        <v>0</v>
      </c>
      <c r="T15" s="349">
        <f t="shared" si="1"/>
        <v>0</v>
      </c>
      <c r="U15" s="349">
        <f t="shared" si="2"/>
        <v>0</v>
      </c>
      <c r="V15" s="349">
        <f t="shared" si="3"/>
        <v>0</v>
      </c>
      <c r="W15" s="349">
        <f t="shared" si="4"/>
        <v>0</v>
      </c>
      <c r="X15" s="349">
        <f t="shared" si="5"/>
        <v>0</v>
      </c>
      <c r="Y15" s="349">
        <f t="shared" si="6"/>
        <v>0</v>
      </c>
      <c r="Z15" s="349">
        <f t="shared" si="8"/>
        <v>0</v>
      </c>
      <c r="AA15" s="348" t="str">
        <f t="shared" si="7"/>
        <v>Débil</v>
      </c>
      <c r="AB15" s="635"/>
      <c r="AC15" s="635"/>
    </row>
    <row r="16" spans="1:29" ht="86.25" customHeight="1" x14ac:dyDescent="0.25">
      <c r="A16" s="647" t="str">
        <f>'IDENTIFICACIÓN DEL RIESGO'!A16</f>
        <v>Riesgo 2</v>
      </c>
      <c r="B16" s="650" t="str">
        <f>+'IDENTIFICACIÓN DEL RIESGO'!B16</f>
        <v>Incurrir en el presunto delito de falsedad en documento público</v>
      </c>
      <c r="C16" s="628" t="str">
        <f>'IDENTIFICACIÓN DEL RIESGO'!C16</f>
        <v>Falsificación de firmas o contenido de un documento por parte del servidor público.</v>
      </c>
      <c r="D16" s="628" t="str">
        <f>+'IDENTIFICACIÓN DEL RIESGO'!E16</f>
        <v>Proceder indebido del servidor. Conflicto de Interés</v>
      </c>
      <c r="E16" s="199" t="str">
        <f>'VALORACIÓN CONTROLES DEL RIESGO'!E16</f>
        <v xml:space="preserve">Monitorear   el recibo, reparto y archivo de la correspondencia de la OCI   Externa / Interna </v>
      </c>
      <c r="F16" s="199" t="str">
        <f>'VALORACIÓN CONTROLES DEL RIESGO'!F16</f>
        <v>Secretario OCI</v>
      </c>
      <c r="G16" s="199" t="str">
        <f>'VALORACIÓN CONTROLES DEL RIESGO'!G16</f>
        <v xml:space="preserve">llevar un control de todos los documentos entrantes  y salientes </v>
      </c>
      <c r="H16" s="199" t="str">
        <f>'VALORACIÓN CONTROLES DEL RIESGO'!H16</f>
        <v>Diario</v>
      </c>
      <c r="I16" s="199" t="str">
        <f>'VALORACIÓN CONTROLES DEL RIESGO'!I16</f>
        <v xml:space="preserve">Denuncias y llamados de atención </v>
      </c>
      <c r="J16" s="199" t="str">
        <f>'VALORACIÓN CONTROLES DEL RIESGO'!J16</f>
        <v xml:space="preserve">Malla en excel  con  entrada, salida  y tiempo de respuesta de los requerimientos.  </v>
      </c>
      <c r="K16" s="199" t="str">
        <f>'VALORACIÓN CONTROLES DEL RIESGO'!K16</f>
        <v xml:space="preserve">Cada vez que llegue un requerimiento  o que salga una respuesta  se revisaran  las entradas y salidas </v>
      </c>
      <c r="L16" s="201"/>
      <c r="M16" s="331"/>
      <c r="N16" s="201"/>
      <c r="O16" s="201"/>
      <c r="P16" s="201"/>
      <c r="Q16" s="201"/>
      <c r="R16" s="201"/>
      <c r="S16" s="349">
        <f t="shared" si="0"/>
        <v>0</v>
      </c>
      <c r="T16" s="349">
        <f t="shared" si="1"/>
        <v>0</v>
      </c>
      <c r="U16" s="349">
        <f t="shared" si="2"/>
        <v>0</v>
      </c>
      <c r="V16" s="349">
        <f t="shared" si="3"/>
        <v>0</v>
      </c>
      <c r="W16" s="349">
        <f t="shared" si="4"/>
        <v>0</v>
      </c>
      <c r="X16" s="349">
        <f t="shared" si="5"/>
        <v>0</v>
      </c>
      <c r="Y16" s="349">
        <f t="shared" si="6"/>
        <v>0</v>
      </c>
      <c r="Z16" s="349">
        <f t="shared" si="8"/>
        <v>0</v>
      </c>
      <c r="AA16" s="348" t="str">
        <f t="shared" si="7"/>
        <v>Débil</v>
      </c>
      <c r="AB16" s="632">
        <f>IF(AND(OR(E16&lt;&gt;"",E16&lt;&gt;0),OR(E20&lt;&gt;"",E20&lt;&gt;0),OR(E17&lt;&gt;"",E17&lt;&gt;0)),AVERAGE(Z16:Z20),IF(AND(OR(E16&lt;&gt;"",E16&lt;&gt;0),OR(E20&lt;&gt;"",E20&lt;&gt;0)),AVERAGE(Z16,Z20),IF(AND(E16&lt;&gt;"",E16&lt;&gt;0),Z16,0)))</f>
        <v>0</v>
      </c>
      <c r="AC16" s="632" t="str">
        <f>IF(AND(AB16=100),"Fuerte", IF(AND(AB16&gt;=50,AB16&lt;=99),"Moderado","Débil"))</f>
        <v>Débil</v>
      </c>
    </row>
    <row r="17" spans="1:29" ht="86.25" customHeight="1" x14ac:dyDescent="0.25">
      <c r="A17" s="648"/>
      <c r="B17" s="651"/>
      <c r="C17" s="629"/>
      <c r="D17" s="629"/>
      <c r="E17" s="199" t="str">
        <f>'VALORACIÓN CONTROLES DEL RIESGO'!E17</f>
        <v>Revisar todos los documentos  que salen de la OCI  esten firmados  y revisados  por la jefe OCI</v>
      </c>
      <c r="F17" s="199" t="str">
        <f>'VALORACIÓN CONTROLES DEL RIESGO'!F17</f>
        <v>Jefe OCI</v>
      </c>
      <c r="G17" s="199" t="str">
        <f>'VALORACIÓN CONTROLES DEL RIESGO'!G17</f>
        <v xml:space="preserve">Que ningun documento sea falsificado </v>
      </c>
      <c r="H17" s="199" t="str">
        <f>'VALORACIÓN CONTROLES DEL RIESGO'!H17</f>
        <v>Cada vez que  se remita una respuesta</v>
      </c>
      <c r="I17" s="199" t="str">
        <f>'VALORACIÓN CONTROLES DEL RIESGO'!I17</f>
        <v xml:space="preserve">Denuncias y llamados de atención </v>
      </c>
      <c r="J17" s="199" t="str">
        <f>'VALORACIÓN CONTROLES DEL RIESGO'!J17</f>
        <v xml:space="preserve">Documentos firmados </v>
      </c>
      <c r="K17" s="199" t="str">
        <f>'VALORACIÓN CONTROLES DEL RIESGO'!K17</f>
        <v xml:space="preserve">La jefe de la Oficina de Control Interno  y Auditoria  revisa y firma todos los   requerimientos  emitidos por la oficina </v>
      </c>
      <c r="L17" s="201"/>
      <c r="M17" s="331"/>
      <c r="N17" s="201"/>
      <c r="O17" s="201"/>
      <c r="P17" s="201"/>
      <c r="Q17" s="201"/>
      <c r="R17" s="201"/>
      <c r="S17" s="349">
        <f t="shared" si="0"/>
        <v>0</v>
      </c>
      <c r="T17" s="349">
        <f t="shared" si="1"/>
        <v>0</v>
      </c>
      <c r="U17" s="349">
        <f t="shared" si="2"/>
        <v>0</v>
      </c>
      <c r="V17" s="349">
        <f t="shared" si="3"/>
        <v>0</v>
      </c>
      <c r="W17" s="349">
        <f t="shared" si="4"/>
        <v>0</v>
      </c>
      <c r="X17" s="349">
        <f t="shared" si="5"/>
        <v>0</v>
      </c>
      <c r="Y17" s="349">
        <f t="shared" si="6"/>
        <v>0</v>
      </c>
      <c r="Z17" s="349">
        <f t="shared" si="8"/>
        <v>0</v>
      </c>
      <c r="AA17" s="348" t="str">
        <f t="shared" si="7"/>
        <v>Débil</v>
      </c>
      <c r="AB17" s="633"/>
      <c r="AC17" s="633"/>
    </row>
    <row r="18" spans="1:29" ht="86.25" hidden="1" customHeight="1" x14ac:dyDescent="0.25">
      <c r="A18" s="648"/>
      <c r="B18" s="651"/>
      <c r="C18" s="629"/>
      <c r="D18" s="629"/>
      <c r="E18" s="199">
        <f>'VALORACIÓN CONTROLES DEL RIESGO'!E18</f>
        <v>0</v>
      </c>
      <c r="F18" s="199">
        <f>'VALORACIÓN CONTROLES DEL RIESGO'!F18</f>
        <v>0</v>
      </c>
      <c r="G18" s="199">
        <f>'VALORACIÓN CONTROLES DEL RIESGO'!G18</f>
        <v>0</v>
      </c>
      <c r="H18" s="199">
        <f>'VALORACIÓN CONTROLES DEL RIESGO'!H18</f>
        <v>0</v>
      </c>
      <c r="I18" s="199">
        <f>'VALORACIÓN CONTROLES DEL RIESGO'!I18</f>
        <v>0</v>
      </c>
      <c r="J18" s="199">
        <f>'VALORACIÓN CONTROLES DEL RIESGO'!J18</f>
        <v>0</v>
      </c>
      <c r="K18" s="199">
        <f>'VALORACIÓN CONTROLES DEL RIESGO'!K18</f>
        <v>0</v>
      </c>
      <c r="L18" s="201"/>
      <c r="M18" s="331"/>
      <c r="N18" s="201"/>
      <c r="O18" s="201"/>
      <c r="P18" s="201"/>
      <c r="Q18" s="201"/>
      <c r="R18" s="201"/>
      <c r="S18" s="349">
        <f t="shared" si="0"/>
        <v>0</v>
      </c>
      <c r="T18" s="349">
        <f t="shared" si="1"/>
        <v>0</v>
      </c>
      <c r="U18" s="349">
        <f t="shared" si="2"/>
        <v>0</v>
      </c>
      <c r="V18" s="349">
        <f t="shared" si="3"/>
        <v>0</v>
      </c>
      <c r="W18" s="349">
        <f t="shared" si="4"/>
        <v>0</v>
      </c>
      <c r="X18" s="349">
        <f t="shared" si="5"/>
        <v>0</v>
      </c>
      <c r="Y18" s="349">
        <f t="shared" si="6"/>
        <v>0</v>
      </c>
      <c r="Z18" s="349">
        <f t="shared" si="8"/>
        <v>0</v>
      </c>
      <c r="AA18" s="348" t="str">
        <f t="shared" si="7"/>
        <v>Débil</v>
      </c>
      <c r="AB18" s="633"/>
      <c r="AC18" s="633"/>
    </row>
    <row r="19" spans="1:29" ht="86.25" hidden="1" customHeight="1" x14ac:dyDescent="0.25">
      <c r="A19" s="648"/>
      <c r="B19" s="651"/>
      <c r="C19" s="629"/>
      <c r="D19" s="629"/>
      <c r="E19" s="199">
        <f>'VALORACIÓN CONTROLES DEL RIESGO'!E19</f>
        <v>0</v>
      </c>
      <c r="F19" s="199">
        <f>'VALORACIÓN CONTROLES DEL RIESGO'!F19</f>
        <v>0</v>
      </c>
      <c r="G19" s="199">
        <f>'VALORACIÓN CONTROLES DEL RIESGO'!G19</f>
        <v>0</v>
      </c>
      <c r="H19" s="199">
        <f>'VALORACIÓN CONTROLES DEL RIESGO'!H19</f>
        <v>0</v>
      </c>
      <c r="I19" s="199">
        <f>'VALORACIÓN CONTROLES DEL RIESGO'!I19</f>
        <v>0</v>
      </c>
      <c r="J19" s="199">
        <f>'VALORACIÓN CONTROLES DEL RIESGO'!J19</f>
        <v>0</v>
      </c>
      <c r="K19" s="199">
        <f>'VALORACIÓN CONTROLES DEL RIESGO'!K19</f>
        <v>0</v>
      </c>
      <c r="L19" s="201"/>
      <c r="M19" s="331"/>
      <c r="N19" s="201"/>
      <c r="O19" s="201"/>
      <c r="P19" s="201"/>
      <c r="Q19" s="201"/>
      <c r="R19" s="201"/>
      <c r="S19" s="349">
        <f t="shared" si="0"/>
        <v>0</v>
      </c>
      <c r="T19" s="349">
        <f t="shared" si="1"/>
        <v>0</v>
      </c>
      <c r="U19" s="349">
        <f t="shared" si="2"/>
        <v>0</v>
      </c>
      <c r="V19" s="349">
        <f t="shared" si="3"/>
        <v>0</v>
      </c>
      <c r="W19" s="349">
        <f t="shared" si="4"/>
        <v>0</v>
      </c>
      <c r="X19" s="349">
        <f t="shared" si="5"/>
        <v>0</v>
      </c>
      <c r="Y19" s="349">
        <f t="shared" si="6"/>
        <v>0</v>
      </c>
      <c r="Z19" s="349">
        <f t="shared" si="8"/>
        <v>0</v>
      </c>
      <c r="AA19" s="348" t="str">
        <f t="shared" si="7"/>
        <v>Débil</v>
      </c>
      <c r="AB19" s="633"/>
      <c r="AC19" s="633"/>
    </row>
    <row r="20" spans="1:29" ht="86.25" hidden="1" customHeight="1" x14ac:dyDescent="0.25">
      <c r="A20" s="648"/>
      <c r="B20" s="651"/>
      <c r="C20" s="630"/>
      <c r="D20" s="629"/>
      <c r="E20" s="199">
        <f>'VALORACIÓN CONTROLES DEL RIESGO'!E20</f>
        <v>0</v>
      </c>
      <c r="F20" s="199">
        <f>'VALORACIÓN CONTROLES DEL RIESGO'!F20</f>
        <v>0</v>
      </c>
      <c r="G20" s="199">
        <f>'VALORACIÓN CONTROLES DEL RIESGO'!G20</f>
        <v>0</v>
      </c>
      <c r="H20" s="199">
        <f>'VALORACIÓN CONTROLES DEL RIESGO'!H20</f>
        <v>0</v>
      </c>
      <c r="I20" s="199">
        <f>'VALORACIÓN CONTROLES DEL RIESGO'!I20</f>
        <v>0</v>
      </c>
      <c r="J20" s="199">
        <f>'VALORACIÓN CONTROLES DEL RIESGO'!J20</f>
        <v>0</v>
      </c>
      <c r="K20" s="199">
        <f>'VALORACIÓN CONTROLES DEL RIESGO'!K20</f>
        <v>0</v>
      </c>
      <c r="L20" s="201"/>
      <c r="M20" s="331"/>
      <c r="N20" s="201"/>
      <c r="O20" s="201"/>
      <c r="P20" s="201"/>
      <c r="Q20" s="201"/>
      <c r="R20" s="201"/>
      <c r="S20" s="349">
        <f t="shared" si="0"/>
        <v>0</v>
      </c>
      <c r="T20" s="349">
        <f t="shared" si="1"/>
        <v>0</v>
      </c>
      <c r="U20" s="349">
        <f t="shared" si="2"/>
        <v>0</v>
      </c>
      <c r="V20" s="349">
        <f t="shared" si="3"/>
        <v>0</v>
      </c>
      <c r="W20" s="349">
        <f t="shared" si="4"/>
        <v>0</v>
      </c>
      <c r="X20" s="349">
        <f t="shared" si="5"/>
        <v>0</v>
      </c>
      <c r="Y20" s="349">
        <f t="shared" si="6"/>
        <v>0</v>
      </c>
      <c r="Z20" s="349">
        <f t="shared" si="8"/>
        <v>0</v>
      </c>
      <c r="AA20" s="348" t="str">
        <f t="shared" si="7"/>
        <v>Débil</v>
      </c>
      <c r="AB20" s="633"/>
      <c r="AC20" s="635"/>
    </row>
    <row r="21" spans="1:29" ht="138.75" customHeight="1" x14ac:dyDescent="0.25">
      <c r="A21" s="647" t="str">
        <f>'IDENTIFICACIÓN DEL RIESGO'!A20</f>
        <v>Riesgo 3</v>
      </c>
      <c r="B21" s="650" t="str">
        <f>+'IDENTIFICACIÓN DEL RIESGO'!B20</f>
        <v>Posibilidad de omitir la identificación de   errores y de calidad en la información suministrada.  o fraudes  existentes  en las auditorias realizadas</v>
      </c>
      <c r="C21" s="628" t="str">
        <f>'IDENTIFICACIÓN DEL RIESGO'!C20</f>
        <v>Que el servidor público no detecte  errores e y omita calidad en la informacion  o fraudes en la informacion aportada para la auditoria</v>
      </c>
      <c r="D21" s="628" t="str">
        <f>+'IDENTIFICACIÓN DEL RIESGO'!E20</f>
        <v>1.Desconocimiento del proceso a auditar por parte del servidor público.
2.Informacion  incompleta, insuficiente, inoportuna, inadecuada. Comportamiento profesional no ético de los encargados del proceso auditado</v>
      </c>
      <c r="E21" s="199" t="str">
        <f>'VALORACIÓN CONTROLES DEL RIESGO'!E21</f>
        <v>Conocer la normativa,caracterizacion y demas  criterios de auditoria aplicables al  proceso objeto de  auditoria</v>
      </c>
      <c r="F21" s="199" t="str">
        <f>'VALORACIÓN CONTROLES DEL RIESGO'!F21</f>
        <v xml:space="preserve">Jefe  OCI, Grupo de Auditores </v>
      </c>
      <c r="G21" s="199" t="str">
        <f>'VALORACIÓN CONTROLES DEL RIESGO'!G21</f>
        <v>Prevenir la inobservancia  de errores significativos en el proceso  a auditar</v>
      </c>
      <c r="H21" s="199" t="str">
        <f>'VALORACIÓN CONTROLES DEL RIESGO'!H21</f>
        <v xml:space="preserve">Cada vez que se realice la Auditoria </v>
      </c>
      <c r="I21" s="199" t="str">
        <f>'VALORACIÓN CONTROLES DEL RIESGO'!I21</f>
        <v>Analizar la naturaleza de los acontecimiento e identificar als causas principales que originaron  la materializacion del riesgo</v>
      </c>
      <c r="J21" s="199" t="str">
        <f>'VALORACIÓN CONTROLES DEL RIESGO'!J21</f>
        <v xml:space="preserve">Plan de auditoria
Actas de reunión (preparación)
Informe de falencias de auditoria
</v>
      </c>
      <c r="K21" s="199" t="str">
        <f>'VALORACIÓN CONTROLES DEL RIESGO'!K21</f>
        <v xml:space="preserve">En la planeacion de la auditoria </v>
      </c>
      <c r="L21" s="201"/>
      <c r="M21" s="331"/>
      <c r="N21" s="201"/>
      <c r="O21" s="201"/>
      <c r="P21" s="201"/>
      <c r="Q21" s="201"/>
      <c r="R21" s="201"/>
      <c r="S21" s="349">
        <f t="shared" si="0"/>
        <v>0</v>
      </c>
      <c r="T21" s="349">
        <f t="shared" si="1"/>
        <v>0</v>
      </c>
      <c r="U21" s="349">
        <f t="shared" si="2"/>
        <v>0</v>
      </c>
      <c r="V21" s="349">
        <f t="shared" si="3"/>
        <v>0</v>
      </c>
      <c r="W21" s="349">
        <f t="shared" si="4"/>
        <v>0</v>
      </c>
      <c r="X21" s="349">
        <f t="shared" si="5"/>
        <v>0</v>
      </c>
      <c r="Y21" s="349">
        <f t="shared" si="6"/>
        <v>0</v>
      </c>
      <c r="Z21" s="349">
        <f t="shared" si="8"/>
        <v>0</v>
      </c>
      <c r="AA21" s="348" t="str">
        <f t="shared" si="7"/>
        <v>Débil</v>
      </c>
      <c r="AB21" s="632">
        <f>AVERAGEA(Z21:Z23)</f>
        <v>0</v>
      </c>
      <c r="AC21" s="632" t="str">
        <f>IF(AND(AB21=100),"Fuerte", IF(AND(AB21&gt;=50,AB21&lt;=99),"Moderado","Débil"))</f>
        <v>Débil</v>
      </c>
    </row>
    <row r="22" spans="1:29" ht="86.25" customHeight="1" x14ac:dyDescent="0.25">
      <c r="A22" s="648"/>
      <c r="B22" s="651"/>
      <c r="C22" s="629"/>
      <c r="D22" s="629"/>
      <c r="E22" s="199" t="str">
        <f>'VALORACIÓN CONTROLES DEL RIESGO'!E22</f>
        <v>presentar para suscripción del responsable del proceso auditado la carta de salvaguarda</v>
      </c>
      <c r="F22" s="199" t="str">
        <f>'VALORACIÓN CONTROLES DEL RIESGO'!F22</f>
        <v xml:space="preserve">Jefe  OCI, Grupo de Auditores </v>
      </c>
      <c r="G22" s="199" t="str">
        <f>'VALORACIÓN CONTROLES DEL RIESGO'!G22</f>
        <v xml:space="preserve">Reducir el riesgo de entrega de informaciòn en condiciones no deseadas para el proceso auditor </v>
      </c>
      <c r="H22" s="199" t="str">
        <f>'VALORACIÓN CONTROLES DEL RIESGO'!H22</f>
        <v>Cada vez que se de apertura a una auditoria</v>
      </c>
      <c r="I22" s="199" t="str">
        <f>'VALORACIÓN CONTROLES DEL RIESGO'!I22</f>
        <v>Ante informacion incompleta , no veraz, etc : Dejar constancia en el informe de auditoria,
Informacion inoportuna: reiterar solicitudes de informacion , requerir al responsable del proceso
No se firma la carta por responsable: se deja constancia en el acta de apertura</v>
      </c>
      <c r="J22" s="199" t="str">
        <f>'VALORACIÓN CONTROLES DEL RIESGO'!J22</f>
        <v>Carta de salvaguarda firmada.
Informe de auditoria
memorando
Acta de apertura</v>
      </c>
      <c r="K22" s="199" t="str">
        <f>'VALORACIÓN CONTROLES DEL RIESGO'!K22</f>
        <v>Presentando y explicando la carta de salvaguarda</v>
      </c>
      <c r="L22" s="201"/>
      <c r="M22" s="331"/>
      <c r="N22" s="201"/>
      <c r="O22" s="201"/>
      <c r="P22" s="201"/>
      <c r="Q22" s="201"/>
      <c r="R22" s="201"/>
      <c r="S22" s="349">
        <f t="shared" si="0"/>
        <v>0</v>
      </c>
      <c r="T22" s="349">
        <f t="shared" si="1"/>
        <v>0</v>
      </c>
      <c r="U22" s="349">
        <f t="shared" si="2"/>
        <v>0</v>
      </c>
      <c r="V22" s="349">
        <f t="shared" si="3"/>
        <v>0</v>
      </c>
      <c r="W22" s="349">
        <f t="shared" si="4"/>
        <v>0</v>
      </c>
      <c r="X22" s="349">
        <f t="shared" si="5"/>
        <v>0</v>
      </c>
      <c r="Y22" s="349">
        <f t="shared" si="6"/>
        <v>0</v>
      </c>
      <c r="Z22" s="349">
        <f t="shared" si="8"/>
        <v>0</v>
      </c>
      <c r="AA22" s="348" t="str">
        <f t="shared" si="7"/>
        <v>Débil</v>
      </c>
      <c r="AB22" s="633"/>
      <c r="AC22" s="633"/>
    </row>
    <row r="23" spans="1:29" ht="86.25" hidden="1" customHeight="1" x14ac:dyDescent="0.25">
      <c r="A23" s="648"/>
      <c r="B23" s="651"/>
      <c r="C23" s="630"/>
      <c r="D23" s="629"/>
      <c r="E23" s="199">
        <f>'VALORACIÓN CONTROLES DEL RIESGO'!E23</f>
        <v>0</v>
      </c>
      <c r="F23" s="199">
        <f>'VALORACIÓN CONTROLES DEL RIESGO'!F23</f>
        <v>0</v>
      </c>
      <c r="G23" s="199">
        <f>'VALORACIÓN CONTROLES DEL RIESGO'!G23</f>
        <v>0</v>
      </c>
      <c r="H23" s="199">
        <f>'VALORACIÓN CONTROLES DEL RIESGO'!H23</f>
        <v>0</v>
      </c>
      <c r="I23" s="199">
        <f>'VALORACIÓN CONTROLES DEL RIESGO'!I23</f>
        <v>0</v>
      </c>
      <c r="J23" s="199">
        <f>'VALORACIÓN CONTROLES DEL RIESGO'!J23</f>
        <v>0</v>
      </c>
      <c r="K23" s="199">
        <f>'VALORACIÓN CONTROLES DEL RIESGO'!K23</f>
        <v>0</v>
      </c>
      <c r="L23" s="201"/>
      <c r="M23" s="331"/>
      <c r="N23" s="201"/>
      <c r="O23" s="201"/>
      <c r="P23" s="201"/>
      <c r="Q23" s="201"/>
      <c r="R23" s="201"/>
      <c r="S23" s="349">
        <f t="shared" si="0"/>
        <v>0</v>
      </c>
      <c r="T23" s="349">
        <f t="shared" si="1"/>
        <v>0</v>
      </c>
      <c r="U23" s="349">
        <f t="shared" si="2"/>
        <v>0</v>
      </c>
      <c r="V23" s="349">
        <f t="shared" si="3"/>
        <v>0</v>
      </c>
      <c r="W23" s="349">
        <f t="shared" si="4"/>
        <v>0</v>
      </c>
      <c r="X23" s="349">
        <f t="shared" si="5"/>
        <v>0</v>
      </c>
      <c r="Y23" s="349">
        <f t="shared" si="6"/>
        <v>0</v>
      </c>
      <c r="Z23" s="349">
        <f t="shared" si="8"/>
        <v>0</v>
      </c>
      <c r="AA23" s="348" t="str">
        <f t="shared" si="7"/>
        <v>Débil</v>
      </c>
      <c r="AB23" s="633"/>
      <c r="AC23" s="635"/>
    </row>
    <row r="24" spans="1:29" ht="86.25" hidden="1" customHeight="1" x14ac:dyDescent="0.25">
      <c r="A24" s="647" t="str">
        <f>'IDENTIFICACIÓN DEL RIESGO'!A24</f>
        <v>Riesgo 4</v>
      </c>
      <c r="B24" s="650">
        <f>+'IDENTIFICACIÓN DEL RIESGO'!B24</f>
        <v>0</v>
      </c>
      <c r="C24" s="628">
        <f>'IDENTIFICACIÓN DEL RIESGO'!C24</f>
        <v>0</v>
      </c>
      <c r="D24" s="628" t="str">
        <f>+'IDENTIFICACIÓN DEL RIESGO'!E24</f>
        <v xml:space="preserve">. </v>
      </c>
      <c r="E24" s="199">
        <f>'VALORACIÓN CONTROLES DEL RIESGO'!E24</f>
        <v>0</v>
      </c>
      <c r="F24" s="199">
        <f>'VALORACIÓN CONTROLES DEL RIESGO'!F24</f>
        <v>0</v>
      </c>
      <c r="G24" s="199">
        <f>'VALORACIÓN CONTROLES DEL RIESGO'!G24</f>
        <v>0</v>
      </c>
      <c r="H24" s="199">
        <f>'VALORACIÓN CONTROLES DEL RIESGO'!H24</f>
        <v>0</v>
      </c>
      <c r="I24" s="199">
        <f>'VALORACIÓN CONTROLES DEL RIESGO'!I24</f>
        <v>0</v>
      </c>
      <c r="J24" s="199">
        <f>'VALORACIÓN CONTROLES DEL RIESGO'!J24</f>
        <v>0</v>
      </c>
      <c r="K24" s="199">
        <f>'VALORACIÓN CONTROLES DEL RIESGO'!K24</f>
        <v>0</v>
      </c>
      <c r="L24" s="201"/>
      <c r="M24" s="331"/>
      <c r="N24" s="201"/>
      <c r="O24" s="201"/>
      <c r="P24" s="201"/>
      <c r="Q24" s="201"/>
      <c r="R24" s="201"/>
      <c r="S24" s="349">
        <f t="shared" si="0"/>
        <v>0</v>
      </c>
      <c r="T24" s="349">
        <f t="shared" si="1"/>
        <v>0</v>
      </c>
      <c r="U24" s="349">
        <f t="shared" si="2"/>
        <v>0</v>
      </c>
      <c r="V24" s="349">
        <f t="shared" si="3"/>
        <v>0</v>
      </c>
      <c r="W24" s="349">
        <f t="shared" si="4"/>
        <v>0</v>
      </c>
      <c r="X24" s="349">
        <f t="shared" si="5"/>
        <v>0</v>
      </c>
      <c r="Y24" s="349">
        <f t="shared" si="6"/>
        <v>0</v>
      </c>
      <c r="Z24" s="349">
        <f t="shared" si="8"/>
        <v>0</v>
      </c>
      <c r="AA24" s="348" t="str">
        <f t="shared" si="7"/>
        <v>Débil</v>
      </c>
      <c r="AB24" s="632">
        <f>IF(AND(OR(E24&lt;&gt;"",E24&lt;&gt;0),OR(E26&lt;&gt;"",E26&lt;&gt;0),OR(E25&lt;&gt;"",E25&lt;&gt;0)),AVERAGE(Z24:Z26),IF(AND(OR(E24&lt;&gt;"",E24&lt;&gt;0),OR(E26&lt;&gt;"",E26&lt;&gt;0)),AVERAGE(Z24,Z26),IF(AND(E24&lt;&gt;"",E24&lt;&gt;0),Z24,0)))</f>
        <v>0</v>
      </c>
      <c r="AC24" s="632" t="str">
        <f>IF(AND(AB24=100),"Fuerte", IF(AND(AB24&gt;=50,AB24&lt;=99),"Moderado","Débil"))</f>
        <v>Débil</v>
      </c>
    </row>
    <row r="25" spans="1:29" ht="86.25" hidden="1" customHeight="1" x14ac:dyDescent="0.25">
      <c r="A25" s="648"/>
      <c r="B25" s="651"/>
      <c r="C25" s="629"/>
      <c r="D25" s="629"/>
      <c r="E25" s="199">
        <f>'VALORACIÓN CONTROLES DEL RIESGO'!E25</f>
        <v>0</v>
      </c>
      <c r="F25" s="199">
        <f>'VALORACIÓN CONTROLES DEL RIESGO'!F25</f>
        <v>0</v>
      </c>
      <c r="G25" s="199">
        <f>'VALORACIÓN CONTROLES DEL RIESGO'!G25</f>
        <v>0</v>
      </c>
      <c r="H25" s="199">
        <f>'VALORACIÓN CONTROLES DEL RIESGO'!H25</f>
        <v>0</v>
      </c>
      <c r="I25" s="199">
        <f>'VALORACIÓN CONTROLES DEL RIESGO'!I25</f>
        <v>0</v>
      </c>
      <c r="J25" s="199">
        <f>'VALORACIÓN CONTROLES DEL RIESGO'!J25</f>
        <v>0</v>
      </c>
      <c r="K25" s="199">
        <f>'VALORACIÓN CONTROLES DEL RIESGO'!K25</f>
        <v>0</v>
      </c>
      <c r="L25" s="201"/>
      <c r="M25" s="331"/>
      <c r="N25" s="201"/>
      <c r="O25" s="201"/>
      <c r="P25" s="201"/>
      <c r="Q25" s="201"/>
      <c r="R25" s="201"/>
      <c r="S25" s="349">
        <f t="shared" si="0"/>
        <v>0</v>
      </c>
      <c r="T25" s="349">
        <f t="shared" si="1"/>
        <v>0</v>
      </c>
      <c r="U25" s="349">
        <f t="shared" si="2"/>
        <v>0</v>
      </c>
      <c r="V25" s="349">
        <f t="shared" si="3"/>
        <v>0</v>
      </c>
      <c r="W25" s="349">
        <f t="shared" si="4"/>
        <v>0</v>
      </c>
      <c r="X25" s="349">
        <f t="shared" si="5"/>
        <v>0</v>
      </c>
      <c r="Y25" s="349">
        <f t="shared" si="6"/>
        <v>0</v>
      </c>
      <c r="Z25" s="349">
        <f t="shared" si="8"/>
        <v>0</v>
      </c>
      <c r="AA25" s="348" t="str">
        <f t="shared" si="7"/>
        <v>Débil</v>
      </c>
      <c r="AB25" s="633"/>
      <c r="AC25" s="633"/>
    </row>
    <row r="26" spans="1:29" ht="86.25" hidden="1" customHeight="1" x14ac:dyDescent="0.25">
      <c r="A26" s="648"/>
      <c r="B26" s="651"/>
      <c r="C26" s="630"/>
      <c r="D26" s="629"/>
      <c r="E26" s="199">
        <f>'VALORACIÓN CONTROLES DEL RIESGO'!E26</f>
        <v>0</v>
      </c>
      <c r="F26" s="27"/>
      <c r="G26" s="199">
        <f>'VALORACIÓN CONTROLES DEL RIESGO'!G26</f>
        <v>0</v>
      </c>
      <c r="H26" s="199">
        <f>'VALORACIÓN CONTROLES DEL RIESGO'!H26</f>
        <v>0</v>
      </c>
      <c r="I26" s="199">
        <f>'VALORACIÓN CONTROLES DEL RIESGO'!I26</f>
        <v>0</v>
      </c>
      <c r="J26" s="199">
        <f>'VALORACIÓN CONTROLES DEL RIESGO'!J26</f>
        <v>0</v>
      </c>
      <c r="K26" s="199">
        <f>'VALORACIÓN CONTROLES DEL RIESGO'!K26</f>
        <v>0</v>
      </c>
      <c r="L26" s="201"/>
      <c r="M26" s="331"/>
      <c r="N26" s="201"/>
      <c r="O26" s="201"/>
      <c r="P26" s="201"/>
      <c r="Q26" s="201"/>
      <c r="R26" s="201"/>
      <c r="S26" s="349">
        <f t="shared" si="0"/>
        <v>0</v>
      </c>
      <c r="T26" s="349">
        <f t="shared" si="1"/>
        <v>0</v>
      </c>
      <c r="U26" s="349">
        <f t="shared" si="2"/>
        <v>0</v>
      </c>
      <c r="V26" s="349">
        <f t="shared" si="3"/>
        <v>0</v>
      </c>
      <c r="W26" s="349">
        <f t="shared" si="4"/>
        <v>0</v>
      </c>
      <c r="X26" s="349">
        <f t="shared" si="5"/>
        <v>0</v>
      </c>
      <c r="Y26" s="349">
        <f t="shared" si="6"/>
        <v>0</v>
      </c>
      <c r="Z26" s="349">
        <f t="shared" si="8"/>
        <v>0</v>
      </c>
      <c r="AA26" s="348" t="str">
        <f t="shared" si="7"/>
        <v>Débil</v>
      </c>
      <c r="AB26" s="633"/>
      <c r="AC26" s="635"/>
    </row>
    <row r="27" spans="1:29" ht="14.25" hidden="1" customHeight="1" x14ac:dyDescent="0.25">
      <c r="A27" s="647" t="str">
        <f>'IDENTIFICACIÓN DEL RIESGO'!A28</f>
        <v>Riesgo 5</v>
      </c>
      <c r="B27" s="650">
        <f>+'IDENTIFICACIÓN DEL RIESGO'!B28</f>
        <v>0</v>
      </c>
      <c r="C27" s="628">
        <f>'IDENTIFICACIÓN DEL RIESGO'!C28</f>
        <v>0</v>
      </c>
      <c r="D27" s="628" t="str">
        <f>+'IDENTIFICACIÓN DEL RIESGO'!E28</f>
        <v xml:space="preserve">. </v>
      </c>
      <c r="E27" s="199">
        <f>'VALORACIÓN CONTROLES DEL RIESGO'!E27</f>
        <v>0</v>
      </c>
      <c r="F27" s="27"/>
      <c r="G27" s="199">
        <f>'VALORACIÓN CONTROLES DEL RIESGO'!G27</f>
        <v>0</v>
      </c>
      <c r="H27" s="199">
        <f>'VALORACIÓN CONTROLES DEL RIESGO'!H27</f>
        <v>0</v>
      </c>
      <c r="I27" s="199">
        <f>'VALORACIÓN CONTROLES DEL RIESGO'!I27</f>
        <v>0</v>
      </c>
      <c r="J27" s="199">
        <f>'VALORACIÓN CONTROLES DEL RIESGO'!J27</f>
        <v>0</v>
      </c>
      <c r="K27" s="199">
        <f>'VALORACIÓN CONTROLES DEL RIESGO'!K27</f>
        <v>0</v>
      </c>
      <c r="L27" s="201"/>
      <c r="M27" s="331"/>
      <c r="N27" s="201"/>
      <c r="O27" s="201"/>
      <c r="P27" s="201"/>
      <c r="Q27" s="201"/>
      <c r="R27" s="201"/>
      <c r="S27" s="349">
        <f t="shared" si="0"/>
        <v>0</v>
      </c>
      <c r="T27" s="349">
        <f t="shared" si="1"/>
        <v>0</v>
      </c>
      <c r="U27" s="349">
        <f t="shared" si="2"/>
        <v>0</v>
      </c>
      <c r="V27" s="349">
        <f t="shared" si="3"/>
        <v>0</v>
      </c>
      <c r="W27" s="349">
        <f t="shared" si="4"/>
        <v>0</v>
      </c>
      <c r="X27" s="349">
        <f t="shared" si="5"/>
        <v>0</v>
      </c>
      <c r="Y27" s="349">
        <f t="shared" si="6"/>
        <v>0</v>
      </c>
      <c r="Z27" s="349">
        <f t="shared" si="8"/>
        <v>0</v>
      </c>
      <c r="AA27" s="348" t="str">
        <f t="shared" si="7"/>
        <v>Débil</v>
      </c>
      <c r="AB27" s="632">
        <f>IF(AND(OR(E27&lt;&gt;"",E27&lt;&gt;0),OR(E28&lt;&gt;"",E28&lt;&gt;0),OR(E29&lt;&gt;"",E29&lt;&gt;0)),AVERAGE(Z27:Z29),IF(AND(OR(E27&lt;&gt;"",E27&lt;&gt;0),OR(E28&lt;&gt;"",E28&lt;&gt;0)),AVERAGE(Z27,Z28),IF(AND(E27&lt;&gt;"",E27&lt;&gt;0),Z27,0)))</f>
        <v>0</v>
      </c>
      <c r="AC27" s="632" t="str">
        <f>IF(AND(AB27=100),"Fuerte", IF(AND(AB27&gt;=50,AB27&lt;=99),"Moderado","Débil"))</f>
        <v>Débil</v>
      </c>
    </row>
    <row r="28" spans="1:29" ht="14.25" hidden="1" customHeight="1" x14ac:dyDescent="0.25">
      <c r="A28" s="648"/>
      <c r="B28" s="651"/>
      <c r="C28" s="629"/>
      <c r="D28" s="629"/>
      <c r="E28" s="199">
        <f>'VALORACIÓN CONTROLES DEL RIESGO'!E28</f>
        <v>0</v>
      </c>
      <c r="F28" s="27"/>
      <c r="G28" s="199">
        <f>'VALORACIÓN CONTROLES DEL RIESGO'!G28</f>
        <v>0</v>
      </c>
      <c r="H28" s="199">
        <f>'VALORACIÓN CONTROLES DEL RIESGO'!H28</f>
        <v>0</v>
      </c>
      <c r="I28" s="199">
        <f>'VALORACIÓN CONTROLES DEL RIESGO'!I28</f>
        <v>0</v>
      </c>
      <c r="J28" s="199">
        <f>'VALORACIÓN CONTROLES DEL RIESGO'!J28</f>
        <v>0</v>
      </c>
      <c r="K28" s="199">
        <f>'VALORACIÓN CONTROLES DEL RIESGO'!K28</f>
        <v>0</v>
      </c>
      <c r="L28" s="201"/>
      <c r="M28" s="331"/>
      <c r="N28" s="201"/>
      <c r="O28" s="201"/>
      <c r="P28" s="201"/>
      <c r="Q28" s="201"/>
      <c r="R28" s="201"/>
      <c r="S28" s="349">
        <f t="shared" si="0"/>
        <v>0</v>
      </c>
      <c r="T28" s="349">
        <f t="shared" si="1"/>
        <v>0</v>
      </c>
      <c r="U28" s="349">
        <f t="shared" si="2"/>
        <v>0</v>
      </c>
      <c r="V28" s="349">
        <f t="shared" si="3"/>
        <v>0</v>
      </c>
      <c r="W28" s="349">
        <f t="shared" si="4"/>
        <v>0</v>
      </c>
      <c r="X28" s="349">
        <f t="shared" si="5"/>
        <v>0</v>
      </c>
      <c r="Y28" s="349">
        <f t="shared" si="6"/>
        <v>0</v>
      </c>
      <c r="Z28" s="349">
        <f t="shared" si="8"/>
        <v>0</v>
      </c>
      <c r="AA28" s="348" t="str">
        <f t="shared" si="7"/>
        <v>Débil</v>
      </c>
      <c r="AB28" s="633"/>
      <c r="AC28" s="633"/>
    </row>
    <row r="29" spans="1:29" ht="14.25" hidden="1" customHeight="1" x14ac:dyDescent="0.25">
      <c r="A29" s="648"/>
      <c r="B29" s="653"/>
      <c r="C29" s="630"/>
      <c r="D29" s="630"/>
      <c r="E29" s="199">
        <f>'VALORACIÓN CONTROLES DEL RIESGO'!E29</f>
        <v>0</v>
      </c>
      <c r="F29" s="27"/>
      <c r="G29" s="199">
        <f>'VALORACIÓN CONTROLES DEL RIESGO'!G29</f>
        <v>0</v>
      </c>
      <c r="H29" s="199">
        <f>'VALORACIÓN CONTROLES DEL RIESGO'!H29</f>
        <v>0</v>
      </c>
      <c r="I29" s="199">
        <f>'VALORACIÓN CONTROLES DEL RIESGO'!I29</f>
        <v>0</v>
      </c>
      <c r="J29" s="199">
        <f>'VALORACIÓN CONTROLES DEL RIESGO'!J29</f>
        <v>0</v>
      </c>
      <c r="K29" s="199">
        <f>'VALORACIÓN CONTROLES DEL RIESGO'!K29</f>
        <v>0</v>
      </c>
      <c r="L29" s="201"/>
      <c r="M29" s="331"/>
      <c r="N29" s="201"/>
      <c r="O29" s="201"/>
      <c r="P29" s="201"/>
      <c r="Q29" s="201"/>
      <c r="R29" s="201"/>
      <c r="S29" s="349">
        <f t="shared" si="0"/>
        <v>0</v>
      </c>
      <c r="T29" s="349">
        <f t="shared" si="1"/>
        <v>0</v>
      </c>
      <c r="U29" s="349">
        <f t="shared" si="2"/>
        <v>0</v>
      </c>
      <c r="V29" s="349">
        <f t="shared" si="3"/>
        <v>0</v>
      </c>
      <c r="W29" s="349">
        <f t="shared" si="4"/>
        <v>0</v>
      </c>
      <c r="X29" s="349">
        <f t="shared" si="5"/>
        <v>0</v>
      </c>
      <c r="Y29" s="349">
        <f t="shared" si="6"/>
        <v>0</v>
      </c>
      <c r="Z29" s="349">
        <f t="shared" si="8"/>
        <v>0</v>
      </c>
      <c r="AA29" s="348" t="str">
        <f t="shared" si="7"/>
        <v>Débil</v>
      </c>
      <c r="AB29" s="635"/>
      <c r="AC29" s="635"/>
    </row>
    <row r="30" spans="1:29" ht="14.25" hidden="1" customHeight="1" x14ac:dyDescent="0.25">
      <c r="A30" s="647" t="str">
        <f>'IDENTIFICACIÓN DEL RIESGO'!A32</f>
        <v>Riesgo 6</v>
      </c>
      <c r="B30" s="650">
        <f>+'IDENTIFICACIÓN DEL RIESGO'!B32</f>
        <v>0</v>
      </c>
      <c r="C30" s="628">
        <f>'IDENTIFICACIÓN DEL RIESGO'!C32</f>
        <v>0</v>
      </c>
      <c r="D30" s="628" t="str">
        <f>+'IDENTIFICACIÓN DEL RIESGO'!E32</f>
        <v xml:space="preserve">. </v>
      </c>
      <c r="E30" s="199">
        <f>'VALORACIÓN CONTROLES DEL RIESGO'!E30</f>
        <v>0</v>
      </c>
      <c r="F30" s="27"/>
      <c r="G30" s="199">
        <f>'VALORACIÓN CONTROLES DEL RIESGO'!G30</f>
        <v>0</v>
      </c>
      <c r="H30" s="199">
        <f>'VALORACIÓN CONTROLES DEL RIESGO'!H30</f>
        <v>0</v>
      </c>
      <c r="I30" s="199">
        <f>'VALORACIÓN CONTROLES DEL RIESGO'!I30</f>
        <v>0</v>
      </c>
      <c r="J30" s="199">
        <f>'VALORACIÓN CONTROLES DEL RIESGO'!J30</f>
        <v>0</v>
      </c>
      <c r="K30" s="199">
        <f>'VALORACIÓN CONTROLES DEL RIESGO'!K30</f>
        <v>0</v>
      </c>
      <c r="L30" s="201"/>
      <c r="M30" s="331"/>
      <c r="N30" s="201"/>
      <c r="O30" s="201"/>
      <c r="P30" s="201"/>
      <c r="Q30" s="201"/>
      <c r="R30" s="201"/>
      <c r="S30" s="349">
        <f t="shared" si="0"/>
        <v>0</v>
      </c>
      <c r="T30" s="349">
        <f t="shared" si="1"/>
        <v>0</v>
      </c>
      <c r="U30" s="349">
        <f t="shared" si="2"/>
        <v>0</v>
      </c>
      <c r="V30" s="349">
        <f t="shared" si="3"/>
        <v>0</v>
      </c>
      <c r="W30" s="349">
        <f t="shared" si="4"/>
        <v>0</v>
      </c>
      <c r="X30" s="349">
        <f t="shared" si="5"/>
        <v>0</v>
      </c>
      <c r="Y30" s="349">
        <f t="shared" si="6"/>
        <v>0</v>
      </c>
      <c r="Z30" s="349">
        <f t="shared" si="8"/>
        <v>0</v>
      </c>
      <c r="AA30" s="348" t="str">
        <f t="shared" si="7"/>
        <v>Débil</v>
      </c>
      <c r="AB30" s="632">
        <f>IF(AND(OR(E30&lt;&gt;"",E30&lt;&gt;0),OR(E31&lt;&gt;"",E31&lt;&gt;0),OR(E32&lt;&gt;"",E32&lt;&gt;0)),AVERAGE(Z30:Z32),IF(AND(OR(E30&lt;&gt;"",E30&lt;&gt;0),OR(E31&lt;&gt;"",E31&lt;&gt;0)),AVERAGE(Z30,Z31),IF(AND(E30&lt;&gt;"",E30&lt;&gt;0),Z30,0)))</f>
        <v>0</v>
      </c>
      <c r="AC30" s="632" t="str">
        <f>IF(AND(AB30=100),"Fuerte", IF(AND(AB30&gt;=50,AB30&lt;=99),"Moderado","Débil"))</f>
        <v>Débil</v>
      </c>
    </row>
    <row r="31" spans="1:29" ht="14.25" hidden="1" customHeight="1" x14ac:dyDescent="0.25">
      <c r="A31" s="648"/>
      <c r="B31" s="651"/>
      <c r="C31" s="629"/>
      <c r="D31" s="629"/>
      <c r="E31" s="199">
        <f>'VALORACIÓN CONTROLES DEL RIESGO'!E31</f>
        <v>0</v>
      </c>
      <c r="F31" s="27"/>
      <c r="G31" s="199">
        <f>'VALORACIÓN CONTROLES DEL RIESGO'!G31</f>
        <v>0</v>
      </c>
      <c r="H31" s="199">
        <f>'VALORACIÓN CONTROLES DEL RIESGO'!H31</f>
        <v>0</v>
      </c>
      <c r="I31" s="199">
        <f>'VALORACIÓN CONTROLES DEL RIESGO'!I31</f>
        <v>0</v>
      </c>
      <c r="J31" s="199">
        <f>'VALORACIÓN CONTROLES DEL RIESGO'!J31</f>
        <v>0</v>
      </c>
      <c r="K31" s="199">
        <f>'VALORACIÓN CONTROLES DEL RIESGO'!K31</f>
        <v>0</v>
      </c>
      <c r="L31" s="201"/>
      <c r="M31" s="331"/>
      <c r="N31" s="201"/>
      <c r="O31" s="201"/>
      <c r="P31" s="201"/>
      <c r="Q31" s="201"/>
      <c r="R31" s="201"/>
      <c r="S31" s="349">
        <f t="shared" si="0"/>
        <v>0</v>
      </c>
      <c r="T31" s="349">
        <f t="shared" si="1"/>
        <v>0</v>
      </c>
      <c r="U31" s="349">
        <f t="shared" si="2"/>
        <v>0</v>
      </c>
      <c r="V31" s="349">
        <f t="shared" si="3"/>
        <v>0</v>
      </c>
      <c r="W31" s="349">
        <f t="shared" si="4"/>
        <v>0</v>
      </c>
      <c r="X31" s="349">
        <f t="shared" si="5"/>
        <v>0</v>
      </c>
      <c r="Y31" s="349">
        <f t="shared" si="6"/>
        <v>0</v>
      </c>
      <c r="Z31" s="349">
        <f t="shared" si="8"/>
        <v>0</v>
      </c>
      <c r="AA31" s="348" t="str">
        <f t="shared" si="7"/>
        <v>Débil</v>
      </c>
      <c r="AB31" s="633"/>
      <c r="AC31" s="633"/>
    </row>
    <row r="32" spans="1:29" ht="14.25" hidden="1" customHeight="1" x14ac:dyDescent="0.25">
      <c r="A32" s="648"/>
      <c r="B32" s="653"/>
      <c r="C32" s="630"/>
      <c r="D32" s="630"/>
      <c r="E32" s="199">
        <f>'VALORACIÓN CONTROLES DEL RIESGO'!E32</f>
        <v>0</v>
      </c>
      <c r="F32" s="27"/>
      <c r="G32" s="199">
        <f>'VALORACIÓN CONTROLES DEL RIESGO'!G32</f>
        <v>0</v>
      </c>
      <c r="H32" s="199">
        <f>'VALORACIÓN CONTROLES DEL RIESGO'!H32</f>
        <v>0</v>
      </c>
      <c r="I32" s="199">
        <f>'VALORACIÓN CONTROLES DEL RIESGO'!I32</f>
        <v>0</v>
      </c>
      <c r="J32" s="199">
        <f>'VALORACIÓN CONTROLES DEL RIESGO'!J32</f>
        <v>0</v>
      </c>
      <c r="K32" s="199">
        <f>'VALORACIÓN CONTROLES DEL RIESGO'!K32</f>
        <v>0</v>
      </c>
      <c r="L32" s="201"/>
      <c r="M32" s="331"/>
      <c r="N32" s="201"/>
      <c r="O32" s="201"/>
      <c r="P32" s="201"/>
      <c r="Q32" s="201"/>
      <c r="R32" s="201"/>
      <c r="S32" s="349">
        <f t="shared" si="0"/>
        <v>0</v>
      </c>
      <c r="T32" s="349">
        <f t="shared" si="1"/>
        <v>0</v>
      </c>
      <c r="U32" s="349">
        <f t="shared" si="2"/>
        <v>0</v>
      </c>
      <c r="V32" s="349">
        <f t="shared" si="3"/>
        <v>0</v>
      </c>
      <c r="W32" s="349">
        <f t="shared" si="4"/>
        <v>0</v>
      </c>
      <c r="X32" s="349">
        <f t="shared" si="5"/>
        <v>0</v>
      </c>
      <c r="Y32" s="349">
        <f t="shared" si="6"/>
        <v>0</v>
      </c>
      <c r="Z32" s="349">
        <f t="shared" si="8"/>
        <v>0</v>
      </c>
      <c r="AA32" s="348" t="str">
        <f t="shared" si="7"/>
        <v>Débil</v>
      </c>
      <c r="AB32" s="635"/>
      <c r="AC32" s="635"/>
    </row>
    <row r="33" spans="1:29" ht="14.25" hidden="1" customHeight="1" x14ac:dyDescent="0.25">
      <c r="A33" s="647" t="str">
        <f>'IDENTIFICACIÓN DEL RIESGO'!A36</f>
        <v>Riesgo 7</v>
      </c>
      <c r="B33" s="650">
        <f>+'IDENTIFICACIÓN DEL RIESGO'!B36</f>
        <v>0</v>
      </c>
      <c r="C33" s="628">
        <f>'IDENTIFICACIÓN DEL RIESGO'!C36</f>
        <v>0</v>
      </c>
      <c r="D33" s="628" t="str">
        <f>+'IDENTIFICACIÓN DEL RIESGO'!E36</f>
        <v xml:space="preserve">. </v>
      </c>
      <c r="E33" s="199">
        <f>'VALORACIÓN CONTROLES DEL RIESGO'!E33</f>
        <v>0</v>
      </c>
      <c r="F33" s="27"/>
      <c r="G33" s="199">
        <f>'VALORACIÓN CONTROLES DEL RIESGO'!G33</f>
        <v>0</v>
      </c>
      <c r="H33" s="199">
        <f>'VALORACIÓN CONTROLES DEL RIESGO'!H33</f>
        <v>0</v>
      </c>
      <c r="I33" s="199">
        <f>'VALORACIÓN CONTROLES DEL RIESGO'!I33</f>
        <v>0</v>
      </c>
      <c r="J33" s="199">
        <f>'VALORACIÓN CONTROLES DEL RIESGO'!J33</f>
        <v>0</v>
      </c>
      <c r="K33" s="199">
        <f>'VALORACIÓN CONTROLES DEL RIESGO'!K33</f>
        <v>0</v>
      </c>
      <c r="L33" s="201"/>
      <c r="M33" s="331"/>
      <c r="N33" s="201"/>
      <c r="O33" s="201"/>
      <c r="P33" s="201"/>
      <c r="Q33" s="201"/>
      <c r="R33" s="201"/>
      <c r="S33" s="349">
        <f t="shared" si="0"/>
        <v>0</v>
      </c>
      <c r="T33" s="349">
        <f t="shared" si="1"/>
        <v>0</v>
      </c>
      <c r="U33" s="349">
        <f t="shared" si="2"/>
        <v>0</v>
      </c>
      <c r="V33" s="349">
        <f t="shared" si="3"/>
        <v>0</v>
      </c>
      <c r="W33" s="349">
        <f t="shared" si="4"/>
        <v>0</v>
      </c>
      <c r="X33" s="349">
        <f t="shared" si="5"/>
        <v>0</v>
      </c>
      <c r="Y33" s="349">
        <f t="shared" si="6"/>
        <v>0</v>
      </c>
      <c r="Z33" s="349">
        <f t="shared" si="8"/>
        <v>0</v>
      </c>
      <c r="AA33" s="348" t="str">
        <f t="shared" si="7"/>
        <v>Débil</v>
      </c>
      <c r="AB33" s="632">
        <f>IF(AND(OR(E33&lt;&gt;"",E33&lt;&gt;0),OR(E34&lt;&gt;"",E34&lt;&gt;0),OR(E35&lt;&gt;"",E35&lt;&gt;0)),AVERAGE(Z33:Z35),IF(AND(OR(E33&lt;&gt;"",E33&lt;&gt;0),OR(E34&lt;&gt;"",E34&lt;&gt;0)),AVERAGE(Z33,Z34),IF(AND(E33&lt;&gt;"",E33&lt;&gt;0),Z33,0)))</f>
        <v>0</v>
      </c>
      <c r="AC33" s="632" t="str">
        <f>IF(AND(AB33=100),"Fuerte", IF(AND(AB33&gt;=50,AB33&lt;=99),"Moderado","Débil"))</f>
        <v>Débil</v>
      </c>
    </row>
    <row r="34" spans="1:29" ht="14.25" hidden="1" customHeight="1" x14ac:dyDescent="0.25">
      <c r="A34" s="648"/>
      <c r="B34" s="651"/>
      <c r="C34" s="629"/>
      <c r="D34" s="629"/>
      <c r="E34" s="199">
        <f>'VALORACIÓN CONTROLES DEL RIESGO'!E34</f>
        <v>0</v>
      </c>
      <c r="F34" s="27"/>
      <c r="G34" s="199">
        <f>'VALORACIÓN CONTROLES DEL RIESGO'!G34</f>
        <v>0</v>
      </c>
      <c r="H34" s="199">
        <f>'VALORACIÓN CONTROLES DEL RIESGO'!H34</f>
        <v>0</v>
      </c>
      <c r="I34" s="199">
        <f>'VALORACIÓN CONTROLES DEL RIESGO'!I34</f>
        <v>0</v>
      </c>
      <c r="J34" s="199">
        <f>'VALORACIÓN CONTROLES DEL RIESGO'!J34</f>
        <v>0</v>
      </c>
      <c r="K34" s="199">
        <f>'VALORACIÓN CONTROLES DEL RIESGO'!K34</f>
        <v>0</v>
      </c>
      <c r="L34" s="201"/>
      <c r="M34" s="331"/>
      <c r="N34" s="201"/>
      <c r="O34" s="201"/>
      <c r="P34" s="201"/>
      <c r="Q34" s="201"/>
      <c r="R34" s="201"/>
      <c r="S34" s="349">
        <f t="shared" si="0"/>
        <v>0</v>
      </c>
      <c r="T34" s="349">
        <f t="shared" si="1"/>
        <v>0</v>
      </c>
      <c r="U34" s="349">
        <f t="shared" si="2"/>
        <v>0</v>
      </c>
      <c r="V34" s="349">
        <f t="shared" si="3"/>
        <v>0</v>
      </c>
      <c r="W34" s="349">
        <f t="shared" si="4"/>
        <v>0</v>
      </c>
      <c r="X34" s="349">
        <f t="shared" si="5"/>
        <v>0</v>
      </c>
      <c r="Y34" s="349">
        <f t="shared" si="6"/>
        <v>0</v>
      </c>
      <c r="Z34" s="349">
        <f t="shared" si="8"/>
        <v>0</v>
      </c>
      <c r="AA34" s="348" t="str">
        <f t="shared" si="7"/>
        <v>Débil</v>
      </c>
      <c r="AB34" s="633"/>
      <c r="AC34" s="633"/>
    </row>
    <row r="35" spans="1:29" ht="14.25" hidden="1" customHeight="1" x14ac:dyDescent="0.25">
      <c r="A35" s="648"/>
      <c r="B35" s="653"/>
      <c r="C35" s="630"/>
      <c r="D35" s="630"/>
      <c r="E35" s="199">
        <f>'VALORACIÓN CONTROLES DEL RIESGO'!E35</f>
        <v>0</v>
      </c>
      <c r="F35" s="27"/>
      <c r="G35" s="199">
        <f>'VALORACIÓN CONTROLES DEL RIESGO'!G35</f>
        <v>0</v>
      </c>
      <c r="H35" s="199">
        <f>'VALORACIÓN CONTROLES DEL RIESGO'!H35</f>
        <v>0</v>
      </c>
      <c r="I35" s="199">
        <f>'VALORACIÓN CONTROLES DEL RIESGO'!I35</f>
        <v>0</v>
      </c>
      <c r="J35" s="199">
        <f>'VALORACIÓN CONTROLES DEL RIESGO'!J35</f>
        <v>0</v>
      </c>
      <c r="K35" s="199">
        <f>'VALORACIÓN CONTROLES DEL RIESGO'!K35</f>
        <v>0</v>
      </c>
      <c r="L35" s="201"/>
      <c r="M35" s="331"/>
      <c r="N35" s="201"/>
      <c r="O35" s="201"/>
      <c r="P35" s="201"/>
      <c r="Q35" s="201"/>
      <c r="R35" s="201"/>
      <c r="S35" s="349">
        <f t="shared" si="0"/>
        <v>0</v>
      </c>
      <c r="T35" s="349">
        <f t="shared" si="1"/>
        <v>0</v>
      </c>
      <c r="U35" s="349">
        <f t="shared" si="2"/>
        <v>0</v>
      </c>
      <c r="V35" s="349">
        <f t="shared" si="3"/>
        <v>0</v>
      </c>
      <c r="W35" s="349">
        <f t="shared" si="4"/>
        <v>0</v>
      </c>
      <c r="X35" s="349">
        <f t="shared" si="5"/>
        <v>0</v>
      </c>
      <c r="Y35" s="349">
        <f t="shared" si="6"/>
        <v>0</v>
      </c>
      <c r="Z35" s="349">
        <f t="shared" si="8"/>
        <v>0</v>
      </c>
      <c r="AA35" s="348" t="str">
        <f t="shared" si="7"/>
        <v>Débil</v>
      </c>
      <c r="AB35" s="635"/>
      <c r="AC35" s="635"/>
    </row>
    <row r="36" spans="1:29" ht="14.25" hidden="1" customHeight="1" x14ac:dyDescent="0.25">
      <c r="A36" s="647" t="str">
        <f>'IDENTIFICACIÓN DEL RIESGO'!A40</f>
        <v>Riesgo 8</v>
      </c>
      <c r="B36" s="650">
        <f>+'IDENTIFICACIÓN DEL RIESGO'!B40</f>
        <v>0</v>
      </c>
      <c r="C36" s="628">
        <f>'IDENTIFICACIÓN DEL RIESGO'!C40</f>
        <v>0</v>
      </c>
      <c r="D36" s="628" t="str">
        <f>+'IDENTIFICACIÓN DEL RIESGO'!E40</f>
        <v xml:space="preserve">. </v>
      </c>
      <c r="E36" s="199">
        <f>'VALORACIÓN CONTROLES DEL RIESGO'!E36</f>
        <v>0</v>
      </c>
      <c r="F36" s="27"/>
      <c r="G36" s="199">
        <f>'VALORACIÓN CONTROLES DEL RIESGO'!G36</f>
        <v>0</v>
      </c>
      <c r="H36" s="199">
        <f>'VALORACIÓN CONTROLES DEL RIESGO'!H36</f>
        <v>0</v>
      </c>
      <c r="I36" s="199">
        <f>'VALORACIÓN CONTROLES DEL RIESGO'!I36</f>
        <v>0</v>
      </c>
      <c r="J36" s="199">
        <f>'VALORACIÓN CONTROLES DEL RIESGO'!J36</f>
        <v>0</v>
      </c>
      <c r="K36" s="199">
        <f>'VALORACIÓN CONTROLES DEL RIESGO'!K36</f>
        <v>0</v>
      </c>
      <c r="L36" s="201"/>
      <c r="M36" s="331"/>
      <c r="N36" s="201"/>
      <c r="O36" s="201"/>
      <c r="P36" s="201"/>
      <c r="Q36" s="201"/>
      <c r="R36" s="201"/>
      <c r="S36" s="349">
        <f t="shared" si="0"/>
        <v>0</v>
      </c>
      <c r="T36" s="349">
        <f t="shared" si="1"/>
        <v>0</v>
      </c>
      <c r="U36" s="349">
        <f t="shared" si="2"/>
        <v>0</v>
      </c>
      <c r="V36" s="349">
        <f t="shared" si="3"/>
        <v>0</v>
      </c>
      <c r="W36" s="349">
        <f t="shared" si="4"/>
        <v>0</v>
      </c>
      <c r="X36" s="349">
        <f t="shared" si="5"/>
        <v>0</v>
      </c>
      <c r="Y36" s="349">
        <f t="shared" si="6"/>
        <v>0</v>
      </c>
      <c r="Z36" s="349">
        <f t="shared" si="8"/>
        <v>0</v>
      </c>
      <c r="AA36" s="348" t="str">
        <f t="shared" si="7"/>
        <v>Débil</v>
      </c>
      <c r="AB36" s="632">
        <f>IF(AND(OR(E36&lt;&gt;"",E36&lt;&gt;0),OR(E37&lt;&gt;"",E37&lt;&gt;0),OR(E38&lt;&gt;"",E38&lt;&gt;0)),AVERAGE(Z36:Z38),IF(AND(OR(E36&lt;&gt;"",E36&lt;&gt;0),OR(E37&lt;&gt;"",E37&lt;&gt;0)),AVERAGE(Z36,Z37),IF(AND(E36&lt;&gt;"",E36&lt;&gt;0),Z36,0)))</f>
        <v>0</v>
      </c>
      <c r="AC36" s="632" t="str">
        <f>IF(AND(AB36=100),"Fuerte", IF(AND(AB36&gt;=50,AB36&lt;=99),"Moderado","Débil"))</f>
        <v>Débil</v>
      </c>
    </row>
    <row r="37" spans="1:29" ht="14.25" hidden="1" customHeight="1" x14ac:dyDescent="0.25">
      <c r="A37" s="648"/>
      <c r="B37" s="651"/>
      <c r="C37" s="629"/>
      <c r="D37" s="629"/>
      <c r="E37" s="199">
        <f>'VALORACIÓN CONTROLES DEL RIESGO'!E37</f>
        <v>0</v>
      </c>
      <c r="F37" s="27"/>
      <c r="G37" s="199">
        <f>'VALORACIÓN CONTROLES DEL RIESGO'!G37</f>
        <v>0</v>
      </c>
      <c r="H37" s="199">
        <f>'VALORACIÓN CONTROLES DEL RIESGO'!H37</f>
        <v>0</v>
      </c>
      <c r="I37" s="199">
        <f>'VALORACIÓN CONTROLES DEL RIESGO'!I37</f>
        <v>0</v>
      </c>
      <c r="J37" s="199">
        <f>'VALORACIÓN CONTROLES DEL RIESGO'!J37</f>
        <v>0</v>
      </c>
      <c r="K37" s="199">
        <f>'VALORACIÓN CONTROLES DEL RIESGO'!K37</f>
        <v>0</v>
      </c>
      <c r="L37" s="201"/>
      <c r="M37" s="331"/>
      <c r="N37" s="201"/>
      <c r="O37" s="201"/>
      <c r="P37" s="201"/>
      <c r="Q37" s="201"/>
      <c r="R37" s="201"/>
      <c r="S37" s="349">
        <f t="shared" si="0"/>
        <v>0</v>
      </c>
      <c r="T37" s="349">
        <f t="shared" si="1"/>
        <v>0</v>
      </c>
      <c r="U37" s="349">
        <f t="shared" si="2"/>
        <v>0</v>
      </c>
      <c r="V37" s="349">
        <f t="shared" si="3"/>
        <v>0</v>
      </c>
      <c r="W37" s="349">
        <f t="shared" si="4"/>
        <v>0</v>
      </c>
      <c r="X37" s="349">
        <f t="shared" si="5"/>
        <v>0</v>
      </c>
      <c r="Y37" s="349">
        <f t="shared" si="6"/>
        <v>0</v>
      </c>
      <c r="Z37" s="349">
        <f t="shared" si="8"/>
        <v>0</v>
      </c>
      <c r="AA37" s="348" t="str">
        <f t="shared" si="7"/>
        <v>Débil</v>
      </c>
      <c r="AB37" s="633"/>
      <c r="AC37" s="633"/>
    </row>
    <row r="38" spans="1:29" ht="14.25" hidden="1" customHeight="1" thickBot="1" x14ac:dyDescent="0.3">
      <c r="A38" s="649"/>
      <c r="B38" s="652"/>
      <c r="C38" s="631"/>
      <c r="D38" s="631"/>
      <c r="E38" s="199">
        <f>'VALORACIÓN CONTROLES DEL RIESGO'!E38</f>
        <v>0</v>
      </c>
      <c r="F38" s="27"/>
      <c r="G38" s="199">
        <f>'VALORACIÓN CONTROLES DEL RIESGO'!G38</f>
        <v>0</v>
      </c>
      <c r="H38" s="199">
        <f>'VALORACIÓN CONTROLES DEL RIESGO'!H38</f>
        <v>0</v>
      </c>
      <c r="I38" s="199">
        <f>'VALORACIÓN CONTROLES DEL RIESGO'!I38</f>
        <v>0</v>
      </c>
      <c r="J38" s="199">
        <f>'VALORACIÓN CONTROLES DEL RIESGO'!J38</f>
        <v>0</v>
      </c>
      <c r="K38" s="199">
        <f>'VALORACIÓN CONTROLES DEL RIESGO'!K38</f>
        <v>0</v>
      </c>
      <c r="L38" s="201"/>
      <c r="M38" s="331"/>
      <c r="N38" s="201"/>
      <c r="O38" s="201"/>
      <c r="P38" s="201"/>
      <c r="Q38" s="201"/>
      <c r="R38" s="201"/>
      <c r="S38" s="349">
        <f t="shared" si="0"/>
        <v>0</v>
      </c>
      <c r="T38" s="349">
        <f t="shared" si="1"/>
        <v>0</v>
      </c>
      <c r="U38" s="349">
        <f t="shared" si="2"/>
        <v>0</v>
      </c>
      <c r="V38" s="349">
        <f t="shared" si="3"/>
        <v>0</v>
      </c>
      <c r="W38" s="349">
        <f t="shared" si="4"/>
        <v>0</v>
      </c>
      <c r="X38" s="349">
        <f t="shared" si="5"/>
        <v>0</v>
      </c>
      <c r="Y38" s="349">
        <f t="shared" si="6"/>
        <v>0</v>
      </c>
      <c r="Z38" s="117">
        <f t="shared" si="8"/>
        <v>0</v>
      </c>
      <c r="AA38" s="348" t="str">
        <f t="shared" si="7"/>
        <v>Débil</v>
      </c>
      <c r="AB38" s="634"/>
      <c r="AC38" s="634"/>
    </row>
    <row r="39" spans="1:29" ht="12.75" customHeight="1" x14ac:dyDescent="0.25">
      <c r="A39" s="37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8"/>
      <c r="T39" s="38"/>
      <c r="U39" s="38"/>
      <c r="V39" s="38"/>
      <c r="W39" s="38"/>
      <c r="X39" s="38"/>
      <c r="Y39" s="38"/>
      <c r="Z39" s="39"/>
      <c r="AA39" s="39"/>
      <c r="AB39" s="40"/>
      <c r="AC39" s="40"/>
    </row>
    <row r="40" spans="1:29" ht="12.75" customHeight="1" x14ac:dyDescent="0.25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ht="12.75" customHeight="1" x14ac:dyDescent="0.2">
      <c r="A41" s="38"/>
      <c r="B41" s="41"/>
      <c r="C41" s="41"/>
      <c r="D41" s="41"/>
      <c r="E41" s="42"/>
      <c r="F41" s="42"/>
      <c r="G41" s="42"/>
      <c r="H41" s="42"/>
      <c r="I41" s="42"/>
      <c r="J41" s="42"/>
      <c r="K41" s="42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ht="12.75" customHeight="1" x14ac:dyDescent="0.2">
      <c r="A42" s="38"/>
      <c r="B42" s="41"/>
      <c r="C42" s="41"/>
      <c r="D42" s="41"/>
      <c r="E42" s="42"/>
      <c r="F42" s="42"/>
      <c r="G42" s="42"/>
      <c r="H42" s="42"/>
      <c r="I42" s="42"/>
      <c r="J42" s="42"/>
      <c r="K42" s="42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ht="12.75" customHeight="1" thickBot="1" x14ac:dyDescent="0.3">
      <c r="A43" s="43"/>
      <c r="B43" s="44"/>
      <c r="C43" s="44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57" spans="2:11" x14ac:dyDescent="0.25">
      <c r="B57" s="16" t="s">
        <v>81</v>
      </c>
      <c r="E57" s="16"/>
      <c r="F57" s="16"/>
      <c r="G57" s="16"/>
      <c r="H57" s="16"/>
      <c r="I57" s="16"/>
      <c r="J57" s="16"/>
      <c r="K57" s="16"/>
    </row>
    <row r="58" spans="2:11" x14ac:dyDescent="0.25">
      <c r="B58" s="16" t="s">
        <v>82</v>
      </c>
      <c r="E58" s="16" t="s">
        <v>80</v>
      </c>
      <c r="F58" s="16"/>
      <c r="G58" s="16"/>
      <c r="H58" s="16"/>
      <c r="I58" s="16"/>
      <c r="J58" s="16"/>
      <c r="K58" s="16"/>
    </row>
    <row r="61" spans="2:11" x14ac:dyDescent="0.25">
      <c r="B61" s="16" t="s">
        <v>106</v>
      </c>
    </row>
    <row r="62" spans="2:11" x14ac:dyDescent="0.25">
      <c r="B62" s="16" t="s">
        <v>107</v>
      </c>
      <c r="E62" s="10" t="s">
        <v>308</v>
      </c>
    </row>
    <row r="63" spans="2:11" x14ac:dyDescent="0.25">
      <c r="E63" s="10" t="s">
        <v>288</v>
      </c>
    </row>
    <row r="65" spans="5:5" x14ac:dyDescent="0.25">
      <c r="E65" s="10" t="s">
        <v>289</v>
      </c>
    </row>
    <row r="66" spans="5:5" x14ac:dyDescent="0.25">
      <c r="E66" s="10" t="s">
        <v>290</v>
      </c>
    </row>
    <row r="68" spans="5:5" x14ac:dyDescent="0.25">
      <c r="E68" s="10" t="s">
        <v>291</v>
      </c>
    </row>
    <row r="69" spans="5:5" x14ac:dyDescent="0.25">
      <c r="E69" s="10" t="s">
        <v>292</v>
      </c>
    </row>
    <row r="71" spans="5:5" x14ac:dyDescent="0.25">
      <c r="E71" s="10" t="s">
        <v>293</v>
      </c>
    </row>
    <row r="72" spans="5:5" x14ac:dyDescent="0.25">
      <c r="E72" s="10" t="s">
        <v>294</v>
      </c>
    </row>
    <row r="73" spans="5:5" x14ac:dyDescent="0.25">
      <c r="E73" s="10" t="s">
        <v>295</v>
      </c>
    </row>
    <row r="75" spans="5:5" x14ac:dyDescent="0.25">
      <c r="E75" s="10" t="s">
        <v>296</v>
      </c>
    </row>
    <row r="76" spans="5:5" x14ac:dyDescent="0.25">
      <c r="E76" s="10" t="s">
        <v>297</v>
      </c>
    </row>
    <row r="78" spans="5:5" x14ac:dyDescent="0.25">
      <c r="E78" s="10" t="s">
        <v>298</v>
      </c>
    </row>
    <row r="79" spans="5:5" x14ac:dyDescent="0.25">
      <c r="E79" s="10" t="s">
        <v>299</v>
      </c>
    </row>
    <row r="81" spans="5:5" x14ac:dyDescent="0.25">
      <c r="E81" s="10" t="s">
        <v>300</v>
      </c>
    </row>
    <row r="82" spans="5:5" x14ac:dyDescent="0.25">
      <c r="E82" s="10" t="s">
        <v>301</v>
      </c>
    </row>
    <row r="83" spans="5:5" x14ac:dyDescent="0.25">
      <c r="E83" s="10" t="s">
        <v>302</v>
      </c>
    </row>
  </sheetData>
  <mergeCells count="77">
    <mergeCell ref="A7:B7"/>
    <mergeCell ref="C7:AC7"/>
    <mergeCell ref="A1:AC1"/>
    <mergeCell ref="A2:AC2"/>
    <mergeCell ref="A3:AC3"/>
    <mergeCell ref="A4:AC4"/>
    <mergeCell ref="A6:B6"/>
    <mergeCell ref="A8:B8"/>
    <mergeCell ref="C8:AC8"/>
    <mergeCell ref="A9:AC9"/>
    <mergeCell ref="A10:A11"/>
    <mergeCell ref="B10:B11"/>
    <mergeCell ref="C10:C11"/>
    <mergeCell ref="D10:D11"/>
    <mergeCell ref="E10:E11"/>
    <mergeCell ref="F10:F11"/>
    <mergeCell ref="G10:G11"/>
    <mergeCell ref="Z10:Z11"/>
    <mergeCell ref="AA10:AA11"/>
    <mergeCell ref="AB10:AB11"/>
    <mergeCell ref="AC10:AC11"/>
    <mergeCell ref="A12:A15"/>
    <mergeCell ref="B12:B15"/>
    <mergeCell ref="C12:C15"/>
    <mergeCell ref="D12:D15"/>
    <mergeCell ref="AB12:AB15"/>
    <mergeCell ref="AC12:AC15"/>
    <mergeCell ref="H10:H11"/>
    <mergeCell ref="I10:I11"/>
    <mergeCell ref="J10:J11"/>
    <mergeCell ref="K10:K11"/>
    <mergeCell ref="L10:R10"/>
    <mergeCell ref="S10:Y11"/>
    <mergeCell ref="I14:I15"/>
    <mergeCell ref="J14:J15"/>
    <mergeCell ref="A16:A20"/>
    <mergeCell ref="B16:B20"/>
    <mergeCell ref="C16:C20"/>
    <mergeCell ref="D16:D20"/>
    <mergeCell ref="AC24:AC26"/>
    <mergeCell ref="AB16:AB20"/>
    <mergeCell ref="AC16:AC20"/>
    <mergeCell ref="A21:A23"/>
    <mergeCell ref="B21:B23"/>
    <mergeCell ref="C21:C23"/>
    <mergeCell ref="D21:D23"/>
    <mergeCell ref="AB21:AB23"/>
    <mergeCell ref="AC21:AC23"/>
    <mergeCell ref="A24:A26"/>
    <mergeCell ref="B24:B26"/>
    <mergeCell ref="C24:C26"/>
    <mergeCell ref="D24:D26"/>
    <mergeCell ref="AB24:AB26"/>
    <mergeCell ref="AC30:AC32"/>
    <mergeCell ref="A27:A29"/>
    <mergeCell ref="B27:B29"/>
    <mergeCell ref="C27:C29"/>
    <mergeCell ref="D27:D29"/>
    <mergeCell ref="AB27:AB29"/>
    <mergeCell ref="AC27:AC29"/>
    <mergeCell ref="A30:A32"/>
    <mergeCell ref="B30:B32"/>
    <mergeCell ref="C30:C32"/>
    <mergeCell ref="D30:D32"/>
    <mergeCell ref="AB30:AB32"/>
    <mergeCell ref="AC36:AC38"/>
    <mergeCell ref="A33:A35"/>
    <mergeCell ref="B33:B35"/>
    <mergeCell ref="C33:C35"/>
    <mergeCell ref="D33:D35"/>
    <mergeCell ref="AB33:AB35"/>
    <mergeCell ref="AC33:AC35"/>
    <mergeCell ref="A36:A38"/>
    <mergeCell ref="B36:B38"/>
    <mergeCell ref="C36:C38"/>
    <mergeCell ref="D36:D38"/>
    <mergeCell ref="AB36:AB38"/>
  </mergeCells>
  <dataValidations count="8">
    <dataValidation type="list" allowBlank="1" showInputMessage="1" showErrorMessage="1" sqref="Q12:Q38" xr:uid="{25CE0167-FBA5-44E1-AB0A-0205F8D32609}">
      <formula1>$E$78:$E$79</formula1>
    </dataValidation>
    <dataValidation type="list" allowBlank="1" showInputMessage="1" showErrorMessage="1" sqref="P12:P38" xr:uid="{189975ED-DF33-4B41-9DF7-B1AA8E351C28}">
      <formula1>$E$75:$E$76</formula1>
    </dataValidation>
    <dataValidation type="list" allowBlank="1" showInputMessage="1" showErrorMessage="1" sqref="O12:O38" xr:uid="{D85ABC00-338A-4E1A-ADB0-25C3E591498E}">
      <formula1>$E$71:$E$73</formula1>
    </dataValidation>
    <dataValidation type="list" allowBlank="1" showInputMessage="1" showErrorMessage="1" sqref="N12:N38" xr:uid="{AF1B6A3B-4428-4C7E-B975-54AD16DD7D7B}">
      <formula1>$E$68:$E$69</formula1>
    </dataValidation>
    <dataValidation type="list" allowBlank="1" showInputMessage="1" showErrorMessage="1" sqref="M12:M38" xr:uid="{1AAE7F84-4FF3-4725-A4E9-3150D224FF75}">
      <formula1>$E$65:$E$66</formula1>
    </dataValidation>
    <dataValidation type="list" allowBlank="1" showInputMessage="1" showErrorMessage="1" sqref="R12:R38" xr:uid="{AA928E47-7EE6-4C48-9663-89EF2F95F35A}">
      <formula1>$E$81:$E$83</formula1>
    </dataValidation>
    <dataValidation type="list" allowBlank="1" showInputMessage="1" showErrorMessage="1" sqref="L12:L38" xr:uid="{EFF20798-B0A7-4E57-944F-E7DDA96A8243}">
      <formula1>$E$62:$E$63</formula1>
    </dataValidation>
    <dataValidation allowBlank="1" showInputMessage="1" showErrorMessage="1" prompt="Proceso, política, dispositivo, práctica u otra acción existente   para minimizar el riesgo negativo o potenciar oportunidades positivas." sqref="E10:E11 F10:K10" xr:uid="{C07C76B9-D02B-4D81-86D7-A6AA6CBB9F82}"/>
  </dataValidations>
  <pageMargins left="0.7" right="0.7" top="0.75" bottom="0.75" header="0.3" footer="0.3"/>
  <pageSetup orientation="portrait" horizontalDpi="4294967292" verticalDpi="4294967292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tabColor rgb="FFFFC000"/>
  </sheetPr>
  <dimension ref="A1:JA123"/>
  <sheetViews>
    <sheetView topLeftCell="B8" zoomScale="62" zoomScaleNormal="62" workbookViewId="0">
      <selection activeCell="M13" sqref="M13"/>
    </sheetView>
  </sheetViews>
  <sheetFormatPr baseColWidth="10" defaultColWidth="0.42578125" defaultRowHeight="0" customHeight="1" zeroHeight="1" x14ac:dyDescent="0.25"/>
  <cols>
    <col min="1" max="1" width="17.42578125" style="36" customWidth="1"/>
    <col min="2" max="2" width="22.28515625" style="36" customWidth="1"/>
    <col min="3" max="3" width="33.7109375" style="36" customWidth="1"/>
    <col min="4" max="4" width="22.28515625" style="36" customWidth="1"/>
    <col min="5" max="5" width="32.85546875" style="36" customWidth="1"/>
    <col min="6" max="6" width="19.42578125" style="35" customWidth="1"/>
    <col min="7" max="7" width="31.42578125" style="35" customWidth="1"/>
    <col min="8" max="8" width="16.42578125" style="36" customWidth="1"/>
    <col min="9" max="9" width="18.7109375" style="36" customWidth="1"/>
    <col min="10" max="10" width="26.28515625" style="36" customWidth="1"/>
    <col min="11" max="11" width="32.42578125" style="36" customWidth="1"/>
    <col min="12" max="12" width="26.140625" style="36" customWidth="1"/>
    <col min="13" max="13" width="17.5703125" style="36" customWidth="1"/>
    <col min="14" max="15" width="45.7109375" style="36" customWidth="1"/>
    <col min="16" max="16" width="19.42578125" style="36" customWidth="1"/>
    <col min="17" max="17" width="15.28515625" style="36" customWidth="1"/>
    <col min="18" max="18" width="16.42578125" style="36" customWidth="1"/>
    <col min="19" max="21" width="52" style="36" customWidth="1"/>
    <col min="22" max="24" width="15.28515625" style="36" customWidth="1"/>
    <col min="25" max="25" width="16.42578125" style="36" customWidth="1"/>
    <col min="26" max="28" width="47.7109375" style="36" customWidth="1"/>
    <col min="29" max="30" width="15.28515625" style="36" customWidth="1"/>
    <col min="31" max="31" width="16.42578125" style="36" customWidth="1"/>
    <col min="32" max="32" width="47.7109375" style="36" customWidth="1"/>
    <col min="33" max="33" width="11.42578125" style="35" hidden="1" customWidth="1"/>
    <col min="34" max="261" width="0" style="35" hidden="1" customWidth="1"/>
    <col min="262" max="16384" width="0.42578125" style="35"/>
  </cols>
  <sheetData>
    <row r="1" spans="1:261" s="6" customFormat="1" ht="21" customHeight="1" x14ac:dyDescent="0.2">
      <c r="A1" s="809"/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  <c r="AF1" s="810"/>
      <c r="AG1" s="810"/>
      <c r="AH1" s="810"/>
      <c r="AI1" s="810"/>
      <c r="AJ1" s="810"/>
      <c r="AK1" s="810"/>
      <c r="AL1" s="810"/>
      <c r="AM1" s="810"/>
      <c r="AN1" s="810"/>
      <c r="AO1" s="810"/>
      <c r="AP1" s="810"/>
      <c r="AQ1" s="810"/>
      <c r="AR1" s="810"/>
      <c r="AS1" s="810"/>
      <c r="AT1" s="810"/>
      <c r="AU1" s="810"/>
      <c r="AV1" s="810"/>
      <c r="AW1" s="810"/>
      <c r="AX1" s="810"/>
      <c r="AY1" s="810"/>
      <c r="AZ1" s="810"/>
      <c r="BA1" s="810"/>
      <c r="BB1" s="810"/>
      <c r="BC1" s="810"/>
      <c r="BD1" s="810"/>
      <c r="BE1" s="810"/>
      <c r="BF1" s="810"/>
      <c r="BG1" s="810"/>
      <c r="BH1" s="810"/>
      <c r="BI1" s="810"/>
      <c r="BJ1" s="810"/>
      <c r="BK1" s="810"/>
      <c r="BL1" s="810"/>
      <c r="BM1" s="810"/>
      <c r="BN1" s="810"/>
      <c r="BO1" s="810"/>
      <c r="BP1" s="810"/>
      <c r="BQ1" s="810"/>
      <c r="BR1" s="810"/>
      <c r="BS1" s="810"/>
      <c r="BT1" s="810"/>
      <c r="BU1" s="810"/>
      <c r="BV1" s="810"/>
      <c r="BW1" s="810"/>
      <c r="BX1" s="810"/>
      <c r="BY1" s="810"/>
      <c r="BZ1" s="810"/>
      <c r="CA1" s="810"/>
      <c r="CB1" s="810"/>
      <c r="CC1" s="810"/>
      <c r="CD1" s="810"/>
      <c r="CE1" s="810"/>
      <c r="CF1" s="810"/>
      <c r="CG1" s="810"/>
      <c r="CH1" s="810"/>
      <c r="CI1" s="810"/>
      <c r="CJ1" s="810"/>
      <c r="CK1" s="810"/>
      <c r="CL1" s="810"/>
      <c r="CM1" s="810"/>
      <c r="CN1" s="810"/>
      <c r="CO1" s="810"/>
      <c r="CP1" s="810"/>
      <c r="CQ1" s="810"/>
      <c r="CR1" s="810"/>
      <c r="CS1" s="810"/>
      <c r="CT1" s="810"/>
      <c r="CU1" s="810"/>
      <c r="CV1" s="810"/>
      <c r="CW1" s="810"/>
      <c r="CX1" s="810"/>
      <c r="CY1" s="810"/>
      <c r="CZ1" s="810"/>
      <c r="DA1" s="810"/>
      <c r="DB1" s="810"/>
      <c r="DC1" s="810"/>
      <c r="DD1" s="810"/>
      <c r="DE1" s="810"/>
      <c r="DF1" s="810"/>
      <c r="DG1" s="810"/>
      <c r="DH1" s="810"/>
      <c r="DI1" s="810"/>
      <c r="DJ1" s="810"/>
      <c r="DK1" s="810"/>
      <c r="DL1" s="810"/>
      <c r="DM1" s="810"/>
      <c r="DN1" s="810"/>
      <c r="DO1" s="810"/>
      <c r="DP1" s="810"/>
      <c r="DQ1" s="810"/>
      <c r="DR1" s="810"/>
      <c r="DS1" s="810"/>
      <c r="DT1" s="810"/>
      <c r="DU1" s="810"/>
      <c r="DV1" s="810"/>
      <c r="DW1" s="810"/>
      <c r="DX1" s="810"/>
      <c r="DY1" s="810"/>
      <c r="DZ1" s="810"/>
      <c r="EA1" s="810"/>
      <c r="EB1" s="810"/>
      <c r="EC1" s="810"/>
      <c r="ED1" s="810"/>
      <c r="EE1" s="810"/>
      <c r="EF1" s="810"/>
      <c r="EG1" s="810"/>
      <c r="EH1" s="810"/>
      <c r="EI1" s="810"/>
      <c r="EJ1" s="810"/>
      <c r="EK1" s="810"/>
      <c r="EL1" s="810"/>
      <c r="EM1" s="810"/>
      <c r="EN1" s="810"/>
      <c r="EO1" s="810"/>
      <c r="EP1" s="810"/>
      <c r="EQ1" s="810"/>
      <c r="ER1" s="810"/>
      <c r="ES1" s="810"/>
      <c r="ET1" s="810"/>
      <c r="EU1" s="810"/>
      <c r="EV1" s="810"/>
      <c r="EW1" s="810"/>
      <c r="EX1" s="810"/>
      <c r="EY1" s="810"/>
      <c r="EZ1" s="810"/>
      <c r="FA1" s="810"/>
      <c r="FB1" s="810"/>
      <c r="FC1" s="810"/>
      <c r="FD1" s="810"/>
      <c r="FE1" s="810"/>
      <c r="FF1" s="810"/>
      <c r="FG1" s="810"/>
      <c r="FH1" s="810"/>
      <c r="FI1" s="810"/>
      <c r="FJ1" s="810"/>
      <c r="FK1" s="810"/>
      <c r="FL1" s="810"/>
      <c r="FM1" s="810"/>
      <c r="FN1" s="810"/>
      <c r="FO1" s="810"/>
      <c r="FP1" s="810"/>
      <c r="FQ1" s="810"/>
      <c r="FR1" s="810"/>
      <c r="FS1" s="810"/>
      <c r="FT1" s="810"/>
      <c r="FU1" s="810"/>
      <c r="FV1" s="810"/>
      <c r="FW1" s="810"/>
      <c r="FX1" s="810"/>
      <c r="FY1" s="810"/>
      <c r="FZ1" s="810"/>
      <c r="GA1" s="810"/>
      <c r="GB1" s="810"/>
      <c r="GC1" s="810"/>
      <c r="GD1" s="810"/>
      <c r="GE1" s="810"/>
      <c r="GF1" s="810"/>
      <c r="GG1" s="810"/>
      <c r="GH1" s="810"/>
      <c r="GI1" s="810"/>
      <c r="GJ1" s="810"/>
      <c r="GK1" s="810"/>
      <c r="GL1" s="810"/>
      <c r="GM1" s="810"/>
      <c r="GN1" s="810"/>
      <c r="GO1" s="810"/>
      <c r="GP1" s="810"/>
      <c r="GQ1" s="810"/>
      <c r="GR1" s="810"/>
      <c r="GS1" s="810"/>
      <c r="GT1" s="810"/>
      <c r="GU1" s="810"/>
      <c r="GV1" s="810"/>
      <c r="GW1" s="810"/>
      <c r="GX1" s="810"/>
      <c r="GY1" s="810"/>
      <c r="GZ1" s="810"/>
      <c r="HA1" s="810"/>
      <c r="HB1" s="810"/>
      <c r="HC1" s="810"/>
      <c r="HD1" s="810"/>
      <c r="HE1" s="810"/>
      <c r="HF1" s="810"/>
      <c r="HG1" s="810"/>
      <c r="HH1" s="810"/>
      <c r="HI1" s="810"/>
      <c r="HJ1" s="810"/>
      <c r="HK1" s="810"/>
      <c r="HL1" s="810"/>
      <c r="HM1" s="810"/>
      <c r="HN1" s="810"/>
      <c r="HO1" s="810"/>
      <c r="HP1" s="810"/>
      <c r="HQ1" s="810"/>
      <c r="HR1" s="810"/>
      <c r="HS1" s="810"/>
      <c r="HT1" s="810"/>
      <c r="HU1" s="810"/>
      <c r="HV1" s="810"/>
      <c r="HW1" s="810"/>
      <c r="HX1" s="810"/>
      <c r="HY1" s="810"/>
      <c r="HZ1" s="810"/>
      <c r="IA1" s="810"/>
      <c r="IB1" s="810"/>
      <c r="IC1" s="810"/>
      <c r="ID1" s="810"/>
      <c r="IE1" s="810"/>
      <c r="IF1" s="810"/>
      <c r="IG1" s="810"/>
      <c r="IH1" s="810"/>
      <c r="II1" s="810"/>
      <c r="IJ1" s="810"/>
      <c r="IK1" s="810"/>
      <c r="IL1" s="810"/>
      <c r="IM1" s="810"/>
      <c r="IN1" s="810"/>
      <c r="IO1" s="810"/>
      <c r="IP1" s="810"/>
      <c r="IQ1" s="810"/>
      <c r="IR1" s="810"/>
      <c r="IS1" s="810"/>
      <c r="IT1" s="810"/>
      <c r="IU1" s="810"/>
      <c r="IV1" s="810"/>
      <c r="IW1" s="810"/>
      <c r="IX1" s="810"/>
      <c r="IY1" s="810"/>
      <c r="IZ1" s="810"/>
      <c r="JA1" s="811"/>
    </row>
    <row r="2" spans="1:261" s="6" customFormat="1" ht="23.1" customHeight="1" x14ac:dyDescent="0.3">
      <c r="A2" s="826" t="s">
        <v>133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7"/>
      <c r="AL2" s="827"/>
      <c r="AM2" s="827"/>
      <c r="AN2" s="827"/>
      <c r="AO2" s="827"/>
      <c r="AP2" s="827"/>
      <c r="AQ2" s="827"/>
      <c r="AR2" s="827"/>
      <c r="AS2" s="827"/>
      <c r="AT2" s="827"/>
      <c r="AU2" s="827"/>
      <c r="AV2" s="827"/>
      <c r="AW2" s="827"/>
      <c r="AX2" s="827"/>
      <c r="AY2" s="827"/>
      <c r="AZ2" s="827"/>
      <c r="BA2" s="827"/>
      <c r="BB2" s="827"/>
      <c r="BC2" s="827"/>
      <c r="BD2" s="827"/>
      <c r="BE2" s="827"/>
      <c r="BF2" s="827"/>
      <c r="BG2" s="827"/>
      <c r="BH2" s="827"/>
      <c r="BI2" s="827"/>
      <c r="BJ2" s="827"/>
      <c r="BK2" s="827"/>
      <c r="BL2" s="827"/>
      <c r="BM2" s="827"/>
      <c r="BN2" s="827"/>
      <c r="BO2" s="827"/>
      <c r="BP2" s="827"/>
      <c r="BQ2" s="827"/>
      <c r="BR2" s="827"/>
      <c r="BS2" s="827"/>
      <c r="BT2" s="827"/>
      <c r="BU2" s="827"/>
      <c r="BV2" s="827"/>
      <c r="BW2" s="827"/>
      <c r="BX2" s="827"/>
      <c r="BY2" s="827"/>
      <c r="BZ2" s="827"/>
      <c r="CA2" s="827"/>
      <c r="CB2" s="827"/>
      <c r="CC2" s="827"/>
      <c r="CD2" s="827"/>
      <c r="CE2" s="827"/>
      <c r="CF2" s="827"/>
      <c r="CG2" s="827"/>
      <c r="CH2" s="827"/>
      <c r="CI2" s="827"/>
      <c r="CJ2" s="827"/>
      <c r="CK2" s="827"/>
      <c r="CL2" s="827"/>
      <c r="CM2" s="827"/>
      <c r="CN2" s="827"/>
      <c r="CO2" s="827"/>
      <c r="CP2" s="827"/>
      <c r="CQ2" s="827"/>
      <c r="CR2" s="827"/>
      <c r="CS2" s="827"/>
      <c r="CT2" s="827"/>
      <c r="CU2" s="827"/>
      <c r="CV2" s="827"/>
      <c r="CW2" s="827"/>
      <c r="CX2" s="827"/>
      <c r="CY2" s="827"/>
      <c r="CZ2" s="827"/>
      <c r="DA2" s="827"/>
      <c r="DB2" s="827"/>
      <c r="DC2" s="827"/>
      <c r="DD2" s="827"/>
      <c r="DE2" s="827"/>
      <c r="DF2" s="827"/>
      <c r="DG2" s="827"/>
      <c r="DH2" s="827"/>
      <c r="DI2" s="827"/>
      <c r="DJ2" s="827"/>
      <c r="DK2" s="827"/>
      <c r="DL2" s="827"/>
      <c r="DM2" s="827"/>
      <c r="DN2" s="827"/>
      <c r="DO2" s="827"/>
      <c r="DP2" s="827"/>
      <c r="DQ2" s="827"/>
      <c r="DR2" s="827"/>
      <c r="DS2" s="827"/>
      <c r="DT2" s="827"/>
      <c r="DU2" s="827"/>
      <c r="DV2" s="827"/>
      <c r="DW2" s="827"/>
      <c r="DX2" s="827"/>
      <c r="DY2" s="827"/>
      <c r="DZ2" s="827"/>
      <c r="EA2" s="827"/>
      <c r="EB2" s="827"/>
      <c r="EC2" s="827"/>
      <c r="ED2" s="827"/>
      <c r="EE2" s="827"/>
      <c r="EF2" s="827"/>
      <c r="EG2" s="827"/>
      <c r="EH2" s="827"/>
      <c r="EI2" s="827"/>
      <c r="EJ2" s="827"/>
      <c r="EK2" s="827"/>
      <c r="EL2" s="827"/>
      <c r="EM2" s="827"/>
      <c r="EN2" s="827"/>
      <c r="EO2" s="827"/>
      <c r="EP2" s="827"/>
      <c r="EQ2" s="827"/>
      <c r="ER2" s="827"/>
      <c r="ES2" s="827"/>
      <c r="ET2" s="827"/>
      <c r="EU2" s="827"/>
      <c r="EV2" s="827"/>
      <c r="EW2" s="827"/>
      <c r="EX2" s="827"/>
      <c r="EY2" s="827"/>
      <c r="EZ2" s="827"/>
      <c r="FA2" s="827"/>
      <c r="FB2" s="827"/>
      <c r="FC2" s="827"/>
      <c r="FD2" s="827"/>
      <c r="FE2" s="827"/>
      <c r="FF2" s="827"/>
      <c r="FG2" s="827"/>
      <c r="FH2" s="827"/>
      <c r="FI2" s="827"/>
      <c r="FJ2" s="827"/>
      <c r="FK2" s="827"/>
      <c r="FL2" s="827"/>
      <c r="FM2" s="827"/>
      <c r="FN2" s="827"/>
      <c r="FO2" s="827"/>
      <c r="FP2" s="827"/>
      <c r="FQ2" s="827"/>
      <c r="FR2" s="827"/>
      <c r="FS2" s="827"/>
      <c r="FT2" s="827"/>
      <c r="FU2" s="827"/>
      <c r="FV2" s="827"/>
      <c r="FW2" s="827"/>
      <c r="FX2" s="827"/>
      <c r="FY2" s="827"/>
      <c r="FZ2" s="827"/>
      <c r="GA2" s="827"/>
      <c r="GB2" s="827"/>
      <c r="GC2" s="827"/>
      <c r="GD2" s="827"/>
      <c r="GE2" s="827"/>
      <c r="GF2" s="827"/>
      <c r="GG2" s="827"/>
      <c r="GH2" s="827"/>
      <c r="GI2" s="827"/>
      <c r="GJ2" s="827"/>
      <c r="GK2" s="827"/>
      <c r="GL2" s="827"/>
      <c r="GM2" s="827"/>
      <c r="GN2" s="827"/>
      <c r="GO2" s="827"/>
      <c r="GP2" s="827"/>
      <c r="GQ2" s="827"/>
      <c r="GR2" s="827"/>
      <c r="GS2" s="827"/>
      <c r="GT2" s="827"/>
      <c r="GU2" s="827"/>
      <c r="GV2" s="827"/>
      <c r="GW2" s="827"/>
      <c r="GX2" s="827"/>
      <c r="GY2" s="827"/>
      <c r="GZ2" s="827"/>
      <c r="HA2" s="827"/>
      <c r="HB2" s="827"/>
      <c r="HC2" s="827"/>
      <c r="HD2" s="827"/>
      <c r="HE2" s="827"/>
      <c r="HF2" s="827"/>
      <c r="HG2" s="827"/>
      <c r="HH2" s="827"/>
      <c r="HI2" s="827"/>
      <c r="HJ2" s="827"/>
      <c r="HK2" s="827"/>
      <c r="HL2" s="827"/>
      <c r="HM2" s="827"/>
      <c r="HN2" s="827"/>
      <c r="HO2" s="827"/>
      <c r="HP2" s="827"/>
      <c r="HQ2" s="827"/>
      <c r="HR2" s="827"/>
      <c r="HS2" s="827"/>
      <c r="HT2" s="827"/>
      <c r="HU2" s="827"/>
      <c r="HV2" s="827"/>
      <c r="HW2" s="827"/>
      <c r="HX2" s="827"/>
      <c r="HY2" s="827"/>
      <c r="HZ2" s="827"/>
      <c r="IA2" s="827"/>
      <c r="IB2" s="827"/>
      <c r="IC2" s="827"/>
      <c r="ID2" s="827"/>
      <c r="IE2" s="827"/>
      <c r="IF2" s="827"/>
      <c r="IG2" s="827"/>
      <c r="IH2" s="827"/>
      <c r="II2" s="827"/>
      <c r="IJ2" s="827"/>
      <c r="IK2" s="827"/>
      <c r="IL2" s="827"/>
      <c r="IM2" s="827"/>
      <c r="IN2" s="827"/>
      <c r="IO2" s="827"/>
      <c r="IP2" s="827"/>
      <c r="IQ2" s="827"/>
      <c r="IR2" s="827"/>
      <c r="IS2" s="827"/>
      <c r="IT2" s="827"/>
      <c r="IU2" s="827"/>
      <c r="IV2" s="827"/>
      <c r="IW2" s="827"/>
      <c r="IX2" s="827"/>
      <c r="IY2" s="827"/>
      <c r="IZ2" s="827"/>
      <c r="JA2" s="828"/>
    </row>
    <row r="3" spans="1:261" s="6" customFormat="1" ht="21" customHeight="1" x14ac:dyDescent="0.3">
      <c r="A3" s="826" t="s">
        <v>228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827"/>
      <c r="AB3" s="827"/>
      <c r="AC3" s="827"/>
      <c r="AD3" s="827"/>
      <c r="AE3" s="827"/>
      <c r="AF3" s="827"/>
      <c r="AG3" s="827"/>
      <c r="AH3" s="827"/>
      <c r="AI3" s="827"/>
      <c r="AJ3" s="827"/>
      <c r="AK3" s="827"/>
      <c r="AL3" s="827"/>
      <c r="AM3" s="827"/>
      <c r="AN3" s="827"/>
      <c r="AO3" s="827"/>
      <c r="AP3" s="827"/>
      <c r="AQ3" s="827"/>
      <c r="AR3" s="827"/>
      <c r="AS3" s="827"/>
      <c r="AT3" s="827"/>
      <c r="AU3" s="827"/>
      <c r="AV3" s="827"/>
      <c r="AW3" s="827"/>
      <c r="AX3" s="827"/>
      <c r="AY3" s="827"/>
      <c r="AZ3" s="827"/>
      <c r="BA3" s="827"/>
      <c r="BB3" s="827"/>
      <c r="BC3" s="827"/>
      <c r="BD3" s="827"/>
      <c r="BE3" s="827"/>
      <c r="BF3" s="827"/>
      <c r="BG3" s="827"/>
      <c r="BH3" s="827"/>
      <c r="BI3" s="827"/>
      <c r="BJ3" s="827"/>
      <c r="BK3" s="827"/>
      <c r="BL3" s="827"/>
      <c r="BM3" s="827"/>
      <c r="BN3" s="827"/>
      <c r="BO3" s="827"/>
      <c r="BP3" s="827"/>
      <c r="BQ3" s="827"/>
      <c r="BR3" s="827"/>
      <c r="BS3" s="827"/>
      <c r="BT3" s="827"/>
      <c r="BU3" s="827"/>
      <c r="BV3" s="827"/>
      <c r="BW3" s="827"/>
      <c r="BX3" s="827"/>
      <c r="BY3" s="827"/>
      <c r="BZ3" s="827"/>
      <c r="CA3" s="827"/>
      <c r="CB3" s="827"/>
      <c r="CC3" s="827"/>
      <c r="CD3" s="827"/>
      <c r="CE3" s="827"/>
      <c r="CF3" s="827"/>
      <c r="CG3" s="827"/>
      <c r="CH3" s="827"/>
      <c r="CI3" s="827"/>
      <c r="CJ3" s="827"/>
      <c r="CK3" s="827"/>
      <c r="CL3" s="827"/>
      <c r="CM3" s="827"/>
      <c r="CN3" s="827"/>
      <c r="CO3" s="827"/>
      <c r="CP3" s="827"/>
      <c r="CQ3" s="827"/>
      <c r="CR3" s="827"/>
      <c r="CS3" s="827"/>
      <c r="CT3" s="827"/>
      <c r="CU3" s="827"/>
      <c r="CV3" s="827"/>
      <c r="CW3" s="827"/>
      <c r="CX3" s="827"/>
      <c r="CY3" s="827"/>
      <c r="CZ3" s="827"/>
      <c r="DA3" s="827"/>
      <c r="DB3" s="827"/>
      <c r="DC3" s="827"/>
      <c r="DD3" s="827"/>
      <c r="DE3" s="827"/>
      <c r="DF3" s="827"/>
      <c r="DG3" s="827"/>
      <c r="DH3" s="827"/>
      <c r="DI3" s="827"/>
      <c r="DJ3" s="827"/>
      <c r="DK3" s="827"/>
      <c r="DL3" s="827"/>
      <c r="DM3" s="827"/>
      <c r="DN3" s="827"/>
      <c r="DO3" s="827"/>
      <c r="DP3" s="827"/>
      <c r="DQ3" s="827"/>
      <c r="DR3" s="827"/>
      <c r="DS3" s="827"/>
      <c r="DT3" s="827"/>
      <c r="DU3" s="827"/>
      <c r="DV3" s="827"/>
      <c r="DW3" s="827"/>
      <c r="DX3" s="827"/>
      <c r="DY3" s="827"/>
      <c r="DZ3" s="827"/>
      <c r="EA3" s="827"/>
      <c r="EB3" s="827"/>
      <c r="EC3" s="827"/>
      <c r="ED3" s="827"/>
      <c r="EE3" s="827"/>
      <c r="EF3" s="827"/>
      <c r="EG3" s="827"/>
      <c r="EH3" s="827"/>
      <c r="EI3" s="827"/>
      <c r="EJ3" s="827"/>
      <c r="EK3" s="827"/>
      <c r="EL3" s="827"/>
      <c r="EM3" s="827"/>
      <c r="EN3" s="827"/>
      <c r="EO3" s="827"/>
      <c r="EP3" s="827"/>
      <c r="EQ3" s="827"/>
      <c r="ER3" s="827"/>
      <c r="ES3" s="827"/>
      <c r="ET3" s="827"/>
      <c r="EU3" s="827"/>
      <c r="EV3" s="827"/>
      <c r="EW3" s="827"/>
      <c r="EX3" s="827"/>
      <c r="EY3" s="827"/>
      <c r="EZ3" s="827"/>
      <c r="FA3" s="827"/>
      <c r="FB3" s="827"/>
      <c r="FC3" s="827"/>
      <c r="FD3" s="827"/>
      <c r="FE3" s="827"/>
      <c r="FF3" s="827"/>
      <c r="FG3" s="827"/>
      <c r="FH3" s="827"/>
      <c r="FI3" s="827"/>
      <c r="FJ3" s="827"/>
      <c r="FK3" s="827"/>
      <c r="FL3" s="827"/>
      <c r="FM3" s="827"/>
      <c r="FN3" s="827"/>
      <c r="FO3" s="827"/>
      <c r="FP3" s="827"/>
      <c r="FQ3" s="827"/>
      <c r="FR3" s="827"/>
      <c r="FS3" s="827"/>
      <c r="FT3" s="827"/>
      <c r="FU3" s="827"/>
      <c r="FV3" s="827"/>
      <c r="FW3" s="827"/>
      <c r="FX3" s="827"/>
      <c r="FY3" s="827"/>
      <c r="FZ3" s="827"/>
      <c r="GA3" s="827"/>
      <c r="GB3" s="827"/>
      <c r="GC3" s="827"/>
      <c r="GD3" s="827"/>
      <c r="GE3" s="827"/>
      <c r="GF3" s="827"/>
      <c r="GG3" s="827"/>
      <c r="GH3" s="827"/>
      <c r="GI3" s="827"/>
      <c r="GJ3" s="827"/>
      <c r="GK3" s="827"/>
      <c r="GL3" s="827"/>
      <c r="GM3" s="827"/>
      <c r="GN3" s="827"/>
      <c r="GO3" s="827"/>
      <c r="GP3" s="827"/>
      <c r="GQ3" s="827"/>
      <c r="GR3" s="827"/>
      <c r="GS3" s="827"/>
      <c r="GT3" s="827"/>
      <c r="GU3" s="827"/>
      <c r="GV3" s="827"/>
      <c r="GW3" s="827"/>
      <c r="GX3" s="827"/>
      <c r="GY3" s="827"/>
      <c r="GZ3" s="827"/>
      <c r="HA3" s="827"/>
      <c r="HB3" s="827"/>
      <c r="HC3" s="827"/>
      <c r="HD3" s="827"/>
      <c r="HE3" s="827"/>
      <c r="HF3" s="827"/>
      <c r="HG3" s="827"/>
      <c r="HH3" s="827"/>
      <c r="HI3" s="827"/>
      <c r="HJ3" s="827"/>
      <c r="HK3" s="827"/>
      <c r="HL3" s="827"/>
      <c r="HM3" s="827"/>
      <c r="HN3" s="827"/>
      <c r="HO3" s="827"/>
      <c r="HP3" s="827"/>
      <c r="HQ3" s="827"/>
      <c r="HR3" s="827"/>
      <c r="HS3" s="827"/>
      <c r="HT3" s="827"/>
      <c r="HU3" s="827"/>
      <c r="HV3" s="827"/>
      <c r="HW3" s="827"/>
      <c r="HX3" s="827"/>
      <c r="HY3" s="827"/>
      <c r="HZ3" s="827"/>
      <c r="IA3" s="827"/>
      <c r="IB3" s="827"/>
      <c r="IC3" s="827"/>
      <c r="ID3" s="827"/>
      <c r="IE3" s="827"/>
      <c r="IF3" s="827"/>
      <c r="IG3" s="827"/>
      <c r="IH3" s="827"/>
      <c r="II3" s="827"/>
      <c r="IJ3" s="827"/>
      <c r="IK3" s="827"/>
      <c r="IL3" s="827"/>
      <c r="IM3" s="827"/>
      <c r="IN3" s="827"/>
      <c r="IO3" s="827"/>
      <c r="IP3" s="827"/>
      <c r="IQ3" s="827"/>
      <c r="IR3" s="827"/>
      <c r="IS3" s="827"/>
      <c r="IT3" s="827"/>
      <c r="IU3" s="827"/>
      <c r="IV3" s="827"/>
      <c r="IW3" s="827"/>
      <c r="IX3" s="827"/>
      <c r="IY3" s="827"/>
      <c r="IZ3" s="827"/>
      <c r="JA3" s="828"/>
    </row>
    <row r="4" spans="1:261" s="6" customFormat="1" ht="20.25" x14ac:dyDescent="0.2">
      <c r="A4" s="823" t="s">
        <v>137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4"/>
      <c r="AY4" s="824"/>
      <c r="AZ4" s="824"/>
      <c r="BA4" s="824"/>
      <c r="BB4" s="824"/>
      <c r="BC4" s="824"/>
      <c r="BD4" s="824"/>
      <c r="BE4" s="824"/>
      <c r="BF4" s="824"/>
      <c r="BG4" s="824"/>
      <c r="BH4" s="824"/>
      <c r="BI4" s="824"/>
      <c r="BJ4" s="824"/>
      <c r="BK4" s="824"/>
      <c r="BL4" s="824"/>
      <c r="BM4" s="824"/>
      <c r="BN4" s="824"/>
      <c r="BO4" s="824"/>
      <c r="BP4" s="824"/>
      <c r="BQ4" s="824"/>
      <c r="BR4" s="824"/>
      <c r="BS4" s="824"/>
      <c r="BT4" s="824"/>
      <c r="BU4" s="824"/>
      <c r="BV4" s="824"/>
      <c r="BW4" s="824"/>
      <c r="BX4" s="824"/>
      <c r="BY4" s="824"/>
      <c r="BZ4" s="824"/>
      <c r="CA4" s="824"/>
      <c r="CB4" s="824"/>
      <c r="CC4" s="824"/>
      <c r="CD4" s="824"/>
      <c r="CE4" s="824"/>
      <c r="CF4" s="824"/>
      <c r="CG4" s="824"/>
      <c r="CH4" s="824"/>
      <c r="CI4" s="824"/>
      <c r="CJ4" s="824"/>
      <c r="CK4" s="824"/>
      <c r="CL4" s="824"/>
      <c r="CM4" s="824"/>
      <c r="CN4" s="824"/>
      <c r="CO4" s="824"/>
      <c r="CP4" s="824"/>
      <c r="CQ4" s="824"/>
      <c r="CR4" s="824"/>
      <c r="CS4" s="824"/>
      <c r="CT4" s="824"/>
      <c r="CU4" s="824"/>
      <c r="CV4" s="824"/>
      <c r="CW4" s="824"/>
      <c r="CX4" s="824"/>
      <c r="CY4" s="824"/>
      <c r="CZ4" s="824"/>
      <c r="DA4" s="824"/>
      <c r="DB4" s="824"/>
      <c r="DC4" s="824"/>
      <c r="DD4" s="824"/>
      <c r="DE4" s="824"/>
      <c r="DF4" s="824"/>
      <c r="DG4" s="824"/>
      <c r="DH4" s="824"/>
      <c r="DI4" s="824"/>
      <c r="DJ4" s="824"/>
      <c r="DK4" s="824"/>
      <c r="DL4" s="824"/>
      <c r="DM4" s="824"/>
      <c r="DN4" s="824"/>
      <c r="DO4" s="824"/>
      <c r="DP4" s="824"/>
      <c r="DQ4" s="824"/>
      <c r="DR4" s="824"/>
      <c r="DS4" s="824"/>
      <c r="DT4" s="824"/>
      <c r="DU4" s="824"/>
      <c r="DV4" s="824"/>
      <c r="DW4" s="824"/>
      <c r="DX4" s="824"/>
      <c r="DY4" s="824"/>
      <c r="DZ4" s="824"/>
      <c r="EA4" s="824"/>
      <c r="EB4" s="824"/>
      <c r="EC4" s="824"/>
      <c r="ED4" s="824"/>
      <c r="EE4" s="824"/>
      <c r="EF4" s="824"/>
      <c r="EG4" s="824"/>
      <c r="EH4" s="824"/>
      <c r="EI4" s="824"/>
      <c r="EJ4" s="824"/>
      <c r="EK4" s="824"/>
      <c r="EL4" s="824"/>
      <c r="EM4" s="824"/>
      <c r="EN4" s="824"/>
      <c r="EO4" s="824"/>
      <c r="EP4" s="824"/>
      <c r="EQ4" s="824"/>
      <c r="ER4" s="824"/>
      <c r="ES4" s="824"/>
      <c r="ET4" s="824"/>
      <c r="EU4" s="824"/>
      <c r="EV4" s="824"/>
      <c r="EW4" s="824"/>
      <c r="EX4" s="824"/>
      <c r="EY4" s="824"/>
      <c r="EZ4" s="824"/>
      <c r="FA4" s="824"/>
      <c r="FB4" s="824"/>
      <c r="FC4" s="824"/>
      <c r="FD4" s="824"/>
      <c r="FE4" s="824"/>
      <c r="FF4" s="824"/>
      <c r="FG4" s="824"/>
      <c r="FH4" s="824"/>
      <c r="FI4" s="824"/>
      <c r="FJ4" s="824"/>
      <c r="FK4" s="824"/>
      <c r="FL4" s="824"/>
      <c r="FM4" s="824"/>
      <c r="FN4" s="824"/>
      <c r="FO4" s="824"/>
      <c r="FP4" s="824"/>
      <c r="FQ4" s="824"/>
      <c r="FR4" s="824"/>
      <c r="FS4" s="824"/>
      <c r="FT4" s="824"/>
      <c r="FU4" s="824"/>
      <c r="FV4" s="824"/>
      <c r="FW4" s="824"/>
      <c r="FX4" s="824"/>
      <c r="FY4" s="824"/>
      <c r="FZ4" s="824"/>
      <c r="GA4" s="824"/>
      <c r="GB4" s="824"/>
      <c r="GC4" s="824"/>
      <c r="GD4" s="824"/>
      <c r="GE4" s="824"/>
      <c r="GF4" s="824"/>
      <c r="GG4" s="824"/>
      <c r="GH4" s="824"/>
      <c r="GI4" s="824"/>
      <c r="GJ4" s="824"/>
      <c r="GK4" s="824"/>
      <c r="GL4" s="824"/>
      <c r="GM4" s="824"/>
      <c r="GN4" s="824"/>
      <c r="GO4" s="824"/>
      <c r="GP4" s="824"/>
      <c r="GQ4" s="824"/>
      <c r="GR4" s="824"/>
      <c r="GS4" s="824"/>
      <c r="GT4" s="824"/>
      <c r="GU4" s="824"/>
      <c r="GV4" s="824"/>
      <c r="GW4" s="824"/>
      <c r="GX4" s="824"/>
      <c r="GY4" s="824"/>
      <c r="GZ4" s="824"/>
      <c r="HA4" s="824"/>
      <c r="HB4" s="824"/>
      <c r="HC4" s="824"/>
      <c r="HD4" s="824"/>
      <c r="HE4" s="824"/>
      <c r="HF4" s="824"/>
      <c r="HG4" s="824"/>
      <c r="HH4" s="824"/>
      <c r="HI4" s="824"/>
      <c r="HJ4" s="824"/>
      <c r="HK4" s="824"/>
      <c r="HL4" s="824"/>
      <c r="HM4" s="824"/>
      <c r="HN4" s="824"/>
      <c r="HO4" s="824"/>
      <c r="HP4" s="824"/>
      <c r="HQ4" s="824"/>
      <c r="HR4" s="824"/>
      <c r="HS4" s="824"/>
      <c r="HT4" s="824"/>
      <c r="HU4" s="824"/>
      <c r="HV4" s="824"/>
      <c r="HW4" s="824"/>
      <c r="HX4" s="824"/>
      <c r="HY4" s="824"/>
      <c r="HZ4" s="824"/>
      <c r="IA4" s="824"/>
      <c r="IB4" s="824"/>
      <c r="IC4" s="824"/>
      <c r="ID4" s="824"/>
      <c r="IE4" s="824"/>
      <c r="IF4" s="824"/>
      <c r="IG4" s="824"/>
      <c r="IH4" s="824"/>
      <c r="II4" s="824"/>
      <c r="IJ4" s="824"/>
      <c r="IK4" s="824"/>
      <c r="IL4" s="824"/>
      <c r="IM4" s="824"/>
      <c r="IN4" s="824"/>
      <c r="IO4" s="824"/>
      <c r="IP4" s="824"/>
      <c r="IQ4" s="824"/>
      <c r="IR4" s="824"/>
      <c r="IS4" s="824"/>
      <c r="IT4" s="824"/>
      <c r="IU4" s="824"/>
      <c r="IV4" s="824"/>
      <c r="IW4" s="824"/>
      <c r="IX4" s="824"/>
      <c r="IY4" s="824"/>
      <c r="IZ4" s="824"/>
      <c r="JA4" s="825"/>
    </row>
    <row r="5" spans="1:261" s="6" customFormat="1" ht="12.95" customHeight="1" thickBot="1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7"/>
    </row>
    <row r="6" spans="1:261" s="30" customFormat="1" ht="30" customHeight="1" thickBot="1" x14ac:dyDescent="0.3">
      <c r="A6" s="832" t="s">
        <v>138</v>
      </c>
      <c r="B6" s="833"/>
      <c r="C6" s="340"/>
      <c r="D6" s="131">
        <f>IF('CONTEXTO ESTRATÉGICO'!C6="","",'CONTEXTO ESTRATÉGICO'!C6)</f>
        <v>43794</v>
      </c>
      <c r="E6" s="816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17"/>
      <c r="AK6" s="817"/>
      <c r="AL6" s="817"/>
      <c r="AM6" s="817"/>
      <c r="AN6" s="817"/>
      <c r="AO6" s="817"/>
      <c r="AP6" s="817"/>
      <c r="AQ6" s="817"/>
      <c r="AR6" s="817"/>
      <c r="AS6" s="817"/>
      <c r="AT6" s="817"/>
      <c r="AU6" s="817"/>
      <c r="AV6" s="817"/>
      <c r="AW6" s="817"/>
      <c r="AX6" s="817"/>
      <c r="AY6" s="817"/>
      <c r="AZ6" s="817"/>
      <c r="BA6" s="817"/>
      <c r="BB6" s="817"/>
      <c r="BC6" s="817"/>
      <c r="BD6" s="817"/>
      <c r="BE6" s="817"/>
      <c r="BF6" s="817"/>
      <c r="BG6" s="817"/>
      <c r="BH6" s="817"/>
      <c r="BI6" s="817"/>
      <c r="BJ6" s="817"/>
      <c r="BK6" s="817"/>
      <c r="BL6" s="817"/>
      <c r="BM6" s="817"/>
      <c r="BN6" s="817"/>
      <c r="BO6" s="817"/>
      <c r="BP6" s="817"/>
      <c r="BQ6" s="817"/>
      <c r="BR6" s="817"/>
      <c r="BS6" s="817"/>
      <c r="BT6" s="817"/>
      <c r="BU6" s="817"/>
      <c r="BV6" s="817"/>
      <c r="BW6" s="817"/>
      <c r="BX6" s="817"/>
      <c r="BY6" s="817"/>
      <c r="BZ6" s="817"/>
      <c r="CA6" s="817"/>
      <c r="CB6" s="817"/>
      <c r="CC6" s="817"/>
      <c r="CD6" s="817"/>
      <c r="CE6" s="817"/>
      <c r="CF6" s="817"/>
      <c r="CG6" s="817"/>
      <c r="CH6" s="817"/>
      <c r="CI6" s="817"/>
      <c r="CJ6" s="817"/>
      <c r="CK6" s="817"/>
      <c r="CL6" s="817"/>
      <c r="CM6" s="817"/>
      <c r="CN6" s="817"/>
      <c r="CO6" s="817"/>
      <c r="CP6" s="817"/>
      <c r="CQ6" s="817"/>
      <c r="CR6" s="817"/>
      <c r="CS6" s="817"/>
      <c r="CT6" s="817"/>
      <c r="CU6" s="817"/>
      <c r="CV6" s="817"/>
      <c r="CW6" s="817"/>
      <c r="CX6" s="817"/>
      <c r="CY6" s="817"/>
      <c r="CZ6" s="817"/>
      <c r="DA6" s="817"/>
      <c r="DB6" s="817"/>
      <c r="DC6" s="817"/>
      <c r="DD6" s="817"/>
      <c r="DE6" s="817"/>
      <c r="DF6" s="817"/>
      <c r="DG6" s="817"/>
      <c r="DH6" s="817"/>
      <c r="DI6" s="817"/>
      <c r="DJ6" s="817"/>
      <c r="DK6" s="817"/>
      <c r="DL6" s="817"/>
      <c r="DM6" s="817"/>
      <c r="DN6" s="817"/>
      <c r="DO6" s="817"/>
      <c r="DP6" s="817"/>
      <c r="DQ6" s="817"/>
      <c r="DR6" s="817"/>
      <c r="DS6" s="817"/>
      <c r="DT6" s="817"/>
      <c r="DU6" s="817"/>
      <c r="DV6" s="817"/>
      <c r="DW6" s="817"/>
      <c r="DX6" s="817"/>
      <c r="DY6" s="817"/>
      <c r="DZ6" s="817"/>
      <c r="EA6" s="817"/>
      <c r="EB6" s="817"/>
      <c r="EC6" s="817"/>
      <c r="ED6" s="817"/>
      <c r="EE6" s="817"/>
      <c r="EF6" s="817"/>
      <c r="EG6" s="817"/>
      <c r="EH6" s="817"/>
      <c r="EI6" s="817"/>
      <c r="EJ6" s="817"/>
      <c r="EK6" s="817"/>
      <c r="EL6" s="817"/>
      <c r="EM6" s="817"/>
      <c r="EN6" s="817"/>
      <c r="EO6" s="817"/>
      <c r="EP6" s="817"/>
      <c r="EQ6" s="817"/>
      <c r="ER6" s="817"/>
      <c r="ES6" s="817"/>
      <c r="ET6" s="817"/>
      <c r="EU6" s="817"/>
      <c r="EV6" s="817"/>
      <c r="EW6" s="817"/>
      <c r="EX6" s="817"/>
      <c r="EY6" s="817"/>
      <c r="EZ6" s="817"/>
      <c r="FA6" s="817"/>
      <c r="FB6" s="817"/>
      <c r="FC6" s="817"/>
      <c r="FD6" s="817"/>
      <c r="FE6" s="817"/>
      <c r="FF6" s="817"/>
      <c r="FG6" s="817"/>
      <c r="FH6" s="817"/>
      <c r="FI6" s="817"/>
      <c r="FJ6" s="817"/>
      <c r="FK6" s="817"/>
      <c r="FL6" s="817"/>
      <c r="FM6" s="817"/>
      <c r="FN6" s="817"/>
      <c r="FO6" s="817"/>
      <c r="FP6" s="817"/>
      <c r="FQ6" s="817"/>
      <c r="FR6" s="817"/>
      <c r="FS6" s="817"/>
      <c r="FT6" s="817"/>
      <c r="FU6" s="817"/>
      <c r="FV6" s="817"/>
      <c r="FW6" s="817"/>
      <c r="FX6" s="817"/>
      <c r="FY6" s="817"/>
      <c r="FZ6" s="817"/>
      <c r="GA6" s="817"/>
      <c r="GB6" s="817"/>
      <c r="GC6" s="817"/>
      <c r="GD6" s="817"/>
      <c r="GE6" s="817"/>
      <c r="GF6" s="817"/>
      <c r="GG6" s="817"/>
      <c r="GH6" s="817"/>
      <c r="GI6" s="817"/>
      <c r="GJ6" s="817"/>
      <c r="GK6" s="817"/>
      <c r="GL6" s="817"/>
      <c r="GM6" s="817"/>
      <c r="GN6" s="817"/>
      <c r="GO6" s="817"/>
      <c r="GP6" s="817"/>
      <c r="GQ6" s="817"/>
      <c r="GR6" s="817"/>
      <c r="GS6" s="817"/>
      <c r="GT6" s="817"/>
      <c r="GU6" s="817"/>
      <c r="GV6" s="817"/>
      <c r="GW6" s="817"/>
      <c r="GX6" s="817"/>
      <c r="GY6" s="817"/>
      <c r="GZ6" s="817"/>
      <c r="HA6" s="817"/>
      <c r="HB6" s="817"/>
      <c r="HC6" s="817"/>
      <c r="HD6" s="817"/>
      <c r="HE6" s="817"/>
      <c r="HF6" s="817"/>
      <c r="HG6" s="817"/>
      <c r="HH6" s="817"/>
      <c r="HI6" s="817"/>
      <c r="HJ6" s="817"/>
      <c r="HK6" s="817"/>
      <c r="HL6" s="817"/>
      <c r="HM6" s="817"/>
      <c r="HN6" s="817"/>
      <c r="HO6" s="817"/>
      <c r="HP6" s="817"/>
      <c r="HQ6" s="817"/>
      <c r="HR6" s="817"/>
      <c r="HS6" s="817"/>
      <c r="HT6" s="817"/>
      <c r="HU6" s="817"/>
      <c r="HV6" s="817"/>
      <c r="HW6" s="817"/>
      <c r="HX6" s="817"/>
      <c r="HY6" s="817"/>
      <c r="HZ6" s="817"/>
      <c r="IA6" s="817"/>
      <c r="IB6" s="817"/>
      <c r="IC6" s="817"/>
      <c r="ID6" s="817"/>
      <c r="IE6" s="817"/>
      <c r="IF6" s="817"/>
      <c r="IG6" s="817"/>
      <c r="IH6" s="817"/>
      <c r="II6" s="817"/>
      <c r="IJ6" s="817"/>
      <c r="IK6" s="817"/>
      <c r="IL6" s="817"/>
      <c r="IM6" s="817"/>
      <c r="IN6" s="817"/>
      <c r="IO6" s="817"/>
      <c r="IP6" s="817"/>
      <c r="IQ6" s="817"/>
      <c r="IR6" s="817"/>
      <c r="IS6" s="817"/>
      <c r="IT6" s="817"/>
      <c r="IU6" s="817"/>
      <c r="IV6" s="817"/>
      <c r="IW6" s="817"/>
      <c r="IX6" s="817"/>
      <c r="IY6" s="817"/>
      <c r="IZ6" s="817"/>
      <c r="JA6" s="818"/>
    </row>
    <row r="7" spans="1:261" s="30" customFormat="1" ht="20.25" customHeight="1" x14ac:dyDescent="0.25">
      <c r="A7" s="829" t="s">
        <v>9</v>
      </c>
      <c r="B7" s="819"/>
      <c r="C7" s="819"/>
      <c r="D7" s="819"/>
      <c r="E7" s="819" t="str">
        <f>IF('CONTEXTO ESTRATÉGICO'!C8="","",'CONTEXTO ESTRATÉGICO'!C8)</f>
        <v>CONTROL INTERNO Y AUDITORíA</v>
      </c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19"/>
      <c r="AJ7" s="819"/>
      <c r="AK7" s="819"/>
      <c r="AL7" s="819"/>
      <c r="AM7" s="819"/>
      <c r="AN7" s="819"/>
      <c r="AO7" s="819"/>
      <c r="AP7" s="819"/>
      <c r="AQ7" s="819"/>
      <c r="AR7" s="819"/>
      <c r="AS7" s="819"/>
      <c r="AT7" s="819"/>
      <c r="AU7" s="819"/>
      <c r="AV7" s="819"/>
      <c r="AW7" s="819"/>
      <c r="AX7" s="819"/>
      <c r="AY7" s="819"/>
      <c r="AZ7" s="819"/>
      <c r="BA7" s="819"/>
      <c r="BB7" s="819"/>
      <c r="BC7" s="819"/>
      <c r="BD7" s="819"/>
      <c r="BE7" s="819"/>
      <c r="BF7" s="819"/>
      <c r="BG7" s="819"/>
      <c r="BH7" s="819"/>
      <c r="BI7" s="819"/>
      <c r="BJ7" s="819"/>
      <c r="BK7" s="819"/>
      <c r="BL7" s="819"/>
      <c r="BM7" s="819"/>
      <c r="BN7" s="819"/>
      <c r="BO7" s="819"/>
      <c r="BP7" s="819"/>
      <c r="BQ7" s="819"/>
      <c r="BR7" s="819"/>
      <c r="BS7" s="819"/>
      <c r="BT7" s="819"/>
      <c r="BU7" s="819"/>
      <c r="BV7" s="819"/>
      <c r="BW7" s="819"/>
      <c r="BX7" s="819"/>
      <c r="BY7" s="819"/>
      <c r="BZ7" s="819"/>
      <c r="CA7" s="819"/>
      <c r="CB7" s="819"/>
      <c r="CC7" s="819"/>
      <c r="CD7" s="819"/>
      <c r="CE7" s="819"/>
      <c r="CF7" s="819"/>
      <c r="CG7" s="819"/>
      <c r="CH7" s="819"/>
      <c r="CI7" s="819"/>
      <c r="CJ7" s="819"/>
      <c r="CK7" s="819"/>
      <c r="CL7" s="819"/>
      <c r="CM7" s="819"/>
      <c r="CN7" s="819"/>
      <c r="CO7" s="819"/>
      <c r="CP7" s="819"/>
      <c r="CQ7" s="819"/>
      <c r="CR7" s="819"/>
      <c r="CS7" s="819"/>
      <c r="CT7" s="819"/>
      <c r="CU7" s="819"/>
      <c r="CV7" s="819"/>
      <c r="CW7" s="819"/>
      <c r="CX7" s="819"/>
      <c r="CY7" s="819"/>
      <c r="CZ7" s="819"/>
      <c r="DA7" s="819"/>
      <c r="DB7" s="819"/>
      <c r="DC7" s="819"/>
      <c r="DD7" s="819"/>
      <c r="DE7" s="819"/>
      <c r="DF7" s="819"/>
      <c r="DG7" s="819"/>
      <c r="DH7" s="819"/>
      <c r="DI7" s="819"/>
      <c r="DJ7" s="819"/>
      <c r="DK7" s="819"/>
      <c r="DL7" s="819"/>
      <c r="DM7" s="819"/>
      <c r="DN7" s="819"/>
      <c r="DO7" s="819"/>
      <c r="DP7" s="819"/>
      <c r="DQ7" s="819"/>
      <c r="DR7" s="819"/>
      <c r="DS7" s="819"/>
      <c r="DT7" s="819"/>
      <c r="DU7" s="819"/>
      <c r="DV7" s="819"/>
      <c r="DW7" s="819"/>
      <c r="DX7" s="819"/>
      <c r="DY7" s="819"/>
      <c r="DZ7" s="819"/>
      <c r="EA7" s="819"/>
      <c r="EB7" s="819"/>
      <c r="EC7" s="819"/>
      <c r="ED7" s="819"/>
      <c r="EE7" s="819"/>
      <c r="EF7" s="819"/>
      <c r="EG7" s="819"/>
      <c r="EH7" s="819"/>
      <c r="EI7" s="819"/>
      <c r="EJ7" s="819"/>
      <c r="EK7" s="819"/>
      <c r="EL7" s="819"/>
      <c r="EM7" s="819"/>
      <c r="EN7" s="819"/>
      <c r="EO7" s="819"/>
      <c r="EP7" s="819"/>
      <c r="EQ7" s="819"/>
      <c r="ER7" s="819"/>
      <c r="ES7" s="819"/>
      <c r="ET7" s="819"/>
      <c r="EU7" s="819"/>
      <c r="EV7" s="819"/>
      <c r="EW7" s="819"/>
      <c r="EX7" s="819"/>
      <c r="EY7" s="819"/>
      <c r="EZ7" s="819"/>
      <c r="FA7" s="819"/>
      <c r="FB7" s="819"/>
      <c r="FC7" s="819"/>
      <c r="FD7" s="819"/>
      <c r="FE7" s="819"/>
      <c r="FF7" s="819"/>
      <c r="FG7" s="819"/>
      <c r="FH7" s="819"/>
      <c r="FI7" s="819"/>
      <c r="FJ7" s="819"/>
      <c r="FK7" s="819"/>
      <c r="FL7" s="819"/>
      <c r="FM7" s="819"/>
      <c r="FN7" s="819"/>
      <c r="FO7" s="819"/>
      <c r="FP7" s="819"/>
      <c r="FQ7" s="819"/>
      <c r="FR7" s="819"/>
      <c r="FS7" s="819"/>
      <c r="FT7" s="819"/>
      <c r="FU7" s="819"/>
      <c r="FV7" s="819"/>
      <c r="FW7" s="819"/>
      <c r="FX7" s="819"/>
      <c r="FY7" s="819"/>
      <c r="FZ7" s="819"/>
      <c r="GA7" s="819"/>
      <c r="GB7" s="819"/>
      <c r="GC7" s="819"/>
      <c r="GD7" s="819"/>
      <c r="GE7" s="819"/>
      <c r="GF7" s="819"/>
      <c r="GG7" s="819"/>
      <c r="GH7" s="819"/>
      <c r="GI7" s="819"/>
      <c r="GJ7" s="819"/>
      <c r="GK7" s="819"/>
      <c r="GL7" s="819"/>
      <c r="GM7" s="819"/>
      <c r="GN7" s="819"/>
      <c r="GO7" s="819"/>
      <c r="GP7" s="819"/>
      <c r="GQ7" s="819"/>
      <c r="GR7" s="819"/>
      <c r="GS7" s="819"/>
      <c r="GT7" s="819"/>
      <c r="GU7" s="819"/>
      <c r="GV7" s="819"/>
      <c r="GW7" s="819"/>
      <c r="GX7" s="819"/>
      <c r="GY7" s="819"/>
      <c r="GZ7" s="819"/>
      <c r="HA7" s="819"/>
      <c r="HB7" s="819"/>
      <c r="HC7" s="819"/>
      <c r="HD7" s="819"/>
      <c r="HE7" s="819"/>
      <c r="HF7" s="819"/>
      <c r="HG7" s="819"/>
      <c r="HH7" s="819"/>
      <c r="HI7" s="819"/>
      <c r="HJ7" s="819"/>
      <c r="HK7" s="819"/>
      <c r="HL7" s="819"/>
      <c r="HM7" s="819"/>
      <c r="HN7" s="819"/>
      <c r="HO7" s="819"/>
      <c r="HP7" s="819"/>
      <c r="HQ7" s="819"/>
      <c r="HR7" s="819"/>
      <c r="HS7" s="819"/>
      <c r="HT7" s="819"/>
      <c r="HU7" s="819"/>
      <c r="HV7" s="819"/>
      <c r="HW7" s="819"/>
      <c r="HX7" s="819"/>
      <c r="HY7" s="819"/>
      <c r="HZ7" s="819"/>
      <c r="IA7" s="819"/>
      <c r="IB7" s="819"/>
      <c r="IC7" s="819"/>
      <c r="ID7" s="819"/>
      <c r="IE7" s="819"/>
      <c r="IF7" s="819"/>
      <c r="IG7" s="819"/>
      <c r="IH7" s="819"/>
      <c r="II7" s="819"/>
      <c r="IJ7" s="819"/>
      <c r="IK7" s="819"/>
      <c r="IL7" s="819"/>
      <c r="IM7" s="819"/>
      <c r="IN7" s="819"/>
      <c r="IO7" s="819"/>
      <c r="IP7" s="819"/>
      <c r="IQ7" s="819"/>
      <c r="IR7" s="819"/>
      <c r="IS7" s="819"/>
      <c r="IT7" s="819"/>
      <c r="IU7" s="819"/>
      <c r="IV7" s="819"/>
      <c r="IW7" s="819"/>
      <c r="IX7" s="819"/>
      <c r="IY7" s="819"/>
      <c r="IZ7" s="819"/>
      <c r="JA7" s="820"/>
    </row>
    <row r="8" spans="1:261" s="30" customFormat="1" ht="59.25" customHeight="1" thickBot="1" x14ac:dyDescent="0.3">
      <c r="A8" s="830" t="s">
        <v>10</v>
      </c>
      <c r="B8" s="831"/>
      <c r="C8" s="831"/>
      <c r="D8" s="831"/>
      <c r="E8" s="821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1"/>
      <c r="AM8" s="821"/>
      <c r="AN8" s="821"/>
      <c r="AO8" s="821"/>
      <c r="AP8" s="821"/>
      <c r="AQ8" s="821"/>
      <c r="AR8" s="821"/>
      <c r="AS8" s="821"/>
      <c r="AT8" s="821"/>
      <c r="AU8" s="821"/>
      <c r="AV8" s="821"/>
      <c r="AW8" s="821"/>
      <c r="AX8" s="821"/>
      <c r="AY8" s="821"/>
      <c r="AZ8" s="821"/>
      <c r="BA8" s="821"/>
      <c r="BB8" s="821"/>
      <c r="BC8" s="821"/>
      <c r="BD8" s="821"/>
      <c r="BE8" s="821"/>
      <c r="BF8" s="821"/>
      <c r="BG8" s="821"/>
      <c r="BH8" s="821"/>
      <c r="BI8" s="821"/>
      <c r="BJ8" s="821"/>
      <c r="BK8" s="821"/>
      <c r="BL8" s="821"/>
      <c r="BM8" s="821"/>
      <c r="BN8" s="821"/>
      <c r="BO8" s="821"/>
      <c r="BP8" s="821"/>
      <c r="BQ8" s="821"/>
      <c r="BR8" s="821"/>
      <c r="BS8" s="821"/>
      <c r="BT8" s="821"/>
      <c r="BU8" s="821"/>
      <c r="BV8" s="821"/>
      <c r="BW8" s="821"/>
      <c r="BX8" s="821"/>
      <c r="BY8" s="821"/>
      <c r="BZ8" s="821"/>
      <c r="CA8" s="821"/>
      <c r="CB8" s="821"/>
      <c r="CC8" s="821"/>
      <c r="CD8" s="821"/>
      <c r="CE8" s="821"/>
      <c r="CF8" s="821"/>
      <c r="CG8" s="821"/>
      <c r="CH8" s="821"/>
      <c r="CI8" s="821"/>
      <c r="CJ8" s="821"/>
      <c r="CK8" s="821"/>
      <c r="CL8" s="821"/>
      <c r="CM8" s="821"/>
      <c r="CN8" s="821"/>
      <c r="CO8" s="821"/>
      <c r="CP8" s="821"/>
      <c r="CQ8" s="821"/>
      <c r="CR8" s="821"/>
      <c r="CS8" s="821"/>
      <c r="CT8" s="821"/>
      <c r="CU8" s="821"/>
      <c r="CV8" s="821"/>
      <c r="CW8" s="821"/>
      <c r="CX8" s="821"/>
      <c r="CY8" s="821"/>
      <c r="CZ8" s="821"/>
      <c r="DA8" s="821"/>
      <c r="DB8" s="821"/>
      <c r="DC8" s="821"/>
      <c r="DD8" s="821"/>
      <c r="DE8" s="821"/>
      <c r="DF8" s="821"/>
      <c r="DG8" s="821"/>
      <c r="DH8" s="821"/>
      <c r="DI8" s="821"/>
      <c r="DJ8" s="821"/>
      <c r="DK8" s="821"/>
      <c r="DL8" s="821"/>
      <c r="DM8" s="821"/>
      <c r="DN8" s="821"/>
      <c r="DO8" s="821"/>
      <c r="DP8" s="821"/>
      <c r="DQ8" s="821"/>
      <c r="DR8" s="821"/>
      <c r="DS8" s="821"/>
      <c r="DT8" s="821"/>
      <c r="DU8" s="821"/>
      <c r="DV8" s="821"/>
      <c r="DW8" s="821"/>
      <c r="DX8" s="821"/>
      <c r="DY8" s="821"/>
      <c r="DZ8" s="821"/>
      <c r="EA8" s="821"/>
      <c r="EB8" s="821"/>
      <c r="EC8" s="821"/>
      <c r="ED8" s="821"/>
      <c r="EE8" s="821"/>
      <c r="EF8" s="821"/>
      <c r="EG8" s="821"/>
      <c r="EH8" s="821"/>
      <c r="EI8" s="821"/>
      <c r="EJ8" s="821"/>
      <c r="EK8" s="821"/>
      <c r="EL8" s="821"/>
      <c r="EM8" s="821"/>
      <c r="EN8" s="821"/>
      <c r="EO8" s="821"/>
      <c r="EP8" s="821"/>
      <c r="EQ8" s="821"/>
      <c r="ER8" s="821"/>
      <c r="ES8" s="821"/>
      <c r="ET8" s="821"/>
      <c r="EU8" s="821"/>
      <c r="EV8" s="821"/>
      <c r="EW8" s="821"/>
      <c r="EX8" s="821"/>
      <c r="EY8" s="821"/>
      <c r="EZ8" s="821"/>
      <c r="FA8" s="821"/>
      <c r="FB8" s="821"/>
      <c r="FC8" s="821"/>
      <c r="FD8" s="821"/>
      <c r="FE8" s="821"/>
      <c r="FF8" s="821"/>
      <c r="FG8" s="821"/>
      <c r="FH8" s="821"/>
      <c r="FI8" s="821"/>
      <c r="FJ8" s="821"/>
      <c r="FK8" s="821"/>
      <c r="FL8" s="821"/>
      <c r="FM8" s="821"/>
      <c r="FN8" s="821"/>
      <c r="FO8" s="821"/>
      <c r="FP8" s="821"/>
      <c r="FQ8" s="821"/>
      <c r="FR8" s="821"/>
      <c r="FS8" s="821"/>
      <c r="FT8" s="821"/>
      <c r="FU8" s="821"/>
      <c r="FV8" s="821"/>
      <c r="FW8" s="821"/>
      <c r="FX8" s="821"/>
      <c r="FY8" s="821"/>
      <c r="FZ8" s="821"/>
      <c r="GA8" s="821"/>
      <c r="GB8" s="821"/>
      <c r="GC8" s="821"/>
      <c r="GD8" s="821"/>
      <c r="GE8" s="821"/>
      <c r="GF8" s="821"/>
      <c r="GG8" s="821"/>
      <c r="GH8" s="821"/>
      <c r="GI8" s="821"/>
      <c r="GJ8" s="821"/>
      <c r="GK8" s="821"/>
      <c r="GL8" s="821"/>
      <c r="GM8" s="821"/>
      <c r="GN8" s="821"/>
      <c r="GO8" s="821"/>
      <c r="GP8" s="821"/>
      <c r="GQ8" s="821"/>
      <c r="GR8" s="821"/>
      <c r="GS8" s="821"/>
      <c r="GT8" s="821"/>
      <c r="GU8" s="821"/>
      <c r="GV8" s="821"/>
      <c r="GW8" s="821"/>
      <c r="GX8" s="821"/>
      <c r="GY8" s="821"/>
      <c r="GZ8" s="821"/>
      <c r="HA8" s="821"/>
      <c r="HB8" s="821"/>
      <c r="HC8" s="821"/>
      <c r="HD8" s="821"/>
      <c r="HE8" s="821"/>
      <c r="HF8" s="821"/>
      <c r="HG8" s="821"/>
      <c r="HH8" s="821"/>
      <c r="HI8" s="821"/>
      <c r="HJ8" s="821"/>
      <c r="HK8" s="821"/>
      <c r="HL8" s="821"/>
      <c r="HM8" s="821"/>
      <c r="HN8" s="821"/>
      <c r="HO8" s="821"/>
      <c r="HP8" s="821"/>
      <c r="HQ8" s="821"/>
      <c r="HR8" s="821"/>
      <c r="HS8" s="821"/>
      <c r="HT8" s="821"/>
      <c r="HU8" s="821"/>
      <c r="HV8" s="821"/>
      <c r="HW8" s="821"/>
      <c r="HX8" s="821"/>
      <c r="HY8" s="821"/>
      <c r="HZ8" s="821"/>
      <c r="IA8" s="821"/>
      <c r="IB8" s="821"/>
      <c r="IC8" s="821"/>
      <c r="ID8" s="821"/>
      <c r="IE8" s="821"/>
      <c r="IF8" s="821"/>
      <c r="IG8" s="821"/>
      <c r="IH8" s="821"/>
      <c r="II8" s="821"/>
      <c r="IJ8" s="821"/>
      <c r="IK8" s="821"/>
      <c r="IL8" s="821"/>
      <c r="IM8" s="821"/>
      <c r="IN8" s="821"/>
      <c r="IO8" s="821"/>
      <c r="IP8" s="821"/>
      <c r="IQ8" s="821"/>
      <c r="IR8" s="821"/>
      <c r="IS8" s="821"/>
      <c r="IT8" s="821"/>
      <c r="IU8" s="821"/>
      <c r="IV8" s="821"/>
      <c r="IW8" s="821"/>
      <c r="IX8" s="821"/>
      <c r="IY8" s="821"/>
      <c r="IZ8" s="821"/>
      <c r="JA8" s="822"/>
    </row>
    <row r="9" spans="1:261" s="30" customFormat="1" ht="35.1" customHeight="1" thickBot="1" x14ac:dyDescent="0.3">
      <c r="A9" s="812" t="s">
        <v>237</v>
      </c>
      <c r="B9" s="813"/>
      <c r="C9" s="813"/>
      <c r="D9" s="813"/>
      <c r="E9" s="813"/>
      <c r="F9" s="813"/>
      <c r="G9" s="813"/>
      <c r="H9" s="813"/>
      <c r="I9" s="813"/>
      <c r="J9" s="813"/>
      <c r="K9" s="814"/>
      <c r="L9" s="814"/>
      <c r="M9" s="814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4"/>
      <c r="AB9" s="814"/>
      <c r="AC9" s="814"/>
      <c r="AD9" s="814"/>
      <c r="AE9" s="814"/>
      <c r="AF9" s="814"/>
      <c r="AG9" s="813"/>
      <c r="AH9" s="813"/>
      <c r="AI9" s="813"/>
      <c r="AJ9" s="813"/>
      <c r="AK9" s="813"/>
      <c r="AL9" s="813"/>
      <c r="AM9" s="813"/>
      <c r="AN9" s="813"/>
      <c r="AO9" s="813"/>
      <c r="AP9" s="813"/>
      <c r="AQ9" s="813"/>
      <c r="AR9" s="813"/>
      <c r="AS9" s="813"/>
      <c r="AT9" s="813"/>
      <c r="AU9" s="813"/>
      <c r="AV9" s="813"/>
      <c r="AW9" s="813"/>
      <c r="AX9" s="813"/>
      <c r="AY9" s="813"/>
      <c r="AZ9" s="813"/>
      <c r="BA9" s="813"/>
      <c r="BB9" s="813"/>
      <c r="BC9" s="813"/>
      <c r="BD9" s="813"/>
      <c r="BE9" s="813"/>
      <c r="BF9" s="813"/>
      <c r="BG9" s="813"/>
      <c r="BH9" s="813"/>
      <c r="BI9" s="813"/>
      <c r="BJ9" s="813"/>
      <c r="BK9" s="813"/>
      <c r="BL9" s="813"/>
      <c r="BM9" s="813"/>
      <c r="BN9" s="813"/>
      <c r="BO9" s="813"/>
      <c r="BP9" s="813"/>
      <c r="BQ9" s="813"/>
      <c r="BR9" s="813"/>
      <c r="BS9" s="813"/>
      <c r="BT9" s="813"/>
      <c r="BU9" s="813"/>
      <c r="BV9" s="813"/>
      <c r="BW9" s="813"/>
      <c r="BX9" s="813"/>
      <c r="BY9" s="813"/>
      <c r="BZ9" s="813"/>
      <c r="CA9" s="813"/>
      <c r="CB9" s="813"/>
      <c r="CC9" s="813"/>
      <c r="CD9" s="813"/>
      <c r="CE9" s="813"/>
      <c r="CF9" s="813"/>
      <c r="CG9" s="813"/>
      <c r="CH9" s="813"/>
      <c r="CI9" s="813"/>
      <c r="CJ9" s="813"/>
      <c r="CK9" s="813"/>
      <c r="CL9" s="813"/>
      <c r="CM9" s="813"/>
      <c r="CN9" s="813"/>
      <c r="CO9" s="813"/>
      <c r="CP9" s="813"/>
      <c r="CQ9" s="813"/>
      <c r="CR9" s="813"/>
      <c r="CS9" s="813"/>
      <c r="CT9" s="813"/>
      <c r="CU9" s="813"/>
      <c r="CV9" s="813"/>
      <c r="CW9" s="813"/>
      <c r="CX9" s="813"/>
      <c r="CY9" s="813"/>
      <c r="CZ9" s="813"/>
      <c r="DA9" s="813"/>
      <c r="DB9" s="813"/>
      <c r="DC9" s="813"/>
      <c r="DD9" s="813"/>
      <c r="DE9" s="813"/>
      <c r="DF9" s="813"/>
      <c r="DG9" s="813"/>
      <c r="DH9" s="813"/>
      <c r="DI9" s="813"/>
      <c r="DJ9" s="813"/>
      <c r="DK9" s="813"/>
      <c r="DL9" s="813"/>
      <c r="DM9" s="813"/>
      <c r="DN9" s="813"/>
      <c r="DO9" s="813"/>
      <c r="DP9" s="813"/>
      <c r="DQ9" s="813"/>
      <c r="DR9" s="813"/>
      <c r="DS9" s="813"/>
      <c r="DT9" s="813"/>
      <c r="DU9" s="813"/>
      <c r="DV9" s="813"/>
      <c r="DW9" s="813"/>
      <c r="DX9" s="813"/>
      <c r="DY9" s="813"/>
      <c r="DZ9" s="813"/>
      <c r="EA9" s="813"/>
      <c r="EB9" s="813"/>
      <c r="EC9" s="813"/>
      <c r="ED9" s="813"/>
      <c r="EE9" s="813"/>
      <c r="EF9" s="813"/>
      <c r="EG9" s="813"/>
      <c r="EH9" s="813"/>
      <c r="EI9" s="813"/>
      <c r="EJ9" s="813"/>
      <c r="EK9" s="813"/>
      <c r="EL9" s="813"/>
      <c r="EM9" s="813"/>
      <c r="EN9" s="813"/>
      <c r="EO9" s="813"/>
      <c r="EP9" s="813"/>
      <c r="EQ9" s="813"/>
      <c r="ER9" s="813"/>
      <c r="ES9" s="813"/>
      <c r="ET9" s="813"/>
      <c r="EU9" s="813"/>
      <c r="EV9" s="813"/>
      <c r="EW9" s="813"/>
      <c r="EX9" s="813"/>
      <c r="EY9" s="813"/>
      <c r="EZ9" s="813"/>
      <c r="FA9" s="813"/>
      <c r="FB9" s="813"/>
      <c r="FC9" s="813"/>
      <c r="FD9" s="813"/>
      <c r="FE9" s="813"/>
      <c r="FF9" s="813"/>
      <c r="FG9" s="813"/>
      <c r="FH9" s="813"/>
      <c r="FI9" s="813"/>
      <c r="FJ9" s="813"/>
      <c r="FK9" s="813"/>
      <c r="FL9" s="813"/>
      <c r="FM9" s="813"/>
      <c r="FN9" s="813"/>
      <c r="FO9" s="813"/>
      <c r="FP9" s="813"/>
      <c r="FQ9" s="813"/>
      <c r="FR9" s="813"/>
      <c r="FS9" s="813"/>
      <c r="FT9" s="813"/>
      <c r="FU9" s="813"/>
      <c r="FV9" s="813"/>
      <c r="FW9" s="813"/>
      <c r="FX9" s="813"/>
      <c r="FY9" s="813"/>
      <c r="FZ9" s="813"/>
      <c r="GA9" s="813"/>
      <c r="GB9" s="813"/>
      <c r="GC9" s="813"/>
      <c r="GD9" s="813"/>
      <c r="GE9" s="813"/>
      <c r="GF9" s="813"/>
      <c r="GG9" s="813"/>
      <c r="GH9" s="813"/>
      <c r="GI9" s="813"/>
      <c r="GJ9" s="813"/>
      <c r="GK9" s="813"/>
      <c r="GL9" s="813"/>
      <c r="GM9" s="813"/>
      <c r="GN9" s="813"/>
      <c r="GO9" s="813"/>
      <c r="GP9" s="813"/>
      <c r="GQ9" s="813"/>
      <c r="GR9" s="813"/>
      <c r="GS9" s="813"/>
      <c r="GT9" s="813"/>
      <c r="GU9" s="813"/>
      <c r="GV9" s="813"/>
      <c r="GW9" s="813"/>
      <c r="GX9" s="813"/>
      <c r="GY9" s="813"/>
      <c r="GZ9" s="813"/>
      <c r="HA9" s="813"/>
      <c r="HB9" s="813"/>
      <c r="HC9" s="813"/>
      <c r="HD9" s="813"/>
      <c r="HE9" s="813"/>
      <c r="HF9" s="813"/>
      <c r="HG9" s="813"/>
      <c r="HH9" s="813"/>
      <c r="HI9" s="813"/>
      <c r="HJ9" s="813"/>
      <c r="HK9" s="813"/>
      <c r="HL9" s="813"/>
      <c r="HM9" s="813"/>
      <c r="HN9" s="813"/>
      <c r="HO9" s="813"/>
      <c r="HP9" s="813"/>
      <c r="HQ9" s="813"/>
      <c r="HR9" s="813"/>
      <c r="HS9" s="813"/>
      <c r="HT9" s="813"/>
      <c r="HU9" s="813"/>
      <c r="HV9" s="813"/>
      <c r="HW9" s="813"/>
      <c r="HX9" s="813"/>
      <c r="HY9" s="813"/>
      <c r="HZ9" s="813"/>
      <c r="IA9" s="813"/>
      <c r="IB9" s="813"/>
      <c r="IC9" s="813"/>
      <c r="ID9" s="813"/>
      <c r="IE9" s="813"/>
      <c r="IF9" s="813"/>
      <c r="IG9" s="813"/>
      <c r="IH9" s="813"/>
      <c r="II9" s="813"/>
      <c r="IJ9" s="813"/>
      <c r="IK9" s="813"/>
      <c r="IL9" s="813"/>
      <c r="IM9" s="813"/>
      <c r="IN9" s="813"/>
      <c r="IO9" s="813"/>
      <c r="IP9" s="813"/>
      <c r="IQ9" s="813"/>
      <c r="IR9" s="813"/>
      <c r="IS9" s="813"/>
      <c r="IT9" s="813"/>
      <c r="IU9" s="813"/>
      <c r="IV9" s="813"/>
      <c r="IW9" s="813"/>
      <c r="IX9" s="813"/>
      <c r="IY9" s="813"/>
      <c r="IZ9" s="813"/>
      <c r="JA9" s="815"/>
    </row>
    <row r="10" spans="1:261" s="30" customFormat="1" ht="21" customHeight="1" x14ac:dyDescent="0.25">
      <c r="A10" s="804" t="s">
        <v>84</v>
      </c>
      <c r="B10" s="805"/>
      <c r="C10" s="805"/>
      <c r="D10" s="805"/>
      <c r="E10" s="805"/>
      <c r="F10" s="805"/>
      <c r="G10" s="805"/>
      <c r="H10" s="805"/>
      <c r="I10" s="805"/>
      <c r="J10" s="805"/>
      <c r="K10" s="803" t="s">
        <v>318</v>
      </c>
      <c r="L10" s="803"/>
      <c r="M10" s="803"/>
      <c r="N10" s="843" t="s">
        <v>335</v>
      </c>
      <c r="O10" s="843"/>
      <c r="P10" s="843"/>
      <c r="Q10" s="843"/>
      <c r="R10" s="843"/>
      <c r="S10" s="843"/>
      <c r="T10" s="840" t="s">
        <v>332</v>
      </c>
      <c r="U10" s="840"/>
      <c r="V10" s="840"/>
      <c r="W10" s="840"/>
      <c r="X10" s="840"/>
      <c r="Y10" s="840"/>
      <c r="Z10" s="841"/>
      <c r="AA10" s="837" t="s">
        <v>330</v>
      </c>
      <c r="AB10" s="837"/>
      <c r="AC10" s="837"/>
      <c r="AD10" s="837"/>
      <c r="AE10" s="837"/>
      <c r="AF10" s="837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  <c r="IW10" s="332"/>
      <c r="IX10" s="332"/>
      <c r="IY10" s="332"/>
      <c r="IZ10" s="332"/>
      <c r="JA10" s="333"/>
    </row>
    <row r="11" spans="1:261" s="56" customFormat="1" ht="35.25" customHeight="1" x14ac:dyDescent="0.25">
      <c r="A11" s="806"/>
      <c r="B11" s="807"/>
      <c r="C11" s="807"/>
      <c r="D11" s="807"/>
      <c r="E11" s="807"/>
      <c r="F11" s="807"/>
      <c r="G11" s="807"/>
      <c r="H11" s="807"/>
      <c r="I11" s="807"/>
      <c r="J11" s="807"/>
      <c r="K11" s="803"/>
      <c r="L11" s="803"/>
      <c r="M11" s="803"/>
      <c r="N11" s="842" t="s">
        <v>331</v>
      </c>
      <c r="O11" s="839"/>
      <c r="P11" s="844" t="s">
        <v>334</v>
      </c>
      <c r="Q11" s="844"/>
      <c r="R11" s="844"/>
      <c r="S11" s="844"/>
      <c r="T11" s="838" t="s">
        <v>331</v>
      </c>
      <c r="U11" s="839"/>
      <c r="V11" s="845" t="s">
        <v>333</v>
      </c>
      <c r="W11" s="845"/>
      <c r="X11" s="845"/>
      <c r="Y11" s="845"/>
      <c r="Z11" s="845"/>
      <c r="AA11" s="848" t="s">
        <v>331</v>
      </c>
      <c r="AB11" s="849"/>
      <c r="AC11" s="846" t="s">
        <v>333</v>
      </c>
      <c r="AD11" s="847"/>
      <c r="AE11" s="847"/>
      <c r="AF11" s="847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  <c r="IW11" s="293"/>
      <c r="IX11" s="293"/>
      <c r="IY11" s="293"/>
      <c r="IZ11" s="293"/>
      <c r="JA11" s="294"/>
    </row>
    <row r="12" spans="1:261" s="56" customFormat="1" ht="61.5" customHeight="1" x14ac:dyDescent="0.25">
      <c r="A12" s="299" t="s">
        <v>12</v>
      </c>
      <c r="B12" s="300" t="s">
        <v>336</v>
      </c>
      <c r="C12" s="300" t="s">
        <v>226</v>
      </c>
      <c r="D12" s="300" t="s">
        <v>199</v>
      </c>
      <c r="E12" s="300" t="s">
        <v>13</v>
      </c>
      <c r="F12" s="300" t="s">
        <v>128</v>
      </c>
      <c r="G12" s="300" t="s">
        <v>85</v>
      </c>
      <c r="H12" s="300" t="s">
        <v>86</v>
      </c>
      <c r="I12" s="300" t="s">
        <v>87</v>
      </c>
      <c r="J12" s="345" t="s">
        <v>88</v>
      </c>
      <c r="K12" s="344" t="s">
        <v>79</v>
      </c>
      <c r="L12" s="344" t="s">
        <v>342</v>
      </c>
      <c r="M12" s="344" t="s">
        <v>343</v>
      </c>
      <c r="N12" s="350" t="s">
        <v>340</v>
      </c>
      <c r="O12" s="351" t="s">
        <v>143</v>
      </c>
      <c r="P12" s="301" t="s">
        <v>312</v>
      </c>
      <c r="Q12" s="301" t="s">
        <v>315</v>
      </c>
      <c r="R12" s="301" t="s">
        <v>317</v>
      </c>
      <c r="S12" s="301" t="s">
        <v>329</v>
      </c>
      <c r="T12" s="351" t="s">
        <v>339</v>
      </c>
      <c r="U12" s="351" t="s">
        <v>143</v>
      </c>
      <c r="V12" s="302" t="s">
        <v>312</v>
      </c>
      <c r="W12" s="302" t="s">
        <v>144</v>
      </c>
      <c r="X12" s="302" t="s">
        <v>315</v>
      </c>
      <c r="Y12" s="302" t="s">
        <v>317</v>
      </c>
      <c r="Z12" s="302" t="s">
        <v>329</v>
      </c>
      <c r="AA12" s="351" t="s">
        <v>341</v>
      </c>
      <c r="AB12" s="351" t="s">
        <v>143</v>
      </c>
      <c r="AC12" s="303" t="s">
        <v>312</v>
      </c>
      <c r="AD12" s="303" t="s">
        <v>315</v>
      </c>
      <c r="AE12" s="303" t="s">
        <v>317</v>
      </c>
      <c r="AF12" s="303" t="s">
        <v>329</v>
      </c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5"/>
    </row>
    <row r="13" spans="1:261" s="34" customFormat="1" ht="114" customHeight="1" x14ac:dyDescent="0.25">
      <c r="A13" s="701" t="str">
        <f>'IDENTIFICACIÓN DEL RIESGO'!A12</f>
        <v>Riesgo 1</v>
      </c>
      <c r="B13" s="707" t="str">
        <f>'IDENTIFICACIÓN DEL RIESGO'!B12</f>
        <v>Omitir o modificar información sobre irregularidades detectadas en auditorías internas de gestión en busca de beneficio personal o de terceros</v>
      </c>
      <c r="C13" s="677" t="str">
        <f>'IDENTIFICACIÓN DEL RIESGO'!C12</f>
        <v>Que  el servidor público auditor omita el reporte  o modifique la información suministrada por el auditado</v>
      </c>
      <c r="D13" s="707" t="str">
        <f>'IDENTIFICACIÓN DEL RIESGO'!D12</f>
        <v>Corrupción</v>
      </c>
      <c r="E13" s="808" t="str">
        <f>CONCATENATE('IDENTIFICACIÓN DEL RIESGO'!E12)</f>
        <v>Inobservancia  de los principios eticos  del auditor. Presencia de bajos estándares éticos</v>
      </c>
      <c r="F13" s="835" t="str">
        <f>IF('ANÁLISIS DEL RIESGO'!K12="","",'ANÁLISIS DEL RIESGO'!K12)</f>
        <v>Reducir Ocurrencia</v>
      </c>
      <c r="G13" s="83" t="str">
        <f>IF('VALORACIÓN CONTROLES DEL RIESGO'!E12="","",'VALORACIÓN CONTROLES DEL RIESGO'!E12)</f>
        <v xml:space="preserve"> 
Divulgar  y sensibilizar  los principios eticos   del auditor y  el codigo de integridad  adoptado en la entidad  resolucion 1186 de  2018 </v>
      </c>
      <c r="H13" s="379">
        <v>43862</v>
      </c>
      <c r="I13" s="379">
        <v>44196</v>
      </c>
      <c r="J13" s="380" t="s">
        <v>372</v>
      </c>
      <c r="K13" s="32" t="str">
        <f>IF('VALORACIÓN CONTROLES DEL RIESGO'!E12="","",'VALORACIÓN CONTROLES DEL RIESGO'!E12)</f>
        <v xml:space="preserve"> 
Divulgar  y sensibilizar  los principios eticos   del auditor y  el codigo de integridad  adoptado en la entidad  resolucion 1186 de  2018 </v>
      </c>
      <c r="L13" s="352" t="str">
        <f>'VALORACIÓN CONTROLES DEL RIESGO'!AA12</f>
        <v>Fuerte</v>
      </c>
      <c r="M13" s="295" t="str">
        <f>'EVALUACIÓN DISEÑO CONTROLES-OCI'!AA12</f>
        <v>Débil</v>
      </c>
      <c r="N13" s="362"/>
      <c r="O13" s="363"/>
      <c r="P13" s="295"/>
      <c r="Q13" s="295" t="str">
        <f>IF(AND(M13="Fuerte",P13="Fuerte"),"Fuerte",IF(AND(M13="Fuerte",P13="Moderado"),"Moderado",IF(AND(M13="Fuerte",P13="Débil"),"Débil",IF(AND(M13="Moderado",P13="Fuerte"),"Moderado",IF(AND(M13="Moderado",P13="Moderado"),"Moderado",IF(AND(M13="Moderado",P13="Débil"),"Débil",IF(AND(M13="Débil",P13="Fuerte"),"Débil",IF(AND(M13="Débil",P13="Moderado"),"Débil",IF(AND(M13="Débil",P13="Débil"),"Débil","No Aplica")))))))))</f>
        <v>No Aplica</v>
      </c>
      <c r="R13" s="282" t="str">
        <f>IF(Q13="Fuerte","NO","SI")</f>
        <v>SI</v>
      </c>
      <c r="S13" s="296"/>
      <c r="T13" s="364"/>
      <c r="U13" s="361"/>
      <c r="V13" s="295"/>
      <c r="W13" s="295"/>
      <c r="X13" s="295" t="str">
        <f t="shared" ref="X13:X39" si="0">IF(AND(M13="Fuerte",V13="Fuerte"),"Fuerte",IF(AND(M13="Fuerte",V13="Moderado"),"Moderado",IF(AND(M13="Fuerte",V13="Débil"),"Débil",IF(AND(M13="Moderado",V13="Fuerte"),"Moderado",IF(AND(M13="Moderado",V13="Moderado"),"Moderado",IF(AND(M13="Moderado",V13="Débil"),"Débil",IF(AND(M13="Débil",V13="Fuerte"),"Débil",IF(AND(M13="Débil",V13="Moderado"),"Débil",IF(AND(M13="Débil",V13="Débil"),"Débil","No Aplica")))))))))</f>
        <v>No Aplica</v>
      </c>
      <c r="Y13" s="282" t="str">
        <f t="shared" ref="Y13:Y39" si="1">IF(X3="Fuerte","NO","SI")</f>
        <v>SI</v>
      </c>
      <c r="Z13" s="296"/>
      <c r="AA13" s="296"/>
      <c r="AB13" s="296"/>
      <c r="AC13" s="295"/>
      <c r="AD13" s="295" t="str">
        <f t="shared" ref="AD13:AD39" si="2">IF(AND(M13="Fuerte",AC13="Fuerte"),"Fuerte",IF(AND(M13="Fuerte",AC13="Moderado"),"Moderado",IF(AND(M13="Fuerte",AC13="Débil"),"Débil",IF(AND(M13="Moderado",AC13="Fuerte"),"Moderado",IF(AND(M13="Moderado",AC13="Moderado"),"Moderado",IF(AND(M13="Moderado",AC13="Débil"),"Débil",IF(AND(M13="Débil",AC13="Fuerte"),"Débil",IF(AND(M13="Débil",AC13="Moderado"),"Débil",IF(AND(M13="Débil",AC13="Débil"),"Débil","No Aplica")))))))))</f>
        <v>No Aplica</v>
      </c>
      <c r="AE13" s="282" t="str">
        <f t="shared" ref="AE13:AE19" si="3">IF(AD3="Fuerte","NO","SI")</f>
        <v>SI</v>
      </c>
      <c r="AF13" s="296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</row>
    <row r="14" spans="1:261" s="34" customFormat="1" ht="150" customHeight="1" x14ac:dyDescent="0.25">
      <c r="A14" s="701"/>
      <c r="B14" s="707"/>
      <c r="C14" s="678"/>
      <c r="D14" s="707"/>
      <c r="E14" s="808"/>
      <c r="F14" s="835"/>
      <c r="G14" s="83" t="str">
        <f>IF('VALORACIÓN CONTROLES DEL RIESGO'!E13="","",'VALORACIÓN CONTROLES DEL RIESGO'!E13)</f>
        <v xml:space="preserve">Orientar  la metodología para cada auditoría al equipo auditor </v>
      </c>
      <c r="H14" s="379">
        <v>43862</v>
      </c>
      <c r="I14" s="379">
        <v>44196</v>
      </c>
      <c r="J14" s="380" t="s">
        <v>372</v>
      </c>
      <c r="K14" s="32" t="str">
        <f>IF('VALORACIÓN CONTROLES DEL RIESGO'!E13="","",'VALORACIÓN CONTROLES DEL RIESGO'!E13)</f>
        <v xml:space="preserve">Orientar  la metodología para cada auditoría al equipo auditor </v>
      </c>
      <c r="L14" s="352" t="str">
        <f>'VALORACIÓN CONTROLES DEL RIESGO'!AA13</f>
        <v>Fuerte</v>
      </c>
      <c r="M14" s="295" t="str">
        <f>'EVALUACIÓN DISEÑO CONTROLES-OCI'!AA13</f>
        <v>Débil</v>
      </c>
      <c r="N14" s="362"/>
      <c r="O14" s="363"/>
      <c r="P14" s="295"/>
      <c r="Q14" s="295" t="str">
        <f t="shared" ref="Q14:Q39" si="4">IF(AND(M14="Fuerte",P14="Fuerte"),"Fuerte",IF(AND(M14="Fuerte",P14="Moderado"),"Moderado",IF(AND(M14="Fuerte",P14="Débil"),"Débil",IF(AND(M14="Moderado",P14="Fuerte"),"Moderado",IF(AND(M14="Moderado",P14="Moderado"),"Moderado",IF(AND(M14="Moderado",P14="Débil"),"Débil",IF(AND(M14="Débil",P14="Fuerte"),"Débil",IF(AND(M14="Débil",P14="Moderado"),"Débil",IF(AND(M14="Débil",P14="Débil"),"Débil","No Aplica")))))))))</f>
        <v>No Aplica</v>
      </c>
      <c r="R14" s="353" t="str">
        <f t="shared" ref="R14:R16" si="5">IF(Q14="Fuerte","NO","SI")</f>
        <v>SI</v>
      </c>
      <c r="S14" s="296"/>
      <c r="T14" s="296"/>
      <c r="U14" s="360"/>
      <c r="V14" s="295"/>
      <c r="W14" s="295"/>
      <c r="X14" s="295" t="str">
        <f t="shared" si="0"/>
        <v>No Aplica</v>
      </c>
      <c r="Y14" s="282" t="str">
        <f t="shared" si="1"/>
        <v>SI</v>
      </c>
      <c r="Z14" s="296"/>
      <c r="AA14" s="296"/>
      <c r="AB14" s="296"/>
      <c r="AC14" s="295"/>
      <c r="AD14" s="295" t="str">
        <f t="shared" si="2"/>
        <v>No Aplica</v>
      </c>
      <c r="AE14" s="282" t="str">
        <f t="shared" si="3"/>
        <v>SI</v>
      </c>
      <c r="AF14" s="296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</row>
    <row r="15" spans="1:261" s="34" customFormat="1" ht="136.5" customHeight="1" x14ac:dyDescent="0.25">
      <c r="A15" s="701"/>
      <c r="B15" s="707"/>
      <c r="C15" s="678"/>
      <c r="D15" s="707"/>
      <c r="E15" s="808"/>
      <c r="F15" s="835"/>
      <c r="G15" s="83" t="str">
        <f>IF('VALORACIÓN CONTROLES DEL RIESGO'!E14="","",'VALORACIÓN CONTROLES DEL RIESGO'!E14)</f>
        <v>Revisar  los informes de cada auditoría de gestión con el equipo auditor</v>
      </c>
      <c r="H15" s="379">
        <v>43862</v>
      </c>
      <c r="I15" s="379">
        <v>44196</v>
      </c>
      <c r="J15" s="380" t="s">
        <v>409</v>
      </c>
      <c r="K15" s="32" t="str">
        <f>IF('VALORACIÓN CONTROLES DEL RIESGO'!E14="","",'VALORACIÓN CONTROLES DEL RIESGO'!E14)</f>
        <v>Revisar  los informes de cada auditoría de gestión con el equipo auditor</v>
      </c>
      <c r="L15" s="352" t="str">
        <f>'VALORACIÓN CONTROLES DEL RIESGO'!AA14</f>
        <v>Fuerte</v>
      </c>
      <c r="M15" s="295" t="str">
        <f>'EVALUACIÓN DISEÑO CONTROLES-OCI'!AA14</f>
        <v>Débil</v>
      </c>
      <c r="N15" s="363"/>
      <c r="O15" s="363"/>
      <c r="P15" s="295"/>
      <c r="Q15" s="295" t="str">
        <f t="shared" si="4"/>
        <v>No Aplica</v>
      </c>
      <c r="R15" s="353" t="str">
        <f t="shared" si="5"/>
        <v>SI</v>
      </c>
      <c r="S15" s="296"/>
      <c r="T15" s="296"/>
      <c r="U15" s="296"/>
      <c r="V15" s="295"/>
      <c r="W15" s="295"/>
      <c r="X15" s="295" t="str">
        <f t="shared" si="0"/>
        <v>No Aplica</v>
      </c>
      <c r="Y15" s="282" t="str">
        <f t="shared" si="1"/>
        <v>SI</v>
      </c>
      <c r="Z15" s="296"/>
      <c r="AA15" s="296"/>
      <c r="AB15" s="296"/>
      <c r="AC15" s="295"/>
      <c r="AD15" s="295" t="str">
        <f t="shared" si="2"/>
        <v>No Aplica</v>
      </c>
      <c r="AE15" s="282" t="str">
        <f t="shared" si="3"/>
        <v>SI</v>
      </c>
      <c r="AF15" s="296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</row>
    <row r="16" spans="1:261" s="34" customFormat="1" ht="138.75" hidden="1" customHeight="1" x14ac:dyDescent="0.25">
      <c r="A16" s="701"/>
      <c r="B16" s="707"/>
      <c r="C16" s="679"/>
      <c r="D16" s="707"/>
      <c r="E16" s="808"/>
      <c r="F16" s="835"/>
      <c r="G16" s="83" t="str">
        <f>IF('VALORACIÓN CONTROLES DEL RIESGO'!E15="","",'VALORACIÓN CONTROLES DEL RIESGO'!E15)</f>
        <v/>
      </c>
      <c r="H16" s="31"/>
      <c r="I16" s="31"/>
      <c r="J16" s="283"/>
      <c r="K16" s="32" t="str">
        <f>IF('VALORACIÓN CONTROLES DEL RIESGO'!E15="","",'VALORACIÓN CONTROLES DEL RIESGO'!E15)</f>
        <v/>
      </c>
      <c r="L16" s="352" t="str">
        <f>'VALORACIÓN CONTROLES DEL RIESGO'!AA15</f>
        <v>Débil</v>
      </c>
      <c r="M16" s="295" t="str">
        <f>'EVALUACIÓN DISEÑO CONTROLES-OCI'!AA15</f>
        <v>Débil</v>
      </c>
      <c r="N16" s="295"/>
      <c r="O16" s="295"/>
      <c r="P16" s="295"/>
      <c r="Q16" s="295" t="str">
        <f t="shared" si="4"/>
        <v>No Aplica</v>
      </c>
      <c r="R16" s="353" t="str">
        <f t="shared" si="5"/>
        <v>SI</v>
      </c>
      <c r="S16" s="296"/>
      <c r="T16" s="296"/>
      <c r="U16" s="296"/>
      <c r="V16" s="295"/>
      <c r="W16" s="295"/>
      <c r="X16" s="295" t="str">
        <f t="shared" si="0"/>
        <v>No Aplica</v>
      </c>
      <c r="Y16" s="282" t="str">
        <f t="shared" si="1"/>
        <v>SI</v>
      </c>
      <c r="Z16" s="296"/>
      <c r="AA16" s="296"/>
      <c r="AB16" s="296"/>
      <c r="AC16" s="295"/>
      <c r="AD16" s="295" t="str">
        <f t="shared" si="2"/>
        <v>No Aplica</v>
      </c>
      <c r="AE16" s="282" t="str">
        <f t="shared" si="3"/>
        <v>SI</v>
      </c>
      <c r="AF16" s="296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</row>
    <row r="17" spans="1:261" ht="70.5" customHeight="1" x14ac:dyDescent="0.25">
      <c r="A17" s="701" t="str">
        <f>'IDENTIFICACIÓN DEL RIESGO'!A16</f>
        <v>Riesgo 2</v>
      </c>
      <c r="B17" s="707" t="str">
        <f>'IDENTIFICACIÓN DEL RIESGO'!B16</f>
        <v>Incurrir en el presunto delito de falsedad en documento público</v>
      </c>
      <c r="C17" s="677" t="str">
        <f>'IDENTIFICACIÓN DEL RIESGO'!C16</f>
        <v>Falsificación de firmas o contenido de un documento por parte del servidor público.</v>
      </c>
      <c r="D17" s="707" t="str">
        <f>'IDENTIFICACIÓN DEL RIESGO'!D16</f>
        <v>Corrupción</v>
      </c>
      <c r="E17" s="808" t="str">
        <f>CONCATENATE('IDENTIFICACIÓN DEL RIESGO'!E16)</f>
        <v>Proceder indebido del servidor. Conflicto de Interés</v>
      </c>
      <c r="F17" s="835" t="str">
        <f>IF('ANÁLISIS DEL RIESGO'!K16="","",'ANÁLISIS DEL RIESGO'!K16)</f>
        <v>Reducir Ocurrencia</v>
      </c>
      <c r="G17" s="83" t="str">
        <f>IF('VALORACIÓN CONTROLES DEL RIESGO'!E16="","",'VALORACIÓN CONTROLES DEL RIESGO'!E16)</f>
        <v xml:space="preserve">Monitorear   el recibo, reparto y archivo de la correspondencia de la OCI   Externa / Interna </v>
      </c>
      <c r="H17" s="379">
        <v>43831</v>
      </c>
      <c r="I17" s="379">
        <v>44196</v>
      </c>
      <c r="J17" s="380" t="s">
        <v>410</v>
      </c>
      <c r="K17" s="32" t="str">
        <f>IF('VALORACIÓN CONTROLES DEL RIESGO'!E16="","",'VALORACIÓN CONTROLES DEL RIESGO'!E16)</f>
        <v xml:space="preserve">Monitorear   el recibo, reparto y archivo de la correspondencia de la OCI   Externa / Interna </v>
      </c>
      <c r="L17" s="352" t="str">
        <f>'VALORACIÓN CONTROLES DEL RIESGO'!AA16</f>
        <v>Fuerte</v>
      </c>
      <c r="M17" s="295" t="str">
        <f>'EVALUACIÓN DISEÑO CONTROLES-OCI'!AA16</f>
        <v>Débil</v>
      </c>
      <c r="N17" s="363"/>
      <c r="O17" s="363"/>
      <c r="P17" s="295"/>
      <c r="Q17" s="295" t="str">
        <f t="shared" si="4"/>
        <v>No Aplica</v>
      </c>
      <c r="R17" s="282" t="str">
        <f t="shared" ref="R17:R39" si="6">IF(Q7="Fuerte","NO","SI")</f>
        <v>SI</v>
      </c>
      <c r="S17" s="297"/>
      <c r="T17" s="297"/>
      <c r="U17" s="297"/>
      <c r="V17" s="295"/>
      <c r="W17" s="295"/>
      <c r="X17" s="295" t="str">
        <f t="shared" si="0"/>
        <v>No Aplica</v>
      </c>
      <c r="Y17" s="282" t="str">
        <f t="shared" si="1"/>
        <v>SI</v>
      </c>
      <c r="Z17" s="297"/>
      <c r="AA17" s="297"/>
      <c r="AB17" s="297"/>
      <c r="AC17" s="295"/>
      <c r="AD17" s="295" t="str">
        <f t="shared" si="2"/>
        <v>No Aplica</v>
      </c>
      <c r="AE17" s="282" t="str">
        <f t="shared" si="3"/>
        <v>SI</v>
      </c>
      <c r="AF17" s="29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</row>
    <row r="18" spans="1:261" ht="124.5" customHeight="1" x14ac:dyDescent="0.25">
      <c r="A18" s="701"/>
      <c r="B18" s="707"/>
      <c r="C18" s="678"/>
      <c r="D18" s="707"/>
      <c r="E18" s="808"/>
      <c r="F18" s="835"/>
      <c r="G18" s="83" t="str">
        <f>IF('VALORACIÓN CONTROLES DEL RIESGO'!E17="","",'VALORACIÓN CONTROLES DEL RIESGO'!E17)</f>
        <v>Revisar todos los documentos  que salen de la OCI  esten firmados  y revisados  por la jefe OCI</v>
      </c>
      <c r="H18" s="379">
        <v>43831</v>
      </c>
      <c r="I18" s="379">
        <v>44196</v>
      </c>
      <c r="J18" s="380" t="s">
        <v>419</v>
      </c>
      <c r="K18" s="32" t="str">
        <f>IF('VALORACIÓN CONTROLES DEL RIESGO'!E17="","",'VALORACIÓN CONTROLES DEL RIESGO'!E17)</f>
        <v>Revisar todos los documentos  que salen de la OCI  esten firmados  y revisados  por la jefe OCI</v>
      </c>
      <c r="L18" s="352" t="str">
        <f>'VALORACIÓN CONTROLES DEL RIESGO'!AA17</f>
        <v>Fuerte</v>
      </c>
      <c r="M18" s="295" t="str">
        <f>'EVALUACIÓN DISEÑO CONTROLES-OCI'!AA17</f>
        <v>Débil</v>
      </c>
      <c r="N18" s="363"/>
      <c r="O18" s="363"/>
      <c r="P18" s="295"/>
      <c r="Q18" s="295" t="str">
        <f t="shared" si="4"/>
        <v>No Aplica</v>
      </c>
      <c r="R18" s="282" t="str">
        <f t="shared" si="6"/>
        <v>SI</v>
      </c>
      <c r="S18" s="297"/>
      <c r="T18" s="297"/>
      <c r="U18" s="297"/>
      <c r="V18" s="295"/>
      <c r="W18" s="295"/>
      <c r="X18" s="295" t="str">
        <f t="shared" si="0"/>
        <v>No Aplica</v>
      </c>
      <c r="Y18" s="282" t="str">
        <f t="shared" si="1"/>
        <v>SI</v>
      </c>
      <c r="Z18" s="297"/>
      <c r="AA18" s="297"/>
      <c r="AB18" s="297"/>
      <c r="AC18" s="295"/>
      <c r="AD18" s="295" t="str">
        <f t="shared" si="2"/>
        <v>No Aplica</v>
      </c>
      <c r="AE18" s="282" t="str">
        <f t="shared" si="3"/>
        <v>SI</v>
      </c>
      <c r="AF18" s="29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</row>
    <row r="19" spans="1:261" ht="83.25" hidden="1" customHeight="1" x14ac:dyDescent="0.25">
      <c r="A19" s="701"/>
      <c r="B19" s="707"/>
      <c r="C19" s="678"/>
      <c r="D19" s="707"/>
      <c r="E19" s="808"/>
      <c r="F19" s="835"/>
      <c r="G19" s="83" t="str">
        <f>IF('VALORACIÓN CONTROLES DEL RIESGO'!E18="","",'VALORACIÓN CONTROLES DEL RIESGO'!E18)</f>
        <v/>
      </c>
      <c r="H19" s="31"/>
      <c r="I19" s="31"/>
      <c r="J19" s="283"/>
      <c r="K19" s="32" t="str">
        <f>IF('VALORACIÓN CONTROLES DEL RIESGO'!E18="","",'VALORACIÓN CONTROLES DEL RIESGO'!E18)</f>
        <v/>
      </c>
      <c r="L19" s="352" t="str">
        <f>'VALORACIÓN CONTROLES DEL RIESGO'!AA18</f>
        <v>Débil</v>
      </c>
      <c r="M19" s="295" t="str">
        <f>'EVALUACIÓN DISEÑO CONTROLES-OCI'!AA18</f>
        <v>Débil</v>
      </c>
      <c r="N19" s="295"/>
      <c r="O19" s="295"/>
      <c r="P19" s="295"/>
      <c r="Q19" s="295" t="str">
        <f t="shared" si="4"/>
        <v>No Aplica</v>
      </c>
      <c r="R19" s="282" t="str">
        <f t="shared" si="6"/>
        <v>SI</v>
      </c>
      <c r="S19" s="297"/>
      <c r="T19" s="297"/>
      <c r="U19" s="297"/>
      <c r="V19" s="295"/>
      <c r="W19" s="295"/>
      <c r="X19" s="295" t="str">
        <f t="shared" si="0"/>
        <v>No Aplica</v>
      </c>
      <c r="Y19" s="282" t="str">
        <f t="shared" si="1"/>
        <v>SI</v>
      </c>
      <c r="Z19" s="297"/>
      <c r="AA19" s="297"/>
      <c r="AB19" s="297"/>
      <c r="AC19" s="295"/>
      <c r="AD19" s="295" t="str">
        <f t="shared" si="2"/>
        <v>No Aplica</v>
      </c>
      <c r="AE19" s="282" t="str">
        <f t="shared" si="3"/>
        <v>SI</v>
      </c>
      <c r="AF19" s="29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</row>
    <row r="20" spans="1:261" ht="83.25" hidden="1" customHeight="1" x14ac:dyDescent="0.25">
      <c r="A20" s="701"/>
      <c r="B20" s="707"/>
      <c r="C20" s="678"/>
      <c r="D20" s="707"/>
      <c r="E20" s="808"/>
      <c r="F20" s="835"/>
      <c r="G20" s="83" t="str">
        <f>IF('VALORACIÓN CONTROLES DEL RIESGO'!E19="","",'VALORACIÓN CONTROLES DEL RIESGO'!E19)</f>
        <v/>
      </c>
      <c r="H20" s="31"/>
      <c r="I20" s="31"/>
      <c r="J20" s="283"/>
      <c r="K20" s="32" t="str">
        <f>IF('VALORACIÓN CONTROLES DEL RIESGO'!E19="","",'VALORACIÓN CONTROLES DEL RIESGO'!E19)</f>
        <v/>
      </c>
      <c r="L20" s="352" t="str">
        <f>'VALORACIÓN CONTROLES DEL RIESGO'!AA19</f>
        <v>Débil</v>
      </c>
      <c r="M20" s="295" t="str">
        <f>'EVALUACIÓN DISEÑO CONTROLES-OCI'!AA19</f>
        <v>Débil</v>
      </c>
      <c r="N20" s="295"/>
      <c r="O20" s="295"/>
      <c r="P20" s="295"/>
      <c r="Q20" s="295" t="str">
        <f t="shared" si="4"/>
        <v>No Aplica</v>
      </c>
      <c r="R20" s="282" t="str">
        <f t="shared" si="6"/>
        <v>SI</v>
      </c>
      <c r="S20" s="297"/>
      <c r="T20" s="297"/>
      <c r="U20" s="297"/>
      <c r="V20" s="295"/>
      <c r="W20" s="295"/>
      <c r="X20" s="295" t="str">
        <f t="shared" si="0"/>
        <v>No Aplica</v>
      </c>
      <c r="Y20" s="282" t="str">
        <f t="shared" si="1"/>
        <v>SI</v>
      </c>
      <c r="Z20" s="297"/>
      <c r="AA20" s="297"/>
      <c r="AB20" s="297"/>
      <c r="AC20" s="295"/>
      <c r="AD20" s="295" t="str">
        <f t="shared" si="2"/>
        <v>No Aplica</v>
      </c>
      <c r="AE20" s="282" t="str">
        <f t="shared" ref="AE20:AE39" si="7">IF(AD10="Fuerte","NO","SI")</f>
        <v>SI</v>
      </c>
      <c r="AF20" s="29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</row>
    <row r="21" spans="1:261" ht="110.25" hidden="1" customHeight="1" x14ac:dyDescent="0.25">
      <c r="A21" s="701"/>
      <c r="B21" s="707"/>
      <c r="C21" s="679"/>
      <c r="D21" s="707"/>
      <c r="E21" s="808"/>
      <c r="F21" s="835"/>
      <c r="G21" s="83" t="str">
        <f>IF('VALORACIÓN CONTROLES DEL RIESGO'!E20="","",'VALORACIÓN CONTROLES DEL RIESGO'!E20)</f>
        <v/>
      </c>
      <c r="H21" s="31"/>
      <c r="I21" s="31"/>
      <c r="J21" s="283"/>
      <c r="K21" s="32" t="str">
        <f>IF('VALORACIÓN CONTROLES DEL RIESGO'!E20="","",'VALORACIÓN CONTROLES DEL RIESGO'!E20)</f>
        <v/>
      </c>
      <c r="L21" s="352" t="str">
        <f>'VALORACIÓN CONTROLES DEL RIESGO'!AA20</f>
        <v>Débil</v>
      </c>
      <c r="M21" s="295" t="str">
        <f>'EVALUACIÓN DISEÑO CONTROLES-OCI'!AA20</f>
        <v>Débil</v>
      </c>
      <c r="N21" s="295"/>
      <c r="O21" s="295"/>
      <c r="P21" s="295"/>
      <c r="Q21" s="295" t="str">
        <f t="shared" si="4"/>
        <v>No Aplica</v>
      </c>
      <c r="R21" s="282" t="str">
        <f t="shared" si="6"/>
        <v>SI</v>
      </c>
      <c r="S21" s="297"/>
      <c r="T21" s="297"/>
      <c r="U21" s="297"/>
      <c r="V21" s="295"/>
      <c r="W21" s="295"/>
      <c r="X21" s="295" t="str">
        <f t="shared" si="0"/>
        <v>No Aplica</v>
      </c>
      <c r="Y21" s="282" t="str">
        <f t="shared" si="1"/>
        <v>SI</v>
      </c>
      <c r="Z21" s="297"/>
      <c r="AA21" s="297"/>
      <c r="AB21" s="297"/>
      <c r="AC21" s="295"/>
      <c r="AD21" s="295" t="str">
        <f t="shared" si="2"/>
        <v>No Aplica</v>
      </c>
      <c r="AE21" s="282" t="str">
        <f t="shared" si="7"/>
        <v>SI</v>
      </c>
      <c r="AF21" s="29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</row>
    <row r="22" spans="1:261" ht="128.25" customHeight="1" x14ac:dyDescent="0.25">
      <c r="A22" s="701" t="str">
        <f>'IDENTIFICACIÓN DEL RIESGO'!A20</f>
        <v>Riesgo 3</v>
      </c>
      <c r="B22" s="707" t="str">
        <f>'IDENTIFICACIÓN DEL RIESGO'!B20</f>
        <v>Posibilidad de omitir la identificación de   errores y de calidad en la información suministrada.  o fraudes  existentes  en las auditorias realizadas</v>
      </c>
      <c r="C22" s="677" t="str">
        <f>'IDENTIFICACIÓN DEL RIESGO'!C20</f>
        <v>Que el servidor público no detecte  errores e y omita calidad en la informacion  o fraudes en la informacion aportada para la auditoria</v>
      </c>
      <c r="D22" s="707" t="str">
        <f>'IDENTIFICACIÓN DEL RIESGO'!D20</f>
        <v>Proceso</v>
      </c>
      <c r="E22" s="808" t="str">
        <f>CONCATENATE('IDENTIFICACIÓN DEL RIESGO'!E20)</f>
        <v>1.Desconocimiento del proceso a auditar por parte del servidor público.
2.Informacion  incompleta, insuficiente, inoportuna, inadecuada. Comportamiento profesional no ético de los encargados del proceso auditado</v>
      </c>
      <c r="F22" s="851" t="str">
        <f>IF('ANÁLISIS DEL RIESGO'!K21="","",'ANÁLISIS DEL RIESGO'!K21)</f>
        <v/>
      </c>
      <c r="G22" s="83" t="str">
        <f>IF('VALORACIÓN CONTROLES DEL RIESGO'!E21="","",'VALORACIÓN CONTROLES DEL RIESGO'!E21)</f>
        <v>Conocer la normativa,caracterizacion y demas  criterios de auditoria aplicables al  proceso objeto de  auditoria</v>
      </c>
      <c r="H22" s="379">
        <v>43862</v>
      </c>
      <c r="I22" s="379">
        <v>44196</v>
      </c>
      <c r="J22" s="380" t="s">
        <v>411</v>
      </c>
      <c r="K22" s="32" t="str">
        <f>IF('VALORACIÓN CONTROLES DEL RIESGO'!E21="","",'VALORACIÓN CONTROLES DEL RIESGO'!E21)</f>
        <v>Conocer la normativa,caracterizacion y demas  criterios de auditoria aplicables al  proceso objeto de  auditoria</v>
      </c>
      <c r="L22" s="352" t="str">
        <f>'VALORACIÓN CONTROLES DEL RIESGO'!AA21</f>
        <v>Fuerte</v>
      </c>
      <c r="M22" s="295" t="str">
        <f>'EVALUACIÓN DISEÑO CONTROLES-OCI'!AA21</f>
        <v>Débil</v>
      </c>
      <c r="N22" s="295"/>
      <c r="O22" s="295"/>
      <c r="P22" s="295"/>
      <c r="Q22" s="295" t="str">
        <f t="shared" si="4"/>
        <v>No Aplica</v>
      </c>
      <c r="R22" s="282" t="str">
        <f t="shared" si="6"/>
        <v>SI</v>
      </c>
      <c r="S22" s="297"/>
      <c r="T22" s="297"/>
      <c r="U22" s="297"/>
      <c r="V22" s="295"/>
      <c r="W22" s="295"/>
      <c r="X22" s="295" t="str">
        <f t="shared" si="0"/>
        <v>No Aplica</v>
      </c>
      <c r="Y22" s="282" t="str">
        <f t="shared" si="1"/>
        <v>SI</v>
      </c>
      <c r="Z22" s="297"/>
      <c r="AA22" s="297"/>
      <c r="AB22" s="297"/>
      <c r="AC22" s="295"/>
      <c r="AD22" s="295" t="str">
        <f t="shared" si="2"/>
        <v>No Aplica</v>
      </c>
      <c r="AE22" s="282" t="str">
        <f t="shared" si="7"/>
        <v>SI</v>
      </c>
      <c r="AF22" s="29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</row>
    <row r="23" spans="1:261" ht="108" customHeight="1" x14ac:dyDescent="0.25">
      <c r="A23" s="701"/>
      <c r="B23" s="707"/>
      <c r="C23" s="678"/>
      <c r="D23" s="707"/>
      <c r="E23" s="808"/>
      <c r="F23" s="851"/>
      <c r="G23" s="83" t="str">
        <f>IF('VALORACIÓN CONTROLES DEL RIESGO'!E22="","",'VALORACIÓN CONTROLES DEL RIESGO'!E22)</f>
        <v>presentar para suscripción del responsable del proceso auditado la carta de salvaguarda</v>
      </c>
      <c r="H23" s="379">
        <v>43862</v>
      </c>
      <c r="I23" s="379">
        <v>44196</v>
      </c>
      <c r="J23" s="380" t="s">
        <v>409</v>
      </c>
      <c r="K23" s="32" t="str">
        <f>IF('VALORACIÓN CONTROLES DEL RIESGO'!E22="","",'VALORACIÓN CONTROLES DEL RIESGO'!E22)</f>
        <v>presentar para suscripción del responsable del proceso auditado la carta de salvaguarda</v>
      </c>
      <c r="L23" s="352" t="str">
        <f>'VALORACIÓN CONTROLES DEL RIESGO'!AA22</f>
        <v>Fuerte</v>
      </c>
      <c r="M23" s="295" t="str">
        <f>'EVALUACIÓN DISEÑO CONTROLES-OCI'!AA22</f>
        <v>Débil</v>
      </c>
      <c r="N23" s="295"/>
      <c r="O23" s="295"/>
      <c r="P23" s="295"/>
      <c r="Q23" s="295" t="str">
        <f t="shared" si="4"/>
        <v>No Aplica</v>
      </c>
      <c r="R23" s="282" t="str">
        <f t="shared" si="6"/>
        <v>SI</v>
      </c>
      <c r="S23" s="297"/>
      <c r="T23" s="297"/>
      <c r="U23" s="297"/>
      <c r="V23" s="295"/>
      <c r="W23" s="295"/>
      <c r="X23" s="295" t="str">
        <f t="shared" si="0"/>
        <v>No Aplica</v>
      </c>
      <c r="Y23" s="282" t="str">
        <f t="shared" si="1"/>
        <v>SI</v>
      </c>
      <c r="Z23" s="297"/>
      <c r="AA23" s="297"/>
      <c r="AB23" s="297"/>
      <c r="AC23" s="295"/>
      <c r="AD23" s="295" t="str">
        <f t="shared" si="2"/>
        <v>No Aplica</v>
      </c>
      <c r="AE23" s="282" t="str">
        <f t="shared" si="7"/>
        <v>SI</v>
      </c>
      <c r="AF23" s="29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</row>
    <row r="24" spans="1:261" ht="70.5" hidden="1" customHeight="1" x14ac:dyDescent="0.25">
      <c r="A24" s="701"/>
      <c r="B24" s="707"/>
      <c r="C24" s="679"/>
      <c r="D24" s="707"/>
      <c r="E24" s="808"/>
      <c r="F24" s="851"/>
      <c r="G24" s="83" t="str">
        <f>IF('VALORACIÓN CONTROLES DEL RIESGO'!E23="","",'VALORACIÓN CONTROLES DEL RIESGO'!E23)</f>
        <v/>
      </c>
      <c r="H24" s="31"/>
      <c r="I24" s="31"/>
      <c r="J24" s="283"/>
      <c r="K24" s="32" t="str">
        <f>IF('VALORACIÓN CONTROLES DEL RIESGO'!E23="","",'VALORACIÓN CONTROLES DEL RIESGO'!E23)</f>
        <v/>
      </c>
      <c r="L24" s="352" t="str">
        <f>'VALORACIÓN CONTROLES DEL RIESGO'!AA23</f>
        <v>Débil</v>
      </c>
      <c r="M24" s="295" t="str">
        <f>'EVALUACIÓN DISEÑO CONTROLES-OCI'!AA23</f>
        <v>Débil</v>
      </c>
      <c r="N24" s="295"/>
      <c r="O24" s="295"/>
      <c r="P24" s="295"/>
      <c r="Q24" s="295" t="str">
        <f t="shared" si="4"/>
        <v>No Aplica</v>
      </c>
      <c r="R24" s="282" t="str">
        <f t="shared" si="6"/>
        <v>SI</v>
      </c>
      <c r="S24" s="297"/>
      <c r="T24" s="297"/>
      <c r="U24" s="297"/>
      <c r="V24" s="295"/>
      <c r="W24" s="295"/>
      <c r="X24" s="295" t="str">
        <f t="shared" si="0"/>
        <v>No Aplica</v>
      </c>
      <c r="Y24" s="282" t="str">
        <f t="shared" si="1"/>
        <v>SI</v>
      </c>
      <c r="Z24" s="297"/>
      <c r="AA24" s="297"/>
      <c r="AB24" s="297"/>
      <c r="AC24" s="295"/>
      <c r="AD24" s="295" t="str">
        <f t="shared" si="2"/>
        <v>No Aplica</v>
      </c>
      <c r="AE24" s="282" t="str">
        <f t="shared" si="7"/>
        <v>SI</v>
      </c>
      <c r="AF24" s="29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</row>
    <row r="25" spans="1:261" ht="70.5" hidden="1" customHeight="1" x14ac:dyDescent="0.25">
      <c r="A25" s="701" t="str">
        <f>'IDENTIFICACIÓN DEL RIESGO'!A24</f>
        <v>Riesgo 4</v>
      </c>
      <c r="B25" s="707">
        <f>'IDENTIFICACIÓN DEL RIESGO'!B24</f>
        <v>0</v>
      </c>
      <c r="C25" s="677">
        <f>'IDENTIFICACIÓN DEL RIESGO'!C24</f>
        <v>0</v>
      </c>
      <c r="D25" s="707">
        <f>'IDENTIFICACIÓN DEL RIESGO'!D24</f>
        <v>0</v>
      </c>
      <c r="E25" s="808" t="str">
        <f>CONCATENATE('IDENTIFICACIÓN DEL RIESGO'!E24)</f>
        <v xml:space="preserve">. </v>
      </c>
      <c r="F25" s="835" t="str">
        <f>IF('ANÁLISIS DEL RIESGO'!K24="","",'ANÁLISIS DEL RIESGO'!K24)</f>
        <v/>
      </c>
      <c r="G25" s="83" t="str">
        <f>IF('VALORACIÓN CONTROLES DEL RIESGO'!E24="","",'VALORACIÓN CONTROLES DEL RIESGO'!E24)</f>
        <v/>
      </c>
      <c r="H25" s="31"/>
      <c r="I25" s="31"/>
      <c r="J25" s="283"/>
      <c r="K25" s="32" t="str">
        <f>IF('VALORACIÓN CONTROLES DEL RIESGO'!E24="","",'VALORACIÓN CONTROLES DEL RIESGO'!E24)</f>
        <v/>
      </c>
      <c r="L25" s="352" t="str">
        <f>'VALORACIÓN CONTROLES DEL RIESGO'!AA24</f>
        <v>Débil</v>
      </c>
      <c r="M25" s="295" t="str">
        <f>'EVALUACIÓN DISEÑO CONTROLES-OCI'!AA24</f>
        <v>Débil</v>
      </c>
      <c r="N25" s="295"/>
      <c r="O25" s="295"/>
      <c r="P25" s="295"/>
      <c r="Q25" s="295" t="str">
        <f t="shared" si="4"/>
        <v>No Aplica</v>
      </c>
      <c r="R25" s="282" t="str">
        <f t="shared" si="6"/>
        <v>SI</v>
      </c>
      <c r="S25" s="297"/>
      <c r="T25" s="297"/>
      <c r="U25" s="297"/>
      <c r="V25" s="295"/>
      <c r="W25" s="295"/>
      <c r="X25" s="295" t="str">
        <f t="shared" si="0"/>
        <v>No Aplica</v>
      </c>
      <c r="Y25" s="282" t="str">
        <f t="shared" si="1"/>
        <v>SI</v>
      </c>
      <c r="Z25" s="297"/>
      <c r="AA25" s="297"/>
      <c r="AB25" s="297"/>
      <c r="AC25" s="295"/>
      <c r="AD25" s="295" t="str">
        <f t="shared" si="2"/>
        <v>No Aplica</v>
      </c>
      <c r="AE25" s="282" t="str">
        <f t="shared" si="7"/>
        <v>SI</v>
      </c>
      <c r="AF25" s="29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</row>
    <row r="26" spans="1:261" ht="70.5" hidden="1" customHeight="1" x14ac:dyDescent="0.25">
      <c r="A26" s="701"/>
      <c r="B26" s="707"/>
      <c r="C26" s="678"/>
      <c r="D26" s="707"/>
      <c r="E26" s="808"/>
      <c r="F26" s="835"/>
      <c r="G26" s="83" t="str">
        <f>IF('VALORACIÓN CONTROLES DEL RIESGO'!E25="","",'VALORACIÓN CONTROLES DEL RIESGO'!E25)</f>
        <v/>
      </c>
      <c r="H26" s="31"/>
      <c r="I26" s="31"/>
      <c r="J26" s="283"/>
      <c r="K26" s="32" t="str">
        <f>IF('VALORACIÓN CONTROLES DEL RIESGO'!E25="","",'VALORACIÓN CONTROLES DEL RIESGO'!E25)</f>
        <v/>
      </c>
      <c r="L26" s="352" t="str">
        <f>'VALORACIÓN CONTROLES DEL RIESGO'!AA25</f>
        <v>Débil</v>
      </c>
      <c r="M26" s="295" t="str">
        <f>'EVALUACIÓN DISEÑO CONTROLES-OCI'!AA25</f>
        <v>Débil</v>
      </c>
      <c r="N26" s="295"/>
      <c r="O26" s="295"/>
      <c r="P26" s="295"/>
      <c r="Q26" s="295" t="str">
        <f t="shared" si="4"/>
        <v>No Aplica</v>
      </c>
      <c r="R26" s="282" t="str">
        <f t="shared" si="6"/>
        <v>SI</v>
      </c>
      <c r="S26" s="297"/>
      <c r="T26" s="297"/>
      <c r="U26" s="297"/>
      <c r="V26" s="295"/>
      <c r="W26" s="295"/>
      <c r="X26" s="295" t="str">
        <f t="shared" si="0"/>
        <v>No Aplica</v>
      </c>
      <c r="Y26" s="282" t="str">
        <f t="shared" si="1"/>
        <v>SI</v>
      </c>
      <c r="Z26" s="297"/>
      <c r="AA26" s="297"/>
      <c r="AB26" s="297"/>
      <c r="AC26" s="295"/>
      <c r="AD26" s="295" t="str">
        <f t="shared" si="2"/>
        <v>No Aplica</v>
      </c>
      <c r="AE26" s="282" t="str">
        <f t="shared" si="7"/>
        <v>SI</v>
      </c>
      <c r="AF26" s="29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</row>
    <row r="27" spans="1:261" ht="70.5" hidden="1" customHeight="1" x14ac:dyDescent="0.25">
      <c r="A27" s="701"/>
      <c r="B27" s="707"/>
      <c r="C27" s="679"/>
      <c r="D27" s="707"/>
      <c r="E27" s="808"/>
      <c r="F27" s="835"/>
      <c r="G27" s="83" t="str">
        <f>IF('VALORACIÓN CONTROLES DEL RIESGO'!E26="","",'VALORACIÓN CONTROLES DEL RIESGO'!E26)</f>
        <v/>
      </c>
      <c r="H27" s="31"/>
      <c r="I27" s="31"/>
      <c r="J27" s="283"/>
      <c r="K27" s="32" t="str">
        <f>IF('VALORACIÓN CONTROLES DEL RIESGO'!E26="","",'VALORACIÓN CONTROLES DEL RIESGO'!E26)</f>
        <v/>
      </c>
      <c r="L27" s="352" t="str">
        <f>'VALORACIÓN CONTROLES DEL RIESGO'!AA26</f>
        <v>Débil</v>
      </c>
      <c r="M27" s="295" t="str">
        <f>'EVALUACIÓN DISEÑO CONTROLES-OCI'!AA26</f>
        <v>Débil</v>
      </c>
      <c r="N27" s="295"/>
      <c r="O27" s="295"/>
      <c r="P27" s="295"/>
      <c r="Q27" s="295" t="str">
        <f t="shared" si="4"/>
        <v>No Aplica</v>
      </c>
      <c r="R27" s="282" t="str">
        <f t="shared" si="6"/>
        <v>SI</v>
      </c>
      <c r="S27" s="297"/>
      <c r="T27" s="297"/>
      <c r="U27" s="297"/>
      <c r="V27" s="295"/>
      <c r="W27" s="295"/>
      <c r="X27" s="295" t="str">
        <f t="shared" si="0"/>
        <v>No Aplica</v>
      </c>
      <c r="Y27" s="282" t="str">
        <f t="shared" si="1"/>
        <v>SI</v>
      </c>
      <c r="Z27" s="297"/>
      <c r="AA27" s="297"/>
      <c r="AB27" s="297"/>
      <c r="AC27" s="295"/>
      <c r="AD27" s="295" t="str">
        <f t="shared" si="2"/>
        <v>No Aplica</v>
      </c>
      <c r="AE27" s="282" t="str">
        <f t="shared" si="7"/>
        <v>SI</v>
      </c>
      <c r="AF27" s="29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</row>
    <row r="28" spans="1:261" ht="70.5" hidden="1" customHeight="1" x14ac:dyDescent="0.25">
      <c r="A28" s="701" t="str">
        <f>'IDENTIFICACIÓN DEL RIESGO'!A28</f>
        <v>Riesgo 5</v>
      </c>
      <c r="B28" s="707">
        <f>'IDENTIFICACIÓN DEL RIESGO'!B28</f>
        <v>0</v>
      </c>
      <c r="C28" s="677">
        <f>'IDENTIFICACIÓN DEL RIESGO'!C28</f>
        <v>0</v>
      </c>
      <c r="D28" s="707">
        <f>'IDENTIFICACIÓN DEL RIESGO'!D28</f>
        <v>0</v>
      </c>
      <c r="E28" s="836" t="str">
        <f>CONCATENATE('IDENTIFICACIÓN DEL RIESGO'!E28)</f>
        <v xml:space="preserve">. </v>
      </c>
      <c r="F28" s="835" t="str">
        <f>IF('ANÁLISIS DEL RIESGO'!K27="","",'ANÁLISIS DEL RIESGO'!K27)</f>
        <v/>
      </c>
      <c r="G28" s="83" t="str">
        <f>IF('VALORACIÓN CONTROLES DEL RIESGO'!E27="","",'VALORACIÓN CONTROLES DEL RIESGO'!E27)</f>
        <v/>
      </c>
      <c r="H28" s="31"/>
      <c r="I28" s="31"/>
      <c r="J28" s="283"/>
      <c r="K28" s="32" t="str">
        <f>IF('VALORACIÓN CONTROLES DEL RIESGO'!E27="","",'VALORACIÓN CONTROLES DEL RIESGO'!E27)</f>
        <v/>
      </c>
      <c r="L28" s="352" t="str">
        <f>'VALORACIÓN CONTROLES DEL RIESGO'!AA27</f>
        <v>Débil</v>
      </c>
      <c r="M28" s="295" t="str">
        <f>'EVALUACIÓN DISEÑO CONTROLES-OCI'!AA27</f>
        <v>Débil</v>
      </c>
      <c r="N28" s="295"/>
      <c r="O28" s="295"/>
      <c r="P28" s="295"/>
      <c r="Q28" s="295" t="str">
        <f t="shared" si="4"/>
        <v>No Aplica</v>
      </c>
      <c r="R28" s="282" t="str">
        <f t="shared" si="6"/>
        <v>SI</v>
      </c>
      <c r="S28" s="298"/>
      <c r="T28" s="298"/>
      <c r="U28" s="298"/>
      <c r="V28" s="295"/>
      <c r="W28" s="295"/>
      <c r="X28" s="295" t="str">
        <f t="shared" si="0"/>
        <v>No Aplica</v>
      </c>
      <c r="Y28" s="282" t="str">
        <f t="shared" si="1"/>
        <v>SI</v>
      </c>
      <c r="Z28" s="298"/>
      <c r="AA28" s="298"/>
      <c r="AB28" s="298"/>
      <c r="AC28" s="295"/>
      <c r="AD28" s="295" t="str">
        <f t="shared" si="2"/>
        <v>No Aplica</v>
      </c>
      <c r="AE28" s="282" t="str">
        <f t="shared" si="7"/>
        <v>SI</v>
      </c>
      <c r="AF28" s="298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</row>
    <row r="29" spans="1:261" ht="70.5" hidden="1" customHeight="1" x14ac:dyDescent="0.25">
      <c r="A29" s="701"/>
      <c r="B29" s="707"/>
      <c r="C29" s="678"/>
      <c r="D29" s="707"/>
      <c r="E29" s="836"/>
      <c r="F29" s="835"/>
      <c r="G29" s="83" t="str">
        <f>IF('VALORACIÓN CONTROLES DEL RIESGO'!E28="","",'VALORACIÓN CONTROLES DEL RIESGO'!E28)</f>
        <v/>
      </c>
      <c r="H29" s="31"/>
      <c r="I29" s="31"/>
      <c r="J29" s="283"/>
      <c r="K29" s="32" t="str">
        <f>IF('VALORACIÓN CONTROLES DEL RIESGO'!E28="","",'VALORACIÓN CONTROLES DEL RIESGO'!E28)</f>
        <v/>
      </c>
      <c r="L29" s="352" t="str">
        <f>'VALORACIÓN CONTROLES DEL RIESGO'!AA28</f>
        <v>Débil</v>
      </c>
      <c r="M29" s="295" t="str">
        <f>'EVALUACIÓN DISEÑO CONTROLES-OCI'!AA28</f>
        <v>Débil</v>
      </c>
      <c r="N29" s="295"/>
      <c r="O29" s="295"/>
      <c r="P29" s="295"/>
      <c r="Q29" s="295" t="str">
        <f t="shared" si="4"/>
        <v>No Aplica</v>
      </c>
      <c r="R29" s="282" t="str">
        <f t="shared" si="6"/>
        <v>SI</v>
      </c>
      <c r="S29" s="298"/>
      <c r="T29" s="298"/>
      <c r="U29" s="298"/>
      <c r="V29" s="295"/>
      <c r="W29" s="295"/>
      <c r="X29" s="295" t="str">
        <f t="shared" si="0"/>
        <v>No Aplica</v>
      </c>
      <c r="Y29" s="282" t="str">
        <f t="shared" si="1"/>
        <v>SI</v>
      </c>
      <c r="Z29" s="298"/>
      <c r="AA29" s="298"/>
      <c r="AB29" s="298"/>
      <c r="AC29" s="295"/>
      <c r="AD29" s="295" t="str">
        <f t="shared" si="2"/>
        <v>No Aplica</v>
      </c>
      <c r="AE29" s="282" t="str">
        <f t="shared" si="7"/>
        <v>SI</v>
      </c>
      <c r="AF29" s="298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</row>
    <row r="30" spans="1:261" ht="70.5" hidden="1" customHeight="1" x14ac:dyDescent="0.25">
      <c r="A30" s="701"/>
      <c r="B30" s="707"/>
      <c r="C30" s="679"/>
      <c r="D30" s="707"/>
      <c r="E30" s="836"/>
      <c r="F30" s="835"/>
      <c r="G30" s="83" t="str">
        <f>IF('VALORACIÓN CONTROLES DEL RIESGO'!E29="","",'VALORACIÓN CONTROLES DEL RIESGO'!E29)</f>
        <v/>
      </c>
      <c r="H30" s="31"/>
      <c r="I30" s="31"/>
      <c r="J30" s="283"/>
      <c r="K30" s="32" t="str">
        <f>IF('VALORACIÓN CONTROLES DEL RIESGO'!E29="","",'VALORACIÓN CONTROLES DEL RIESGO'!E29)</f>
        <v/>
      </c>
      <c r="L30" s="352" t="str">
        <f>'VALORACIÓN CONTROLES DEL RIESGO'!AA29</f>
        <v>Débil</v>
      </c>
      <c r="M30" s="295" t="str">
        <f>'EVALUACIÓN DISEÑO CONTROLES-OCI'!AA29</f>
        <v>Débil</v>
      </c>
      <c r="N30" s="295"/>
      <c r="O30" s="295"/>
      <c r="P30" s="295"/>
      <c r="Q30" s="295" t="str">
        <f t="shared" si="4"/>
        <v>No Aplica</v>
      </c>
      <c r="R30" s="282" t="str">
        <f t="shared" si="6"/>
        <v>SI</v>
      </c>
      <c r="S30" s="298"/>
      <c r="T30" s="298"/>
      <c r="U30" s="298"/>
      <c r="V30" s="295"/>
      <c r="W30" s="295"/>
      <c r="X30" s="295" t="str">
        <f t="shared" si="0"/>
        <v>No Aplica</v>
      </c>
      <c r="Y30" s="282" t="str">
        <f t="shared" si="1"/>
        <v>SI</v>
      </c>
      <c r="Z30" s="298"/>
      <c r="AA30" s="298"/>
      <c r="AB30" s="298"/>
      <c r="AC30" s="295"/>
      <c r="AD30" s="295" t="str">
        <f t="shared" si="2"/>
        <v>No Aplica</v>
      </c>
      <c r="AE30" s="282" t="str">
        <f t="shared" si="7"/>
        <v>SI</v>
      </c>
      <c r="AF30" s="298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</row>
    <row r="31" spans="1:261" ht="70.5" hidden="1" customHeight="1" x14ac:dyDescent="0.25">
      <c r="A31" s="701" t="str">
        <f>'IDENTIFICACIÓN DEL RIESGO'!A32</f>
        <v>Riesgo 6</v>
      </c>
      <c r="B31" s="707">
        <f>'IDENTIFICACIÓN DEL RIESGO'!B32</f>
        <v>0</v>
      </c>
      <c r="C31" s="677">
        <f>'IDENTIFICACIÓN DEL RIESGO'!C32</f>
        <v>0</v>
      </c>
      <c r="D31" s="707">
        <f>'IDENTIFICACIÓN DEL RIESGO'!D32</f>
        <v>0</v>
      </c>
      <c r="E31" s="707" t="str">
        <f>CONCATENATE('IDENTIFICACIÓN DEL RIESGO'!E32)</f>
        <v xml:space="preserve">. </v>
      </c>
      <c r="F31" s="835" t="str">
        <f>IF('ANÁLISIS DEL RIESGO'!K30="","",'ANÁLISIS DEL RIESGO'!K30)</f>
        <v/>
      </c>
      <c r="G31" s="83" t="str">
        <f>IF('VALORACIÓN CONTROLES DEL RIESGO'!E30="","",'VALORACIÓN CONTROLES DEL RIESGO'!E30)</f>
        <v/>
      </c>
      <c r="H31" s="31"/>
      <c r="I31" s="31"/>
      <c r="J31" s="283"/>
      <c r="K31" s="32" t="str">
        <f>IF('VALORACIÓN CONTROLES DEL RIESGO'!E30="","",'VALORACIÓN CONTROLES DEL RIESGO'!E30)</f>
        <v/>
      </c>
      <c r="L31" s="352" t="str">
        <f>'VALORACIÓN CONTROLES DEL RIESGO'!AA30</f>
        <v>Débil</v>
      </c>
      <c r="M31" s="295" t="str">
        <f>'EVALUACIÓN DISEÑO CONTROLES-OCI'!AA30</f>
        <v>Débil</v>
      </c>
      <c r="N31" s="295"/>
      <c r="O31" s="295"/>
      <c r="P31" s="295"/>
      <c r="Q31" s="295" t="str">
        <f t="shared" si="4"/>
        <v>No Aplica</v>
      </c>
      <c r="R31" s="282" t="str">
        <f t="shared" si="6"/>
        <v>SI</v>
      </c>
      <c r="S31" s="850"/>
      <c r="T31" s="292"/>
      <c r="U31" s="292"/>
      <c r="V31" s="295"/>
      <c r="W31" s="295"/>
      <c r="X31" s="295" t="str">
        <f t="shared" si="0"/>
        <v>No Aplica</v>
      </c>
      <c r="Y31" s="282" t="str">
        <f t="shared" si="1"/>
        <v>SI</v>
      </c>
      <c r="Z31" s="298"/>
      <c r="AA31" s="298"/>
      <c r="AB31" s="298"/>
      <c r="AC31" s="295"/>
      <c r="AD31" s="295" t="str">
        <f t="shared" si="2"/>
        <v>No Aplica</v>
      </c>
      <c r="AE31" s="282" t="str">
        <f t="shared" si="7"/>
        <v>SI</v>
      </c>
      <c r="AF31" s="298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</row>
    <row r="32" spans="1:261" ht="70.5" hidden="1" customHeight="1" x14ac:dyDescent="0.25">
      <c r="A32" s="701"/>
      <c r="B32" s="707"/>
      <c r="C32" s="678"/>
      <c r="D32" s="707"/>
      <c r="E32" s="707"/>
      <c r="F32" s="835"/>
      <c r="G32" s="83" t="str">
        <f>IF('VALORACIÓN CONTROLES DEL RIESGO'!E31="","",'VALORACIÓN CONTROLES DEL RIESGO'!E31)</f>
        <v/>
      </c>
      <c r="H32" s="31"/>
      <c r="I32" s="31"/>
      <c r="J32" s="283"/>
      <c r="K32" s="32" t="str">
        <f>IF('VALORACIÓN CONTROLES DEL RIESGO'!E31="","",'VALORACIÓN CONTROLES DEL RIESGO'!E31)</f>
        <v/>
      </c>
      <c r="L32" s="352" t="str">
        <f>'VALORACIÓN CONTROLES DEL RIESGO'!AA31</f>
        <v>Débil</v>
      </c>
      <c r="M32" s="295" t="str">
        <f>'EVALUACIÓN DISEÑO CONTROLES-OCI'!AA31</f>
        <v>Débil</v>
      </c>
      <c r="N32" s="295"/>
      <c r="O32" s="295"/>
      <c r="P32" s="295"/>
      <c r="Q32" s="295" t="str">
        <f t="shared" si="4"/>
        <v>No Aplica</v>
      </c>
      <c r="R32" s="282" t="str">
        <f t="shared" si="6"/>
        <v>SI</v>
      </c>
      <c r="S32" s="850"/>
      <c r="T32" s="292"/>
      <c r="U32" s="292"/>
      <c r="V32" s="295"/>
      <c r="W32" s="295"/>
      <c r="X32" s="295" t="str">
        <f t="shared" si="0"/>
        <v>No Aplica</v>
      </c>
      <c r="Y32" s="282" t="str">
        <f t="shared" si="1"/>
        <v>SI</v>
      </c>
      <c r="Z32" s="298"/>
      <c r="AA32" s="298"/>
      <c r="AB32" s="298"/>
      <c r="AC32" s="295"/>
      <c r="AD32" s="295" t="str">
        <f t="shared" si="2"/>
        <v>No Aplica</v>
      </c>
      <c r="AE32" s="282" t="str">
        <f t="shared" si="7"/>
        <v>SI</v>
      </c>
      <c r="AF32" s="298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</row>
    <row r="33" spans="1:261" ht="70.5" hidden="1" customHeight="1" x14ac:dyDescent="0.25">
      <c r="A33" s="701"/>
      <c r="B33" s="707"/>
      <c r="C33" s="679"/>
      <c r="D33" s="707"/>
      <c r="E33" s="707"/>
      <c r="F33" s="835"/>
      <c r="G33" s="83" t="str">
        <f>IF('VALORACIÓN CONTROLES DEL RIESGO'!E32="","",'VALORACIÓN CONTROLES DEL RIESGO'!E32)</f>
        <v/>
      </c>
      <c r="H33" s="31"/>
      <c r="I33" s="31"/>
      <c r="J33" s="283"/>
      <c r="K33" s="32" t="str">
        <f>IF('VALORACIÓN CONTROLES DEL RIESGO'!E32="","",'VALORACIÓN CONTROLES DEL RIESGO'!E32)</f>
        <v/>
      </c>
      <c r="L33" s="352" t="str">
        <f>'VALORACIÓN CONTROLES DEL RIESGO'!AA32</f>
        <v>Débil</v>
      </c>
      <c r="M33" s="295" t="str">
        <f>'EVALUACIÓN DISEÑO CONTROLES-OCI'!AA32</f>
        <v>Débil</v>
      </c>
      <c r="N33" s="295"/>
      <c r="O33" s="295"/>
      <c r="P33" s="295"/>
      <c r="Q33" s="295" t="str">
        <f t="shared" si="4"/>
        <v>No Aplica</v>
      </c>
      <c r="R33" s="282" t="str">
        <f t="shared" si="6"/>
        <v>SI</v>
      </c>
      <c r="S33" s="850"/>
      <c r="T33" s="292"/>
      <c r="U33" s="292"/>
      <c r="V33" s="295"/>
      <c r="W33" s="295"/>
      <c r="X33" s="295" t="str">
        <f t="shared" si="0"/>
        <v>No Aplica</v>
      </c>
      <c r="Y33" s="282" t="str">
        <f t="shared" si="1"/>
        <v>SI</v>
      </c>
      <c r="Z33" s="298"/>
      <c r="AA33" s="298"/>
      <c r="AB33" s="298"/>
      <c r="AC33" s="295"/>
      <c r="AD33" s="295" t="str">
        <f t="shared" si="2"/>
        <v>No Aplica</v>
      </c>
      <c r="AE33" s="282" t="str">
        <f t="shared" si="7"/>
        <v>SI</v>
      </c>
      <c r="AF33" s="298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</row>
    <row r="34" spans="1:261" ht="70.5" hidden="1" customHeight="1" x14ac:dyDescent="0.25">
      <c r="A34" s="701" t="str">
        <f>'IDENTIFICACIÓN DEL RIESGO'!A36</f>
        <v>Riesgo 7</v>
      </c>
      <c r="B34" s="707">
        <f>'IDENTIFICACIÓN DEL RIESGO'!B36</f>
        <v>0</v>
      </c>
      <c r="C34" s="677">
        <f>'IDENTIFICACIÓN DEL RIESGO'!C36</f>
        <v>0</v>
      </c>
      <c r="D34" s="707">
        <f>'IDENTIFICACIÓN DEL RIESGO'!D36</f>
        <v>0</v>
      </c>
      <c r="E34" s="707" t="str">
        <f>CONCATENATE('IDENTIFICACIÓN DEL RIESGO'!E36)</f>
        <v xml:space="preserve">. </v>
      </c>
      <c r="F34" s="835" t="str">
        <f>IF('ANÁLISIS DEL RIESGO'!K33="","",'ANÁLISIS DEL RIESGO'!K33)</f>
        <v/>
      </c>
      <c r="G34" s="83" t="str">
        <f>IF('VALORACIÓN CONTROLES DEL RIESGO'!E33="","",'VALORACIÓN CONTROLES DEL RIESGO'!E33)</f>
        <v/>
      </c>
      <c r="H34" s="31"/>
      <c r="I34" s="31"/>
      <c r="J34" s="283"/>
      <c r="K34" s="32" t="str">
        <f>IF('VALORACIÓN CONTROLES DEL RIESGO'!E33="","",'VALORACIÓN CONTROLES DEL RIESGO'!E33)</f>
        <v/>
      </c>
      <c r="L34" s="352" t="str">
        <f>'VALORACIÓN CONTROLES DEL RIESGO'!AA33</f>
        <v>Débil</v>
      </c>
      <c r="M34" s="295" t="str">
        <f>'EVALUACIÓN DISEÑO CONTROLES-OCI'!AA33</f>
        <v>Débil</v>
      </c>
      <c r="N34" s="295"/>
      <c r="O34" s="295"/>
      <c r="P34" s="295"/>
      <c r="Q34" s="295" t="str">
        <f t="shared" si="4"/>
        <v>No Aplica</v>
      </c>
      <c r="R34" s="282" t="str">
        <f t="shared" si="6"/>
        <v>SI</v>
      </c>
      <c r="S34" s="850"/>
      <c r="T34" s="292"/>
      <c r="U34" s="292"/>
      <c r="V34" s="295"/>
      <c r="W34" s="295"/>
      <c r="X34" s="295" t="str">
        <f t="shared" si="0"/>
        <v>No Aplica</v>
      </c>
      <c r="Y34" s="282" t="str">
        <f t="shared" si="1"/>
        <v>SI</v>
      </c>
      <c r="Z34" s="298"/>
      <c r="AA34" s="298"/>
      <c r="AB34" s="298"/>
      <c r="AC34" s="295"/>
      <c r="AD34" s="295" t="str">
        <f t="shared" si="2"/>
        <v>No Aplica</v>
      </c>
      <c r="AE34" s="282" t="str">
        <f t="shared" si="7"/>
        <v>SI</v>
      </c>
      <c r="AF34" s="298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</row>
    <row r="35" spans="1:261" ht="70.5" hidden="1" customHeight="1" x14ac:dyDescent="0.25">
      <c r="A35" s="701"/>
      <c r="B35" s="707"/>
      <c r="C35" s="678"/>
      <c r="D35" s="707"/>
      <c r="E35" s="707"/>
      <c r="F35" s="835"/>
      <c r="G35" s="83" t="str">
        <f>IF('VALORACIÓN CONTROLES DEL RIESGO'!E34="","",'VALORACIÓN CONTROLES DEL RIESGO'!E34)</f>
        <v/>
      </c>
      <c r="H35" s="31"/>
      <c r="I35" s="31"/>
      <c r="J35" s="283"/>
      <c r="K35" s="32" t="str">
        <f>IF('VALORACIÓN CONTROLES DEL RIESGO'!E34="","",'VALORACIÓN CONTROLES DEL RIESGO'!E34)</f>
        <v/>
      </c>
      <c r="L35" s="352" t="str">
        <f>'VALORACIÓN CONTROLES DEL RIESGO'!AA34</f>
        <v>Débil</v>
      </c>
      <c r="M35" s="295" t="str">
        <f>'EVALUACIÓN DISEÑO CONTROLES-OCI'!AA34</f>
        <v>Débil</v>
      </c>
      <c r="N35" s="295"/>
      <c r="O35" s="295"/>
      <c r="P35" s="295"/>
      <c r="Q35" s="295" t="str">
        <f t="shared" si="4"/>
        <v>No Aplica</v>
      </c>
      <c r="R35" s="282" t="str">
        <f t="shared" si="6"/>
        <v>SI</v>
      </c>
      <c r="S35" s="850"/>
      <c r="T35" s="292"/>
      <c r="U35" s="292"/>
      <c r="V35" s="295"/>
      <c r="W35" s="295"/>
      <c r="X35" s="295" t="str">
        <f t="shared" si="0"/>
        <v>No Aplica</v>
      </c>
      <c r="Y35" s="282" t="str">
        <f t="shared" si="1"/>
        <v>SI</v>
      </c>
      <c r="Z35" s="298"/>
      <c r="AA35" s="298"/>
      <c r="AB35" s="298"/>
      <c r="AC35" s="295"/>
      <c r="AD35" s="295" t="str">
        <f t="shared" si="2"/>
        <v>No Aplica</v>
      </c>
      <c r="AE35" s="282" t="str">
        <f t="shared" si="7"/>
        <v>SI</v>
      </c>
      <c r="AF35" s="298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</row>
    <row r="36" spans="1:261" ht="70.5" hidden="1" customHeight="1" x14ac:dyDescent="0.25">
      <c r="A36" s="701"/>
      <c r="B36" s="707"/>
      <c r="C36" s="679"/>
      <c r="D36" s="707"/>
      <c r="E36" s="707"/>
      <c r="F36" s="835"/>
      <c r="G36" s="83" t="str">
        <f>IF('VALORACIÓN CONTROLES DEL RIESGO'!E35="","",'VALORACIÓN CONTROLES DEL RIESGO'!E35)</f>
        <v/>
      </c>
      <c r="H36" s="31"/>
      <c r="I36" s="31"/>
      <c r="J36" s="283"/>
      <c r="K36" s="32" t="str">
        <f>IF('VALORACIÓN CONTROLES DEL RIESGO'!E35="","",'VALORACIÓN CONTROLES DEL RIESGO'!E35)</f>
        <v/>
      </c>
      <c r="L36" s="352" t="str">
        <f>'VALORACIÓN CONTROLES DEL RIESGO'!AA35</f>
        <v>Débil</v>
      </c>
      <c r="M36" s="295" t="str">
        <f>'EVALUACIÓN DISEÑO CONTROLES-OCI'!AA35</f>
        <v>Débil</v>
      </c>
      <c r="N36" s="295"/>
      <c r="O36" s="295"/>
      <c r="P36" s="295"/>
      <c r="Q36" s="295" t="str">
        <f t="shared" si="4"/>
        <v>No Aplica</v>
      </c>
      <c r="R36" s="282" t="str">
        <f t="shared" si="6"/>
        <v>SI</v>
      </c>
      <c r="S36" s="850"/>
      <c r="T36" s="292"/>
      <c r="U36" s="292"/>
      <c r="V36" s="295"/>
      <c r="W36" s="295"/>
      <c r="X36" s="295" t="str">
        <f t="shared" si="0"/>
        <v>No Aplica</v>
      </c>
      <c r="Y36" s="282" t="str">
        <f t="shared" si="1"/>
        <v>SI</v>
      </c>
      <c r="Z36" s="298"/>
      <c r="AA36" s="298"/>
      <c r="AB36" s="298"/>
      <c r="AC36" s="295"/>
      <c r="AD36" s="295" t="str">
        <f t="shared" si="2"/>
        <v>No Aplica</v>
      </c>
      <c r="AE36" s="282" t="str">
        <f t="shared" si="7"/>
        <v>SI</v>
      </c>
      <c r="AF36" s="298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</row>
    <row r="37" spans="1:261" ht="70.5" hidden="1" customHeight="1" x14ac:dyDescent="0.25">
      <c r="A37" s="701" t="str">
        <f>'IDENTIFICACIÓN DEL RIESGO'!A40</f>
        <v>Riesgo 8</v>
      </c>
      <c r="B37" s="707">
        <f>'IDENTIFICACIÓN DEL RIESGO'!B40</f>
        <v>0</v>
      </c>
      <c r="C37" s="677">
        <f>'IDENTIFICACIÓN DEL RIESGO'!C40</f>
        <v>0</v>
      </c>
      <c r="D37" s="707">
        <f>'IDENTIFICACIÓN DEL RIESGO'!D40</f>
        <v>0</v>
      </c>
      <c r="E37" s="707" t="str">
        <f>CONCATENATE('IDENTIFICACIÓN DEL RIESGO'!E40)</f>
        <v xml:space="preserve">. </v>
      </c>
      <c r="F37" s="835" t="str">
        <f>IF('ANÁLISIS DEL RIESGO'!K36="","",'ANÁLISIS DEL RIESGO'!K36)</f>
        <v/>
      </c>
      <c r="G37" s="83" t="str">
        <f>IF('VALORACIÓN CONTROLES DEL RIESGO'!E36="","",'VALORACIÓN CONTROLES DEL RIESGO'!E36)</f>
        <v/>
      </c>
      <c r="H37" s="31"/>
      <c r="I37" s="31"/>
      <c r="J37" s="283"/>
      <c r="K37" s="32" t="str">
        <f>IF('VALORACIÓN CONTROLES DEL RIESGO'!E36="","",'VALORACIÓN CONTROLES DEL RIESGO'!E36)</f>
        <v/>
      </c>
      <c r="L37" s="352" t="str">
        <f>'VALORACIÓN CONTROLES DEL RIESGO'!AA36</f>
        <v>Débil</v>
      </c>
      <c r="M37" s="295" t="str">
        <f>'EVALUACIÓN DISEÑO CONTROLES-OCI'!AA36</f>
        <v>Débil</v>
      </c>
      <c r="N37" s="295"/>
      <c r="O37" s="295"/>
      <c r="P37" s="295"/>
      <c r="Q37" s="295" t="str">
        <f t="shared" si="4"/>
        <v>No Aplica</v>
      </c>
      <c r="R37" s="282" t="str">
        <f t="shared" si="6"/>
        <v>SI</v>
      </c>
      <c r="S37" s="298"/>
      <c r="T37" s="298"/>
      <c r="U37" s="298"/>
      <c r="V37" s="295"/>
      <c r="W37" s="295"/>
      <c r="X37" s="295" t="str">
        <f t="shared" si="0"/>
        <v>No Aplica</v>
      </c>
      <c r="Y37" s="282" t="str">
        <f t="shared" si="1"/>
        <v>SI</v>
      </c>
      <c r="Z37" s="298"/>
      <c r="AA37" s="298"/>
      <c r="AB37" s="298"/>
      <c r="AC37" s="295"/>
      <c r="AD37" s="295" t="str">
        <f t="shared" si="2"/>
        <v>No Aplica</v>
      </c>
      <c r="AE37" s="282" t="str">
        <f t="shared" si="7"/>
        <v>SI</v>
      </c>
      <c r="AF37" s="298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</row>
    <row r="38" spans="1:261" ht="70.5" hidden="1" customHeight="1" x14ac:dyDescent="0.25">
      <c r="A38" s="701"/>
      <c r="B38" s="707"/>
      <c r="C38" s="678"/>
      <c r="D38" s="707"/>
      <c r="E38" s="707"/>
      <c r="F38" s="835"/>
      <c r="G38" s="83" t="str">
        <f>IF('VALORACIÓN CONTROLES DEL RIESGO'!E37="","",'VALORACIÓN CONTROLES DEL RIESGO'!E37)</f>
        <v/>
      </c>
      <c r="H38" s="31"/>
      <c r="I38" s="31"/>
      <c r="J38" s="283"/>
      <c r="K38" s="32" t="str">
        <f>IF('VALORACIÓN CONTROLES DEL RIESGO'!E37="","",'VALORACIÓN CONTROLES DEL RIESGO'!E37)</f>
        <v/>
      </c>
      <c r="L38" s="352" t="str">
        <f>'VALORACIÓN CONTROLES DEL RIESGO'!AA37</f>
        <v>Débil</v>
      </c>
      <c r="M38" s="295" t="str">
        <f>'EVALUACIÓN DISEÑO CONTROLES-OCI'!AA37</f>
        <v>Débil</v>
      </c>
      <c r="N38" s="295"/>
      <c r="O38" s="295"/>
      <c r="P38" s="295"/>
      <c r="Q38" s="295" t="str">
        <f t="shared" si="4"/>
        <v>No Aplica</v>
      </c>
      <c r="R38" s="282" t="str">
        <f t="shared" si="6"/>
        <v>SI</v>
      </c>
      <c r="S38" s="298"/>
      <c r="T38" s="298"/>
      <c r="U38" s="298"/>
      <c r="V38" s="295"/>
      <c r="W38" s="295"/>
      <c r="X38" s="295" t="str">
        <f t="shared" si="0"/>
        <v>No Aplica</v>
      </c>
      <c r="Y38" s="282" t="str">
        <f t="shared" si="1"/>
        <v>SI</v>
      </c>
      <c r="Z38" s="298"/>
      <c r="AA38" s="298"/>
      <c r="AB38" s="298"/>
      <c r="AC38" s="295"/>
      <c r="AD38" s="295" t="str">
        <f t="shared" si="2"/>
        <v>No Aplica</v>
      </c>
      <c r="AE38" s="282" t="str">
        <f t="shared" si="7"/>
        <v>SI</v>
      </c>
      <c r="AF38" s="298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</row>
    <row r="39" spans="1:261" ht="70.5" hidden="1" customHeight="1" x14ac:dyDescent="0.25">
      <c r="A39" s="701"/>
      <c r="B39" s="707"/>
      <c r="C39" s="679"/>
      <c r="D39" s="707"/>
      <c r="E39" s="707"/>
      <c r="F39" s="835"/>
      <c r="G39" s="83" t="str">
        <f>IF('VALORACIÓN CONTROLES DEL RIESGO'!E38="","",'VALORACIÓN CONTROLES DEL RIESGO'!E38)</f>
        <v/>
      </c>
      <c r="H39" s="31"/>
      <c r="I39" s="31"/>
      <c r="J39" s="283"/>
      <c r="K39" s="32" t="str">
        <f>IF('VALORACIÓN CONTROLES DEL RIESGO'!E38="","",'VALORACIÓN CONTROLES DEL RIESGO'!E38)</f>
        <v/>
      </c>
      <c r="L39" s="352" t="str">
        <f>'VALORACIÓN CONTROLES DEL RIESGO'!AA38</f>
        <v>Débil</v>
      </c>
      <c r="M39" s="295" t="str">
        <f>'EVALUACIÓN DISEÑO CONTROLES-OCI'!AA38</f>
        <v>Débil</v>
      </c>
      <c r="N39" s="295"/>
      <c r="O39" s="295"/>
      <c r="P39" s="295"/>
      <c r="Q39" s="295" t="str">
        <f t="shared" si="4"/>
        <v>No Aplica</v>
      </c>
      <c r="R39" s="282" t="str">
        <f t="shared" si="6"/>
        <v>SI</v>
      </c>
      <c r="S39" s="298"/>
      <c r="T39" s="298"/>
      <c r="U39" s="298"/>
      <c r="V39" s="295"/>
      <c r="W39" s="295"/>
      <c r="X39" s="295" t="str">
        <f t="shared" si="0"/>
        <v>No Aplica</v>
      </c>
      <c r="Y39" s="282" t="str">
        <f t="shared" si="1"/>
        <v>SI</v>
      </c>
      <c r="Z39" s="298"/>
      <c r="AA39" s="298"/>
      <c r="AB39" s="298"/>
      <c r="AC39" s="295"/>
      <c r="AD39" s="295" t="str">
        <f t="shared" si="2"/>
        <v>No Aplica</v>
      </c>
      <c r="AE39" s="282" t="str">
        <f t="shared" si="7"/>
        <v>SI</v>
      </c>
      <c r="AF39" s="298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</row>
    <row r="40" spans="1:261" ht="14.1" customHeight="1" x14ac:dyDescent="0.25">
      <c r="A40" s="834"/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4"/>
      <c r="X40" s="834"/>
      <c r="Y40" s="834"/>
      <c r="Z40" s="834"/>
      <c r="AA40" s="834"/>
      <c r="AB40" s="834"/>
      <c r="AC40" s="834"/>
      <c r="AD40" s="834"/>
      <c r="AE40" s="834"/>
      <c r="AF40" s="834"/>
      <c r="AG40" s="834"/>
      <c r="AH40" s="834"/>
      <c r="AI40" s="834"/>
      <c r="AJ40" s="834"/>
      <c r="AK40" s="834"/>
      <c r="AL40" s="834"/>
      <c r="AM40" s="834"/>
      <c r="AN40" s="834"/>
      <c r="AO40" s="834"/>
      <c r="AP40" s="834"/>
      <c r="AQ40" s="834"/>
      <c r="AR40" s="834"/>
      <c r="AS40" s="834"/>
      <c r="AT40" s="834"/>
      <c r="AU40" s="834"/>
      <c r="AV40" s="834"/>
      <c r="AW40" s="834"/>
      <c r="AX40" s="834"/>
      <c r="AY40" s="834"/>
      <c r="AZ40" s="834"/>
      <c r="BA40" s="834"/>
      <c r="BB40" s="834"/>
      <c r="BC40" s="834"/>
      <c r="BD40" s="834"/>
      <c r="BE40" s="834"/>
      <c r="BF40" s="834"/>
      <c r="BG40" s="834"/>
      <c r="BH40" s="834"/>
      <c r="BI40" s="834"/>
      <c r="BJ40" s="834"/>
      <c r="BK40" s="834"/>
      <c r="BL40" s="834"/>
      <c r="BM40" s="834"/>
      <c r="BN40" s="834"/>
      <c r="BO40" s="834"/>
      <c r="BP40" s="834"/>
      <c r="BQ40" s="834"/>
      <c r="BR40" s="834"/>
      <c r="BS40" s="834"/>
      <c r="BT40" s="834"/>
      <c r="BU40" s="834"/>
      <c r="BV40" s="834"/>
      <c r="BW40" s="834"/>
      <c r="BX40" s="834"/>
      <c r="BY40" s="834"/>
      <c r="BZ40" s="834"/>
      <c r="CA40" s="834"/>
      <c r="CB40" s="834"/>
      <c r="CC40" s="834"/>
      <c r="CD40" s="834"/>
      <c r="CE40" s="834"/>
      <c r="CF40" s="834"/>
      <c r="CG40" s="834"/>
      <c r="CH40" s="834"/>
      <c r="CI40" s="834"/>
      <c r="CJ40" s="834"/>
      <c r="CK40" s="834"/>
      <c r="CL40" s="834"/>
      <c r="CM40" s="834"/>
      <c r="CN40" s="834"/>
      <c r="CO40" s="834"/>
      <c r="CP40" s="834"/>
      <c r="CQ40" s="834"/>
      <c r="CR40" s="834"/>
      <c r="CS40" s="834"/>
      <c r="CT40" s="834"/>
      <c r="CU40" s="834"/>
      <c r="CV40" s="834"/>
      <c r="CW40" s="834"/>
      <c r="CX40" s="834"/>
      <c r="CY40" s="834"/>
      <c r="CZ40" s="834"/>
      <c r="DA40" s="834"/>
      <c r="DB40" s="834"/>
      <c r="DC40" s="834"/>
      <c r="DD40" s="834"/>
      <c r="DE40" s="834"/>
      <c r="DF40" s="834"/>
      <c r="DG40" s="834"/>
      <c r="DH40" s="834"/>
      <c r="DI40" s="834"/>
      <c r="DJ40" s="834"/>
      <c r="DK40" s="834"/>
      <c r="DL40" s="834"/>
      <c r="DM40" s="834"/>
      <c r="DN40" s="834"/>
      <c r="DO40" s="834"/>
      <c r="DP40" s="834"/>
      <c r="DQ40" s="834"/>
      <c r="DR40" s="834"/>
      <c r="DS40" s="834"/>
      <c r="DT40" s="834"/>
      <c r="DU40" s="834"/>
      <c r="DV40" s="834"/>
      <c r="DW40" s="834"/>
      <c r="DX40" s="834"/>
      <c r="DY40" s="834"/>
      <c r="DZ40" s="834"/>
      <c r="EA40" s="834"/>
      <c r="EB40" s="834"/>
      <c r="EC40" s="834"/>
      <c r="ED40" s="834"/>
      <c r="EE40" s="834"/>
      <c r="EF40" s="834"/>
      <c r="EG40" s="834"/>
      <c r="EH40" s="834"/>
      <c r="EI40" s="834"/>
      <c r="EJ40" s="834"/>
      <c r="EK40" s="834"/>
      <c r="EL40" s="834"/>
      <c r="EM40" s="834"/>
      <c r="EN40" s="834"/>
      <c r="EO40" s="834"/>
      <c r="EP40" s="834"/>
      <c r="EQ40" s="834"/>
      <c r="ER40" s="834"/>
      <c r="ES40" s="834"/>
      <c r="ET40" s="834"/>
      <c r="EU40" s="834"/>
      <c r="EV40" s="834"/>
      <c r="EW40" s="834"/>
      <c r="EX40" s="834"/>
      <c r="EY40" s="834"/>
      <c r="EZ40" s="834"/>
      <c r="FA40" s="834"/>
      <c r="FB40" s="834"/>
      <c r="FC40" s="834"/>
      <c r="FD40" s="834"/>
      <c r="FE40" s="834"/>
      <c r="FF40" s="834"/>
      <c r="FG40" s="834"/>
      <c r="FH40" s="834"/>
      <c r="FI40" s="834"/>
      <c r="FJ40" s="834"/>
      <c r="FK40" s="834"/>
      <c r="FL40" s="834"/>
      <c r="FM40" s="834"/>
      <c r="FN40" s="834"/>
      <c r="FO40" s="834"/>
      <c r="FP40" s="834"/>
      <c r="FQ40" s="834"/>
      <c r="FR40" s="834"/>
      <c r="FS40" s="834"/>
      <c r="FT40" s="834"/>
      <c r="FU40" s="834"/>
      <c r="FV40" s="834"/>
      <c r="FW40" s="834"/>
      <c r="FX40" s="834"/>
      <c r="FY40" s="834"/>
      <c r="FZ40" s="834"/>
      <c r="GA40" s="834"/>
      <c r="GB40" s="834"/>
      <c r="GC40" s="834"/>
      <c r="GD40" s="834"/>
      <c r="GE40" s="834"/>
      <c r="GF40" s="834"/>
      <c r="GG40" s="834"/>
      <c r="GH40" s="834"/>
      <c r="GI40" s="834"/>
      <c r="GJ40" s="834"/>
      <c r="GK40" s="834"/>
      <c r="GL40" s="834"/>
      <c r="GM40" s="834"/>
      <c r="GN40" s="834"/>
      <c r="GO40" s="834"/>
      <c r="GP40" s="834"/>
      <c r="GQ40" s="834"/>
      <c r="GR40" s="834"/>
      <c r="GS40" s="834"/>
      <c r="GT40" s="834"/>
      <c r="GU40" s="834"/>
      <c r="GV40" s="834"/>
      <c r="GW40" s="834"/>
      <c r="GX40" s="834"/>
      <c r="GY40" s="834"/>
      <c r="GZ40" s="834"/>
      <c r="HA40" s="834"/>
      <c r="HB40" s="834"/>
      <c r="HC40" s="834"/>
      <c r="HD40" s="834"/>
      <c r="HE40" s="834"/>
      <c r="HF40" s="834"/>
      <c r="HG40" s="834"/>
      <c r="HH40" s="834"/>
      <c r="HI40" s="834"/>
      <c r="HJ40" s="834"/>
      <c r="HK40" s="834"/>
      <c r="HL40" s="834"/>
      <c r="HM40" s="834"/>
      <c r="HN40" s="834"/>
      <c r="HO40" s="834"/>
      <c r="HP40" s="834"/>
      <c r="HQ40" s="834"/>
      <c r="HR40" s="834"/>
      <c r="HS40" s="834"/>
      <c r="HT40" s="834"/>
      <c r="HU40" s="834"/>
      <c r="HV40" s="834"/>
      <c r="HW40" s="834"/>
      <c r="HX40" s="834"/>
      <c r="HY40" s="834"/>
      <c r="HZ40" s="834"/>
      <c r="IA40" s="834"/>
      <c r="IB40" s="834"/>
      <c r="IC40" s="834"/>
      <c r="ID40" s="834"/>
      <c r="IE40" s="834"/>
      <c r="IF40" s="834"/>
      <c r="IG40" s="834"/>
      <c r="IH40" s="834"/>
      <c r="II40" s="834"/>
      <c r="IJ40" s="834"/>
      <c r="IK40" s="834"/>
      <c r="IL40" s="834"/>
      <c r="IM40" s="834"/>
      <c r="IN40" s="834"/>
      <c r="IO40" s="834"/>
      <c r="IP40" s="834"/>
      <c r="IQ40" s="834"/>
      <c r="IR40" s="834"/>
      <c r="IS40" s="834"/>
      <c r="IT40" s="834"/>
      <c r="IU40" s="834"/>
      <c r="IV40" s="834"/>
      <c r="IW40" s="834"/>
      <c r="IX40" s="834"/>
      <c r="IY40" s="834"/>
      <c r="IZ40" s="834"/>
      <c r="JA40" s="834"/>
    </row>
    <row r="41" spans="1:261" ht="14.1" customHeight="1" x14ac:dyDescent="0.25">
      <c r="A41" s="834"/>
      <c r="B41" s="834"/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  <c r="S41" s="834"/>
      <c r="T41" s="834"/>
      <c r="U41" s="834"/>
      <c r="V41" s="834"/>
      <c r="W41" s="834"/>
      <c r="X41" s="834"/>
      <c r="Y41" s="834"/>
      <c r="Z41" s="834"/>
      <c r="AA41" s="834"/>
      <c r="AB41" s="834"/>
      <c r="AC41" s="834"/>
      <c r="AD41" s="834"/>
      <c r="AE41" s="834"/>
      <c r="AF41" s="834"/>
      <c r="AG41" s="834"/>
      <c r="AH41" s="834"/>
      <c r="AI41" s="834"/>
      <c r="AJ41" s="834"/>
      <c r="AK41" s="834"/>
      <c r="AL41" s="834"/>
      <c r="AM41" s="834"/>
      <c r="AN41" s="834"/>
      <c r="AO41" s="834"/>
      <c r="AP41" s="834"/>
      <c r="AQ41" s="834"/>
      <c r="AR41" s="834"/>
      <c r="AS41" s="834"/>
      <c r="AT41" s="834"/>
      <c r="AU41" s="834"/>
      <c r="AV41" s="834"/>
      <c r="AW41" s="834"/>
      <c r="AX41" s="834"/>
      <c r="AY41" s="834"/>
      <c r="AZ41" s="834"/>
      <c r="BA41" s="834"/>
      <c r="BB41" s="834"/>
      <c r="BC41" s="834"/>
      <c r="BD41" s="834"/>
      <c r="BE41" s="834"/>
      <c r="BF41" s="834"/>
      <c r="BG41" s="834"/>
      <c r="BH41" s="834"/>
      <c r="BI41" s="834"/>
      <c r="BJ41" s="834"/>
      <c r="BK41" s="834"/>
      <c r="BL41" s="834"/>
      <c r="BM41" s="834"/>
      <c r="BN41" s="834"/>
      <c r="BO41" s="834"/>
      <c r="BP41" s="834"/>
      <c r="BQ41" s="834"/>
      <c r="BR41" s="834"/>
      <c r="BS41" s="834"/>
      <c r="BT41" s="834"/>
      <c r="BU41" s="834"/>
      <c r="BV41" s="834"/>
      <c r="BW41" s="834"/>
      <c r="BX41" s="834"/>
      <c r="BY41" s="834"/>
      <c r="BZ41" s="834"/>
      <c r="CA41" s="834"/>
      <c r="CB41" s="834"/>
      <c r="CC41" s="834"/>
      <c r="CD41" s="834"/>
      <c r="CE41" s="834"/>
      <c r="CF41" s="834"/>
      <c r="CG41" s="834"/>
      <c r="CH41" s="834"/>
      <c r="CI41" s="834"/>
      <c r="CJ41" s="834"/>
      <c r="CK41" s="834"/>
      <c r="CL41" s="834"/>
      <c r="CM41" s="834"/>
      <c r="CN41" s="834"/>
      <c r="CO41" s="834"/>
      <c r="CP41" s="834"/>
      <c r="CQ41" s="834"/>
      <c r="CR41" s="834"/>
      <c r="CS41" s="834"/>
      <c r="CT41" s="834"/>
      <c r="CU41" s="834"/>
      <c r="CV41" s="834"/>
      <c r="CW41" s="834"/>
      <c r="CX41" s="834"/>
      <c r="CY41" s="834"/>
      <c r="CZ41" s="834"/>
      <c r="DA41" s="834"/>
      <c r="DB41" s="834"/>
      <c r="DC41" s="834"/>
      <c r="DD41" s="834"/>
      <c r="DE41" s="834"/>
      <c r="DF41" s="834"/>
      <c r="DG41" s="834"/>
      <c r="DH41" s="834"/>
      <c r="DI41" s="834"/>
      <c r="DJ41" s="834"/>
      <c r="DK41" s="834"/>
      <c r="DL41" s="834"/>
      <c r="DM41" s="834"/>
      <c r="DN41" s="834"/>
      <c r="DO41" s="834"/>
      <c r="DP41" s="834"/>
      <c r="DQ41" s="834"/>
      <c r="DR41" s="834"/>
      <c r="DS41" s="834"/>
      <c r="DT41" s="834"/>
      <c r="DU41" s="834"/>
      <c r="DV41" s="834"/>
      <c r="DW41" s="834"/>
      <c r="DX41" s="834"/>
      <c r="DY41" s="834"/>
      <c r="DZ41" s="834"/>
      <c r="EA41" s="834"/>
      <c r="EB41" s="834"/>
      <c r="EC41" s="834"/>
      <c r="ED41" s="834"/>
      <c r="EE41" s="834"/>
      <c r="EF41" s="834"/>
      <c r="EG41" s="834"/>
      <c r="EH41" s="834"/>
      <c r="EI41" s="834"/>
      <c r="EJ41" s="834"/>
      <c r="EK41" s="834"/>
      <c r="EL41" s="834"/>
      <c r="EM41" s="834"/>
      <c r="EN41" s="834"/>
      <c r="EO41" s="834"/>
      <c r="EP41" s="834"/>
      <c r="EQ41" s="834"/>
      <c r="ER41" s="834"/>
      <c r="ES41" s="834"/>
      <c r="ET41" s="834"/>
      <c r="EU41" s="834"/>
      <c r="EV41" s="834"/>
      <c r="EW41" s="834"/>
      <c r="EX41" s="834"/>
      <c r="EY41" s="834"/>
      <c r="EZ41" s="834"/>
      <c r="FA41" s="834"/>
      <c r="FB41" s="834"/>
      <c r="FC41" s="834"/>
      <c r="FD41" s="834"/>
      <c r="FE41" s="834"/>
      <c r="FF41" s="834"/>
      <c r="FG41" s="834"/>
      <c r="FH41" s="834"/>
      <c r="FI41" s="834"/>
      <c r="FJ41" s="834"/>
      <c r="FK41" s="834"/>
      <c r="FL41" s="834"/>
      <c r="FM41" s="834"/>
      <c r="FN41" s="834"/>
      <c r="FO41" s="834"/>
      <c r="FP41" s="834"/>
      <c r="FQ41" s="834"/>
      <c r="FR41" s="834"/>
      <c r="FS41" s="834"/>
      <c r="FT41" s="834"/>
      <c r="FU41" s="834"/>
      <c r="FV41" s="834"/>
      <c r="FW41" s="834"/>
      <c r="FX41" s="834"/>
      <c r="FY41" s="834"/>
      <c r="FZ41" s="834"/>
      <c r="GA41" s="834"/>
      <c r="GB41" s="834"/>
      <c r="GC41" s="834"/>
      <c r="GD41" s="834"/>
      <c r="GE41" s="834"/>
      <c r="GF41" s="834"/>
      <c r="GG41" s="834"/>
      <c r="GH41" s="834"/>
      <c r="GI41" s="834"/>
      <c r="GJ41" s="834"/>
      <c r="GK41" s="834"/>
      <c r="GL41" s="834"/>
      <c r="GM41" s="834"/>
      <c r="GN41" s="834"/>
      <c r="GO41" s="834"/>
      <c r="GP41" s="834"/>
      <c r="GQ41" s="834"/>
      <c r="GR41" s="834"/>
      <c r="GS41" s="834"/>
      <c r="GT41" s="834"/>
      <c r="GU41" s="834"/>
      <c r="GV41" s="834"/>
      <c r="GW41" s="834"/>
      <c r="GX41" s="834"/>
      <c r="GY41" s="834"/>
      <c r="GZ41" s="834"/>
      <c r="HA41" s="834"/>
      <c r="HB41" s="834"/>
      <c r="HC41" s="834"/>
      <c r="HD41" s="834"/>
      <c r="HE41" s="834"/>
      <c r="HF41" s="834"/>
      <c r="HG41" s="834"/>
      <c r="HH41" s="834"/>
      <c r="HI41" s="834"/>
      <c r="HJ41" s="834"/>
      <c r="HK41" s="834"/>
      <c r="HL41" s="834"/>
      <c r="HM41" s="834"/>
      <c r="HN41" s="834"/>
      <c r="HO41" s="834"/>
      <c r="HP41" s="834"/>
      <c r="HQ41" s="834"/>
      <c r="HR41" s="834"/>
      <c r="HS41" s="834"/>
      <c r="HT41" s="834"/>
      <c r="HU41" s="834"/>
      <c r="HV41" s="834"/>
      <c r="HW41" s="834"/>
      <c r="HX41" s="834"/>
      <c r="HY41" s="834"/>
      <c r="HZ41" s="834"/>
      <c r="IA41" s="834"/>
      <c r="IB41" s="834"/>
      <c r="IC41" s="834"/>
      <c r="ID41" s="834"/>
      <c r="IE41" s="834"/>
      <c r="IF41" s="834"/>
      <c r="IG41" s="834"/>
      <c r="IH41" s="834"/>
      <c r="II41" s="834"/>
      <c r="IJ41" s="834"/>
      <c r="IK41" s="834"/>
      <c r="IL41" s="834"/>
      <c r="IM41" s="834"/>
      <c r="IN41" s="834"/>
      <c r="IO41" s="834"/>
      <c r="IP41" s="834"/>
      <c r="IQ41" s="834"/>
      <c r="IR41" s="834"/>
      <c r="IS41" s="834"/>
      <c r="IT41" s="834"/>
      <c r="IU41" s="834"/>
      <c r="IV41" s="834"/>
      <c r="IW41" s="834"/>
      <c r="IX41" s="834"/>
      <c r="IY41" s="834"/>
      <c r="IZ41" s="834"/>
      <c r="JA41" s="834"/>
    </row>
    <row r="42" spans="1:261" ht="14.1" customHeight="1" x14ac:dyDescent="0.25">
      <c r="A42" s="834"/>
      <c r="B42" s="834"/>
      <c r="C42" s="834"/>
      <c r="D42" s="834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4"/>
      <c r="Q42" s="834"/>
      <c r="R42" s="834"/>
      <c r="S42" s="834"/>
      <c r="T42" s="834"/>
      <c r="U42" s="834"/>
      <c r="V42" s="834"/>
      <c r="W42" s="834"/>
      <c r="X42" s="834"/>
      <c r="Y42" s="834"/>
      <c r="Z42" s="834"/>
      <c r="AA42" s="834"/>
      <c r="AB42" s="834"/>
      <c r="AC42" s="834"/>
      <c r="AD42" s="834"/>
      <c r="AE42" s="834"/>
      <c r="AF42" s="834"/>
      <c r="AG42" s="834"/>
      <c r="AH42" s="834"/>
      <c r="AI42" s="834"/>
      <c r="AJ42" s="834"/>
      <c r="AK42" s="834"/>
      <c r="AL42" s="834"/>
      <c r="AM42" s="834"/>
      <c r="AN42" s="834"/>
      <c r="AO42" s="834"/>
      <c r="AP42" s="834"/>
      <c r="AQ42" s="834"/>
      <c r="AR42" s="834"/>
      <c r="AS42" s="834"/>
      <c r="AT42" s="834"/>
      <c r="AU42" s="834"/>
      <c r="AV42" s="834"/>
      <c r="AW42" s="834"/>
      <c r="AX42" s="834"/>
      <c r="AY42" s="834"/>
      <c r="AZ42" s="834"/>
      <c r="BA42" s="834"/>
      <c r="BB42" s="834"/>
      <c r="BC42" s="834"/>
      <c r="BD42" s="834"/>
      <c r="BE42" s="834"/>
      <c r="BF42" s="834"/>
      <c r="BG42" s="834"/>
      <c r="BH42" s="834"/>
      <c r="BI42" s="834"/>
      <c r="BJ42" s="834"/>
      <c r="BK42" s="834"/>
      <c r="BL42" s="834"/>
      <c r="BM42" s="834"/>
      <c r="BN42" s="834"/>
      <c r="BO42" s="834"/>
      <c r="BP42" s="834"/>
      <c r="BQ42" s="834"/>
      <c r="BR42" s="834"/>
      <c r="BS42" s="834"/>
      <c r="BT42" s="834"/>
      <c r="BU42" s="834"/>
      <c r="BV42" s="834"/>
      <c r="BW42" s="834"/>
      <c r="BX42" s="834"/>
      <c r="BY42" s="834"/>
      <c r="BZ42" s="834"/>
      <c r="CA42" s="834"/>
      <c r="CB42" s="834"/>
      <c r="CC42" s="834"/>
      <c r="CD42" s="834"/>
      <c r="CE42" s="834"/>
      <c r="CF42" s="834"/>
      <c r="CG42" s="834"/>
      <c r="CH42" s="834"/>
      <c r="CI42" s="834"/>
      <c r="CJ42" s="834"/>
      <c r="CK42" s="834"/>
      <c r="CL42" s="834"/>
      <c r="CM42" s="834"/>
      <c r="CN42" s="834"/>
      <c r="CO42" s="834"/>
      <c r="CP42" s="834"/>
      <c r="CQ42" s="834"/>
      <c r="CR42" s="834"/>
      <c r="CS42" s="834"/>
      <c r="CT42" s="834"/>
      <c r="CU42" s="834"/>
      <c r="CV42" s="834"/>
      <c r="CW42" s="834"/>
      <c r="CX42" s="834"/>
      <c r="CY42" s="834"/>
      <c r="CZ42" s="834"/>
      <c r="DA42" s="834"/>
      <c r="DB42" s="834"/>
      <c r="DC42" s="834"/>
      <c r="DD42" s="834"/>
      <c r="DE42" s="834"/>
      <c r="DF42" s="834"/>
      <c r="DG42" s="834"/>
      <c r="DH42" s="834"/>
      <c r="DI42" s="834"/>
      <c r="DJ42" s="834"/>
      <c r="DK42" s="834"/>
      <c r="DL42" s="834"/>
      <c r="DM42" s="834"/>
      <c r="DN42" s="834"/>
      <c r="DO42" s="834"/>
      <c r="DP42" s="834"/>
      <c r="DQ42" s="834"/>
      <c r="DR42" s="834"/>
      <c r="DS42" s="834"/>
      <c r="DT42" s="834"/>
      <c r="DU42" s="834"/>
      <c r="DV42" s="834"/>
      <c r="DW42" s="834"/>
      <c r="DX42" s="834"/>
      <c r="DY42" s="834"/>
      <c r="DZ42" s="834"/>
      <c r="EA42" s="834"/>
      <c r="EB42" s="834"/>
      <c r="EC42" s="834"/>
      <c r="ED42" s="834"/>
      <c r="EE42" s="834"/>
      <c r="EF42" s="834"/>
      <c r="EG42" s="834"/>
      <c r="EH42" s="834"/>
      <c r="EI42" s="834"/>
      <c r="EJ42" s="834"/>
      <c r="EK42" s="834"/>
      <c r="EL42" s="834"/>
      <c r="EM42" s="834"/>
      <c r="EN42" s="834"/>
      <c r="EO42" s="834"/>
      <c r="EP42" s="834"/>
      <c r="EQ42" s="834"/>
      <c r="ER42" s="834"/>
      <c r="ES42" s="834"/>
      <c r="ET42" s="834"/>
      <c r="EU42" s="834"/>
      <c r="EV42" s="834"/>
      <c r="EW42" s="834"/>
      <c r="EX42" s="834"/>
      <c r="EY42" s="834"/>
      <c r="EZ42" s="834"/>
      <c r="FA42" s="834"/>
      <c r="FB42" s="834"/>
      <c r="FC42" s="834"/>
      <c r="FD42" s="834"/>
      <c r="FE42" s="834"/>
      <c r="FF42" s="834"/>
      <c r="FG42" s="834"/>
      <c r="FH42" s="834"/>
      <c r="FI42" s="834"/>
      <c r="FJ42" s="834"/>
      <c r="FK42" s="834"/>
      <c r="FL42" s="834"/>
      <c r="FM42" s="834"/>
      <c r="FN42" s="834"/>
      <c r="FO42" s="834"/>
      <c r="FP42" s="834"/>
      <c r="FQ42" s="834"/>
      <c r="FR42" s="834"/>
      <c r="FS42" s="834"/>
      <c r="FT42" s="834"/>
      <c r="FU42" s="834"/>
      <c r="FV42" s="834"/>
      <c r="FW42" s="834"/>
      <c r="FX42" s="834"/>
      <c r="FY42" s="834"/>
      <c r="FZ42" s="834"/>
      <c r="GA42" s="834"/>
      <c r="GB42" s="834"/>
      <c r="GC42" s="834"/>
      <c r="GD42" s="834"/>
      <c r="GE42" s="834"/>
      <c r="GF42" s="834"/>
      <c r="GG42" s="834"/>
      <c r="GH42" s="834"/>
      <c r="GI42" s="834"/>
      <c r="GJ42" s="834"/>
      <c r="GK42" s="834"/>
      <c r="GL42" s="834"/>
      <c r="GM42" s="834"/>
      <c r="GN42" s="834"/>
      <c r="GO42" s="834"/>
      <c r="GP42" s="834"/>
      <c r="GQ42" s="834"/>
      <c r="GR42" s="834"/>
      <c r="GS42" s="834"/>
      <c r="GT42" s="834"/>
      <c r="GU42" s="834"/>
      <c r="GV42" s="834"/>
      <c r="GW42" s="834"/>
      <c r="GX42" s="834"/>
      <c r="GY42" s="834"/>
      <c r="GZ42" s="834"/>
      <c r="HA42" s="834"/>
      <c r="HB42" s="834"/>
      <c r="HC42" s="834"/>
      <c r="HD42" s="834"/>
      <c r="HE42" s="834"/>
      <c r="HF42" s="834"/>
      <c r="HG42" s="834"/>
      <c r="HH42" s="834"/>
      <c r="HI42" s="834"/>
      <c r="HJ42" s="834"/>
      <c r="HK42" s="834"/>
      <c r="HL42" s="834"/>
      <c r="HM42" s="834"/>
      <c r="HN42" s="834"/>
      <c r="HO42" s="834"/>
      <c r="HP42" s="834"/>
      <c r="HQ42" s="834"/>
      <c r="HR42" s="834"/>
      <c r="HS42" s="834"/>
      <c r="HT42" s="834"/>
      <c r="HU42" s="834"/>
      <c r="HV42" s="834"/>
      <c r="HW42" s="834"/>
      <c r="HX42" s="834"/>
      <c r="HY42" s="834"/>
      <c r="HZ42" s="834"/>
      <c r="IA42" s="834"/>
      <c r="IB42" s="834"/>
      <c r="IC42" s="834"/>
      <c r="ID42" s="834"/>
      <c r="IE42" s="834"/>
      <c r="IF42" s="834"/>
      <c r="IG42" s="834"/>
      <c r="IH42" s="834"/>
      <c r="II42" s="834"/>
      <c r="IJ42" s="834"/>
      <c r="IK42" s="834"/>
      <c r="IL42" s="834"/>
      <c r="IM42" s="834"/>
      <c r="IN42" s="834"/>
      <c r="IO42" s="834"/>
      <c r="IP42" s="834"/>
      <c r="IQ42" s="834"/>
      <c r="IR42" s="834"/>
      <c r="IS42" s="834"/>
      <c r="IT42" s="834"/>
      <c r="IU42" s="834"/>
      <c r="IV42" s="834"/>
      <c r="IW42" s="834"/>
      <c r="IX42" s="834"/>
      <c r="IY42" s="834"/>
      <c r="IZ42" s="834"/>
      <c r="JA42" s="834"/>
    </row>
    <row r="43" spans="1:261" ht="14.1" customHeight="1" x14ac:dyDescent="0.25">
      <c r="A43" s="834"/>
      <c r="B43" s="834"/>
      <c r="C43" s="834"/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4"/>
      <c r="Q43" s="834"/>
      <c r="R43" s="834"/>
      <c r="S43" s="834"/>
      <c r="T43" s="834"/>
      <c r="U43" s="834"/>
      <c r="V43" s="834"/>
      <c r="W43" s="834"/>
      <c r="X43" s="834"/>
      <c r="Y43" s="834"/>
      <c r="Z43" s="834"/>
      <c r="AA43" s="834"/>
      <c r="AB43" s="834"/>
      <c r="AC43" s="834"/>
      <c r="AD43" s="834"/>
      <c r="AE43" s="834"/>
      <c r="AF43" s="834"/>
      <c r="AG43" s="834"/>
      <c r="AH43" s="834"/>
      <c r="AI43" s="834"/>
      <c r="AJ43" s="834"/>
      <c r="AK43" s="834"/>
      <c r="AL43" s="834"/>
      <c r="AM43" s="834"/>
      <c r="AN43" s="834"/>
      <c r="AO43" s="834"/>
      <c r="AP43" s="834"/>
      <c r="AQ43" s="834"/>
      <c r="AR43" s="834"/>
      <c r="AS43" s="834"/>
      <c r="AT43" s="834"/>
      <c r="AU43" s="834"/>
      <c r="AV43" s="834"/>
      <c r="AW43" s="834"/>
      <c r="AX43" s="834"/>
      <c r="AY43" s="834"/>
      <c r="AZ43" s="834"/>
      <c r="BA43" s="834"/>
      <c r="BB43" s="834"/>
      <c r="BC43" s="834"/>
      <c r="BD43" s="834"/>
      <c r="BE43" s="834"/>
      <c r="BF43" s="834"/>
      <c r="BG43" s="834"/>
      <c r="BH43" s="834"/>
      <c r="BI43" s="834"/>
      <c r="BJ43" s="834"/>
      <c r="BK43" s="834"/>
      <c r="BL43" s="834"/>
      <c r="BM43" s="834"/>
      <c r="BN43" s="834"/>
      <c r="BO43" s="834"/>
      <c r="BP43" s="834"/>
      <c r="BQ43" s="834"/>
      <c r="BR43" s="834"/>
      <c r="BS43" s="834"/>
      <c r="BT43" s="834"/>
      <c r="BU43" s="834"/>
      <c r="BV43" s="834"/>
      <c r="BW43" s="834"/>
      <c r="BX43" s="834"/>
      <c r="BY43" s="834"/>
      <c r="BZ43" s="834"/>
      <c r="CA43" s="834"/>
      <c r="CB43" s="834"/>
      <c r="CC43" s="834"/>
      <c r="CD43" s="834"/>
      <c r="CE43" s="834"/>
      <c r="CF43" s="834"/>
      <c r="CG43" s="834"/>
      <c r="CH43" s="834"/>
      <c r="CI43" s="834"/>
      <c r="CJ43" s="834"/>
      <c r="CK43" s="834"/>
      <c r="CL43" s="834"/>
      <c r="CM43" s="834"/>
      <c r="CN43" s="834"/>
      <c r="CO43" s="834"/>
      <c r="CP43" s="834"/>
      <c r="CQ43" s="834"/>
      <c r="CR43" s="834"/>
      <c r="CS43" s="834"/>
      <c r="CT43" s="834"/>
      <c r="CU43" s="834"/>
      <c r="CV43" s="834"/>
      <c r="CW43" s="834"/>
      <c r="CX43" s="834"/>
      <c r="CY43" s="834"/>
      <c r="CZ43" s="834"/>
      <c r="DA43" s="834"/>
      <c r="DB43" s="834"/>
      <c r="DC43" s="834"/>
      <c r="DD43" s="834"/>
      <c r="DE43" s="834"/>
      <c r="DF43" s="834"/>
      <c r="DG43" s="834"/>
      <c r="DH43" s="834"/>
      <c r="DI43" s="834"/>
      <c r="DJ43" s="834"/>
      <c r="DK43" s="834"/>
      <c r="DL43" s="834"/>
      <c r="DM43" s="834"/>
      <c r="DN43" s="834"/>
      <c r="DO43" s="834"/>
      <c r="DP43" s="834"/>
      <c r="DQ43" s="834"/>
      <c r="DR43" s="834"/>
      <c r="DS43" s="834"/>
      <c r="DT43" s="834"/>
      <c r="DU43" s="834"/>
      <c r="DV43" s="834"/>
      <c r="DW43" s="834"/>
      <c r="DX43" s="834"/>
      <c r="DY43" s="834"/>
      <c r="DZ43" s="834"/>
      <c r="EA43" s="834"/>
      <c r="EB43" s="834"/>
      <c r="EC43" s="834"/>
      <c r="ED43" s="834"/>
      <c r="EE43" s="834"/>
      <c r="EF43" s="834"/>
      <c r="EG43" s="834"/>
      <c r="EH43" s="834"/>
      <c r="EI43" s="834"/>
      <c r="EJ43" s="834"/>
      <c r="EK43" s="834"/>
      <c r="EL43" s="834"/>
      <c r="EM43" s="834"/>
      <c r="EN43" s="834"/>
      <c r="EO43" s="834"/>
      <c r="EP43" s="834"/>
      <c r="EQ43" s="834"/>
      <c r="ER43" s="834"/>
      <c r="ES43" s="834"/>
      <c r="ET43" s="834"/>
      <c r="EU43" s="834"/>
      <c r="EV43" s="834"/>
      <c r="EW43" s="834"/>
      <c r="EX43" s="834"/>
      <c r="EY43" s="834"/>
      <c r="EZ43" s="834"/>
      <c r="FA43" s="834"/>
      <c r="FB43" s="834"/>
      <c r="FC43" s="834"/>
      <c r="FD43" s="834"/>
      <c r="FE43" s="834"/>
      <c r="FF43" s="834"/>
      <c r="FG43" s="834"/>
      <c r="FH43" s="834"/>
      <c r="FI43" s="834"/>
      <c r="FJ43" s="834"/>
      <c r="FK43" s="834"/>
      <c r="FL43" s="834"/>
      <c r="FM43" s="834"/>
      <c r="FN43" s="834"/>
      <c r="FO43" s="834"/>
      <c r="FP43" s="834"/>
      <c r="FQ43" s="834"/>
      <c r="FR43" s="834"/>
      <c r="FS43" s="834"/>
      <c r="FT43" s="834"/>
      <c r="FU43" s="834"/>
      <c r="FV43" s="834"/>
      <c r="FW43" s="834"/>
      <c r="FX43" s="834"/>
      <c r="FY43" s="834"/>
      <c r="FZ43" s="834"/>
      <c r="GA43" s="834"/>
      <c r="GB43" s="834"/>
      <c r="GC43" s="834"/>
      <c r="GD43" s="834"/>
      <c r="GE43" s="834"/>
      <c r="GF43" s="834"/>
      <c r="GG43" s="834"/>
      <c r="GH43" s="834"/>
      <c r="GI43" s="834"/>
      <c r="GJ43" s="834"/>
      <c r="GK43" s="834"/>
      <c r="GL43" s="834"/>
      <c r="GM43" s="834"/>
      <c r="GN43" s="834"/>
      <c r="GO43" s="834"/>
      <c r="GP43" s="834"/>
      <c r="GQ43" s="834"/>
      <c r="GR43" s="834"/>
      <c r="GS43" s="834"/>
      <c r="GT43" s="834"/>
      <c r="GU43" s="834"/>
      <c r="GV43" s="834"/>
      <c r="GW43" s="834"/>
      <c r="GX43" s="834"/>
      <c r="GY43" s="834"/>
      <c r="GZ43" s="834"/>
      <c r="HA43" s="834"/>
      <c r="HB43" s="834"/>
      <c r="HC43" s="834"/>
      <c r="HD43" s="834"/>
      <c r="HE43" s="834"/>
      <c r="HF43" s="834"/>
      <c r="HG43" s="834"/>
      <c r="HH43" s="834"/>
      <c r="HI43" s="834"/>
      <c r="HJ43" s="834"/>
      <c r="HK43" s="834"/>
      <c r="HL43" s="834"/>
      <c r="HM43" s="834"/>
      <c r="HN43" s="834"/>
      <c r="HO43" s="834"/>
      <c r="HP43" s="834"/>
      <c r="HQ43" s="834"/>
      <c r="HR43" s="834"/>
      <c r="HS43" s="834"/>
      <c r="HT43" s="834"/>
      <c r="HU43" s="834"/>
      <c r="HV43" s="834"/>
      <c r="HW43" s="834"/>
      <c r="HX43" s="834"/>
      <c r="HY43" s="834"/>
      <c r="HZ43" s="834"/>
      <c r="IA43" s="834"/>
      <c r="IB43" s="834"/>
      <c r="IC43" s="834"/>
      <c r="ID43" s="834"/>
      <c r="IE43" s="834"/>
      <c r="IF43" s="834"/>
      <c r="IG43" s="834"/>
      <c r="IH43" s="834"/>
      <c r="II43" s="834"/>
      <c r="IJ43" s="834"/>
      <c r="IK43" s="834"/>
      <c r="IL43" s="834"/>
      <c r="IM43" s="834"/>
      <c r="IN43" s="834"/>
      <c r="IO43" s="834"/>
      <c r="IP43" s="834"/>
      <c r="IQ43" s="834"/>
      <c r="IR43" s="834"/>
      <c r="IS43" s="834"/>
      <c r="IT43" s="834"/>
      <c r="IU43" s="834"/>
      <c r="IV43" s="834"/>
      <c r="IW43" s="834"/>
      <c r="IX43" s="834"/>
      <c r="IY43" s="834"/>
      <c r="IZ43" s="834"/>
      <c r="JA43" s="834"/>
    </row>
    <row r="44" spans="1:261" ht="14.1" customHeight="1" x14ac:dyDescent="0.25">
      <c r="A44" s="834"/>
      <c r="B44" s="834"/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4"/>
      <c r="Q44" s="834"/>
      <c r="R44" s="834"/>
      <c r="S44" s="834"/>
      <c r="T44" s="834"/>
      <c r="U44" s="834"/>
      <c r="V44" s="834"/>
      <c r="W44" s="834"/>
      <c r="X44" s="834"/>
      <c r="Y44" s="834"/>
      <c r="Z44" s="834"/>
      <c r="AA44" s="834"/>
      <c r="AB44" s="834"/>
      <c r="AC44" s="834"/>
      <c r="AD44" s="834"/>
      <c r="AE44" s="834"/>
      <c r="AF44" s="834"/>
      <c r="AG44" s="834"/>
      <c r="AH44" s="834"/>
      <c r="AI44" s="834"/>
      <c r="AJ44" s="834"/>
      <c r="AK44" s="834"/>
      <c r="AL44" s="834"/>
      <c r="AM44" s="834"/>
      <c r="AN44" s="834"/>
      <c r="AO44" s="834"/>
      <c r="AP44" s="834"/>
      <c r="AQ44" s="834"/>
      <c r="AR44" s="834"/>
      <c r="AS44" s="834"/>
      <c r="AT44" s="834"/>
      <c r="AU44" s="834"/>
      <c r="AV44" s="834"/>
      <c r="AW44" s="834"/>
      <c r="AX44" s="834"/>
      <c r="AY44" s="834"/>
      <c r="AZ44" s="834"/>
      <c r="BA44" s="834"/>
      <c r="BB44" s="834"/>
      <c r="BC44" s="834"/>
      <c r="BD44" s="834"/>
      <c r="BE44" s="834"/>
      <c r="BF44" s="834"/>
      <c r="BG44" s="834"/>
      <c r="BH44" s="834"/>
      <c r="BI44" s="834"/>
      <c r="BJ44" s="834"/>
      <c r="BK44" s="834"/>
      <c r="BL44" s="834"/>
      <c r="BM44" s="834"/>
      <c r="BN44" s="834"/>
      <c r="BO44" s="834"/>
      <c r="BP44" s="834"/>
      <c r="BQ44" s="834"/>
      <c r="BR44" s="834"/>
      <c r="BS44" s="834"/>
      <c r="BT44" s="834"/>
      <c r="BU44" s="834"/>
      <c r="BV44" s="834"/>
      <c r="BW44" s="834"/>
      <c r="BX44" s="834"/>
      <c r="BY44" s="834"/>
      <c r="BZ44" s="834"/>
      <c r="CA44" s="834"/>
      <c r="CB44" s="834"/>
      <c r="CC44" s="834"/>
      <c r="CD44" s="834"/>
      <c r="CE44" s="834"/>
      <c r="CF44" s="834"/>
      <c r="CG44" s="834"/>
      <c r="CH44" s="834"/>
      <c r="CI44" s="834"/>
      <c r="CJ44" s="834"/>
      <c r="CK44" s="834"/>
      <c r="CL44" s="834"/>
      <c r="CM44" s="834"/>
      <c r="CN44" s="834"/>
      <c r="CO44" s="834"/>
      <c r="CP44" s="834"/>
      <c r="CQ44" s="834"/>
      <c r="CR44" s="834"/>
      <c r="CS44" s="834"/>
      <c r="CT44" s="834"/>
      <c r="CU44" s="834"/>
      <c r="CV44" s="834"/>
      <c r="CW44" s="834"/>
      <c r="CX44" s="834"/>
      <c r="CY44" s="834"/>
      <c r="CZ44" s="834"/>
      <c r="DA44" s="834"/>
      <c r="DB44" s="834"/>
      <c r="DC44" s="834"/>
      <c r="DD44" s="834"/>
      <c r="DE44" s="834"/>
      <c r="DF44" s="834"/>
      <c r="DG44" s="834"/>
      <c r="DH44" s="834"/>
      <c r="DI44" s="834"/>
      <c r="DJ44" s="834"/>
      <c r="DK44" s="834"/>
      <c r="DL44" s="834"/>
      <c r="DM44" s="834"/>
      <c r="DN44" s="834"/>
      <c r="DO44" s="834"/>
      <c r="DP44" s="834"/>
      <c r="DQ44" s="834"/>
      <c r="DR44" s="834"/>
      <c r="DS44" s="834"/>
      <c r="DT44" s="834"/>
      <c r="DU44" s="834"/>
      <c r="DV44" s="834"/>
      <c r="DW44" s="834"/>
      <c r="DX44" s="834"/>
      <c r="DY44" s="834"/>
      <c r="DZ44" s="834"/>
      <c r="EA44" s="834"/>
      <c r="EB44" s="834"/>
      <c r="EC44" s="834"/>
      <c r="ED44" s="834"/>
      <c r="EE44" s="834"/>
      <c r="EF44" s="834"/>
      <c r="EG44" s="834"/>
      <c r="EH44" s="834"/>
      <c r="EI44" s="834"/>
      <c r="EJ44" s="834"/>
      <c r="EK44" s="834"/>
      <c r="EL44" s="834"/>
      <c r="EM44" s="834"/>
      <c r="EN44" s="834"/>
      <c r="EO44" s="834"/>
      <c r="EP44" s="834"/>
      <c r="EQ44" s="834"/>
      <c r="ER44" s="834"/>
      <c r="ES44" s="834"/>
      <c r="ET44" s="834"/>
      <c r="EU44" s="834"/>
      <c r="EV44" s="834"/>
      <c r="EW44" s="834"/>
      <c r="EX44" s="834"/>
      <c r="EY44" s="834"/>
      <c r="EZ44" s="834"/>
      <c r="FA44" s="834"/>
      <c r="FB44" s="834"/>
      <c r="FC44" s="834"/>
      <c r="FD44" s="834"/>
      <c r="FE44" s="834"/>
      <c r="FF44" s="834"/>
      <c r="FG44" s="834"/>
      <c r="FH44" s="834"/>
      <c r="FI44" s="834"/>
      <c r="FJ44" s="834"/>
      <c r="FK44" s="834"/>
      <c r="FL44" s="834"/>
      <c r="FM44" s="834"/>
      <c r="FN44" s="834"/>
      <c r="FO44" s="834"/>
      <c r="FP44" s="834"/>
      <c r="FQ44" s="834"/>
      <c r="FR44" s="834"/>
      <c r="FS44" s="834"/>
      <c r="FT44" s="834"/>
      <c r="FU44" s="834"/>
      <c r="FV44" s="834"/>
      <c r="FW44" s="834"/>
      <c r="FX44" s="834"/>
      <c r="FY44" s="834"/>
      <c r="FZ44" s="834"/>
      <c r="GA44" s="834"/>
      <c r="GB44" s="834"/>
      <c r="GC44" s="834"/>
      <c r="GD44" s="834"/>
      <c r="GE44" s="834"/>
      <c r="GF44" s="834"/>
      <c r="GG44" s="834"/>
      <c r="GH44" s="834"/>
      <c r="GI44" s="834"/>
      <c r="GJ44" s="834"/>
      <c r="GK44" s="834"/>
      <c r="GL44" s="834"/>
      <c r="GM44" s="834"/>
      <c r="GN44" s="834"/>
      <c r="GO44" s="834"/>
      <c r="GP44" s="834"/>
      <c r="GQ44" s="834"/>
      <c r="GR44" s="834"/>
      <c r="GS44" s="834"/>
      <c r="GT44" s="834"/>
      <c r="GU44" s="834"/>
      <c r="GV44" s="834"/>
      <c r="GW44" s="834"/>
      <c r="GX44" s="834"/>
      <c r="GY44" s="834"/>
      <c r="GZ44" s="834"/>
      <c r="HA44" s="834"/>
      <c r="HB44" s="834"/>
      <c r="HC44" s="834"/>
      <c r="HD44" s="834"/>
      <c r="HE44" s="834"/>
      <c r="HF44" s="834"/>
      <c r="HG44" s="834"/>
      <c r="HH44" s="834"/>
      <c r="HI44" s="834"/>
      <c r="HJ44" s="834"/>
      <c r="HK44" s="834"/>
      <c r="HL44" s="834"/>
      <c r="HM44" s="834"/>
      <c r="HN44" s="834"/>
      <c r="HO44" s="834"/>
      <c r="HP44" s="834"/>
      <c r="HQ44" s="834"/>
      <c r="HR44" s="834"/>
      <c r="HS44" s="834"/>
      <c r="HT44" s="834"/>
      <c r="HU44" s="834"/>
      <c r="HV44" s="834"/>
      <c r="HW44" s="834"/>
      <c r="HX44" s="834"/>
      <c r="HY44" s="834"/>
      <c r="HZ44" s="834"/>
      <c r="IA44" s="834"/>
      <c r="IB44" s="834"/>
      <c r="IC44" s="834"/>
      <c r="ID44" s="834"/>
      <c r="IE44" s="834"/>
      <c r="IF44" s="834"/>
      <c r="IG44" s="834"/>
      <c r="IH44" s="834"/>
      <c r="II44" s="834"/>
      <c r="IJ44" s="834"/>
      <c r="IK44" s="834"/>
      <c r="IL44" s="834"/>
      <c r="IM44" s="834"/>
      <c r="IN44" s="834"/>
      <c r="IO44" s="834"/>
      <c r="IP44" s="834"/>
      <c r="IQ44" s="834"/>
      <c r="IR44" s="834"/>
      <c r="IS44" s="834"/>
      <c r="IT44" s="834"/>
      <c r="IU44" s="834"/>
      <c r="IV44" s="834"/>
      <c r="IW44" s="834"/>
      <c r="IX44" s="834"/>
      <c r="IY44" s="834"/>
      <c r="IZ44" s="834"/>
      <c r="JA44" s="834"/>
    </row>
    <row r="45" spans="1:261" ht="12.95" hidden="1" customHeight="1" x14ac:dyDescent="0.25">
      <c r="A45" s="834"/>
      <c r="B45" s="834"/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34"/>
      <c r="W45" s="834"/>
      <c r="X45" s="834"/>
      <c r="Y45" s="834"/>
      <c r="Z45" s="834"/>
      <c r="AA45" s="834"/>
      <c r="AB45" s="834"/>
      <c r="AC45" s="834"/>
      <c r="AD45" s="834"/>
      <c r="AE45" s="834"/>
      <c r="AF45" s="834"/>
      <c r="AG45" s="834"/>
      <c r="AH45" s="834"/>
      <c r="AI45" s="834"/>
      <c r="AJ45" s="834"/>
      <c r="AK45" s="834"/>
      <c r="AL45" s="834"/>
      <c r="AM45" s="834"/>
      <c r="AN45" s="834"/>
      <c r="AO45" s="834"/>
      <c r="AP45" s="834"/>
      <c r="AQ45" s="834"/>
      <c r="AR45" s="834"/>
      <c r="AS45" s="834"/>
      <c r="AT45" s="834"/>
      <c r="AU45" s="834"/>
      <c r="AV45" s="834"/>
      <c r="AW45" s="834"/>
      <c r="AX45" s="834"/>
      <c r="AY45" s="834"/>
      <c r="AZ45" s="834"/>
      <c r="BA45" s="834"/>
      <c r="BB45" s="834"/>
      <c r="BC45" s="834"/>
      <c r="BD45" s="834"/>
      <c r="BE45" s="834"/>
      <c r="BF45" s="834"/>
      <c r="BG45" s="834"/>
      <c r="BH45" s="834"/>
      <c r="BI45" s="834"/>
      <c r="BJ45" s="834"/>
      <c r="BK45" s="834"/>
      <c r="BL45" s="834"/>
      <c r="BM45" s="834"/>
      <c r="BN45" s="834"/>
      <c r="BO45" s="834"/>
      <c r="BP45" s="834"/>
      <c r="BQ45" s="834"/>
      <c r="BR45" s="834"/>
      <c r="BS45" s="834"/>
      <c r="BT45" s="834"/>
      <c r="BU45" s="834"/>
      <c r="BV45" s="834"/>
      <c r="BW45" s="834"/>
      <c r="BX45" s="834"/>
      <c r="BY45" s="834"/>
      <c r="BZ45" s="834"/>
      <c r="CA45" s="834"/>
      <c r="CB45" s="834"/>
      <c r="CC45" s="834"/>
      <c r="CD45" s="834"/>
      <c r="CE45" s="834"/>
      <c r="CF45" s="834"/>
      <c r="CG45" s="834"/>
      <c r="CH45" s="834"/>
      <c r="CI45" s="834"/>
      <c r="CJ45" s="834"/>
      <c r="CK45" s="834"/>
      <c r="CL45" s="834"/>
      <c r="CM45" s="834"/>
      <c r="CN45" s="834"/>
      <c r="CO45" s="834"/>
      <c r="CP45" s="834"/>
      <c r="CQ45" s="834"/>
      <c r="CR45" s="834"/>
      <c r="CS45" s="834"/>
      <c r="CT45" s="834"/>
      <c r="CU45" s="834"/>
      <c r="CV45" s="834"/>
      <c r="CW45" s="834"/>
      <c r="CX45" s="834"/>
      <c r="CY45" s="834"/>
      <c r="CZ45" s="834"/>
      <c r="DA45" s="834"/>
      <c r="DB45" s="834"/>
      <c r="DC45" s="834"/>
      <c r="DD45" s="834"/>
      <c r="DE45" s="834"/>
      <c r="DF45" s="834"/>
      <c r="DG45" s="834"/>
      <c r="DH45" s="834"/>
      <c r="DI45" s="834"/>
      <c r="DJ45" s="834"/>
      <c r="DK45" s="834"/>
      <c r="DL45" s="834"/>
      <c r="DM45" s="834"/>
      <c r="DN45" s="834"/>
      <c r="DO45" s="834"/>
      <c r="DP45" s="834"/>
      <c r="DQ45" s="834"/>
      <c r="DR45" s="834"/>
      <c r="DS45" s="834"/>
      <c r="DT45" s="834"/>
      <c r="DU45" s="834"/>
      <c r="DV45" s="834"/>
      <c r="DW45" s="834"/>
      <c r="DX45" s="834"/>
      <c r="DY45" s="834"/>
      <c r="DZ45" s="834"/>
      <c r="EA45" s="834"/>
      <c r="EB45" s="834"/>
      <c r="EC45" s="834"/>
      <c r="ED45" s="834"/>
      <c r="EE45" s="834"/>
      <c r="EF45" s="834"/>
      <c r="EG45" s="834"/>
      <c r="EH45" s="834"/>
      <c r="EI45" s="834"/>
      <c r="EJ45" s="834"/>
      <c r="EK45" s="834"/>
      <c r="EL45" s="834"/>
      <c r="EM45" s="834"/>
      <c r="EN45" s="834"/>
      <c r="EO45" s="834"/>
      <c r="EP45" s="834"/>
      <c r="EQ45" s="834"/>
      <c r="ER45" s="834"/>
      <c r="ES45" s="834"/>
      <c r="ET45" s="834"/>
      <c r="EU45" s="834"/>
      <c r="EV45" s="834"/>
      <c r="EW45" s="834"/>
      <c r="EX45" s="834"/>
      <c r="EY45" s="834"/>
      <c r="EZ45" s="834"/>
      <c r="FA45" s="834"/>
      <c r="FB45" s="834"/>
      <c r="FC45" s="834"/>
      <c r="FD45" s="834"/>
      <c r="FE45" s="834"/>
      <c r="FF45" s="834"/>
      <c r="FG45" s="834"/>
      <c r="FH45" s="834"/>
      <c r="FI45" s="834"/>
      <c r="FJ45" s="834"/>
      <c r="FK45" s="834"/>
      <c r="FL45" s="834"/>
      <c r="FM45" s="834"/>
      <c r="FN45" s="834"/>
      <c r="FO45" s="834"/>
      <c r="FP45" s="834"/>
      <c r="FQ45" s="834"/>
      <c r="FR45" s="834"/>
      <c r="FS45" s="834"/>
      <c r="FT45" s="834"/>
      <c r="FU45" s="834"/>
      <c r="FV45" s="834"/>
      <c r="FW45" s="834"/>
      <c r="FX45" s="834"/>
      <c r="FY45" s="834"/>
      <c r="FZ45" s="834"/>
      <c r="GA45" s="834"/>
      <c r="GB45" s="834"/>
      <c r="GC45" s="834"/>
      <c r="GD45" s="834"/>
      <c r="GE45" s="834"/>
      <c r="GF45" s="834"/>
      <c r="GG45" s="834"/>
      <c r="GH45" s="834"/>
      <c r="GI45" s="834"/>
      <c r="GJ45" s="834"/>
      <c r="GK45" s="834"/>
      <c r="GL45" s="834"/>
      <c r="GM45" s="834"/>
      <c r="GN45" s="834"/>
      <c r="GO45" s="834"/>
      <c r="GP45" s="834"/>
      <c r="GQ45" s="834"/>
      <c r="GR45" s="834"/>
      <c r="GS45" s="834"/>
      <c r="GT45" s="834"/>
      <c r="GU45" s="834"/>
      <c r="GV45" s="834"/>
      <c r="GW45" s="834"/>
      <c r="GX45" s="834"/>
      <c r="GY45" s="834"/>
      <c r="GZ45" s="834"/>
      <c r="HA45" s="834"/>
      <c r="HB45" s="834"/>
      <c r="HC45" s="834"/>
      <c r="HD45" s="834"/>
      <c r="HE45" s="834"/>
      <c r="HF45" s="834"/>
      <c r="HG45" s="834"/>
      <c r="HH45" s="834"/>
      <c r="HI45" s="834"/>
      <c r="HJ45" s="834"/>
      <c r="HK45" s="834"/>
      <c r="HL45" s="834"/>
      <c r="HM45" s="834"/>
      <c r="HN45" s="834"/>
      <c r="HO45" s="834"/>
      <c r="HP45" s="834"/>
      <c r="HQ45" s="834"/>
      <c r="HR45" s="834"/>
      <c r="HS45" s="834"/>
      <c r="HT45" s="834"/>
      <c r="HU45" s="834"/>
      <c r="HV45" s="834"/>
      <c r="HW45" s="834"/>
      <c r="HX45" s="834"/>
      <c r="HY45" s="834"/>
      <c r="HZ45" s="834"/>
      <c r="IA45" s="834"/>
      <c r="IB45" s="834"/>
      <c r="IC45" s="834"/>
      <c r="ID45" s="834"/>
      <c r="IE45" s="834"/>
      <c r="IF45" s="834"/>
      <c r="IG45" s="834"/>
      <c r="IH45" s="834"/>
      <c r="II45" s="834"/>
      <c r="IJ45" s="834"/>
      <c r="IK45" s="834"/>
      <c r="IL45" s="834"/>
      <c r="IM45" s="834"/>
      <c r="IN45" s="834"/>
      <c r="IO45" s="834"/>
      <c r="IP45" s="834"/>
      <c r="IQ45" s="834"/>
      <c r="IR45" s="834"/>
      <c r="IS45" s="834"/>
      <c r="IT45" s="834"/>
      <c r="IU45" s="834"/>
      <c r="IV45" s="834"/>
      <c r="IW45" s="834"/>
      <c r="IX45" s="834"/>
      <c r="IY45" s="834"/>
      <c r="IZ45" s="834"/>
      <c r="JA45" s="834"/>
    </row>
    <row r="46" spans="1:261" ht="12.95" hidden="1" customHeight="1" x14ac:dyDescent="0.25">
      <c r="A46" s="834"/>
      <c r="B46" s="834"/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4"/>
      <c r="V46" s="834"/>
      <c r="W46" s="834"/>
      <c r="X46" s="834"/>
      <c r="Y46" s="834"/>
      <c r="Z46" s="834"/>
      <c r="AA46" s="834"/>
      <c r="AB46" s="834"/>
      <c r="AC46" s="834"/>
      <c r="AD46" s="834"/>
      <c r="AE46" s="834"/>
      <c r="AF46" s="834"/>
      <c r="AG46" s="834"/>
      <c r="AH46" s="834"/>
      <c r="AI46" s="834"/>
      <c r="AJ46" s="834"/>
      <c r="AK46" s="834"/>
      <c r="AL46" s="834"/>
      <c r="AM46" s="834"/>
      <c r="AN46" s="834"/>
      <c r="AO46" s="834"/>
      <c r="AP46" s="834"/>
      <c r="AQ46" s="834"/>
      <c r="AR46" s="834"/>
      <c r="AS46" s="834"/>
      <c r="AT46" s="834"/>
      <c r="AU46" s="834"/>
      <c r="AV46" s="834"/>
      <c r="AW46" s="834"/>
      <c r="AX46" s="834"/>
      <c r="AY46" s="834"/>
      <c r="AZ46" s="834"/>
      <c r="BA46" s="834"/>
      <c r="BB46" s="834"/>
      <c r="BC46" s="834"/>
      <c r="BD46" s="834"/>
      <c r="BE46" s="834"/>
      <c r="BF46" s="834"/>
      <c r="BG46" s="834"/>
      <c r="BH46" s="834"/>
      <c r="BI46" s="834"/>
      <c r="BJ46" s="834"/>
      <c r="BK46" s="834"/>
      <c r="BL46" s="834"/>
      <c r="BM46" s="834"/>
      <c r="BN46" s="834"/>
      <c r="BO46" s="834"/>
      <c r="BP46" s="834"/>
      <c r="BQ46" s="834"/>
      <c r="BR46" s="834"/>
      <c r="BS46" s="834"/>
      <c r="BT46" s="834"/>
      <c r="BU46" s="834"/>
      <c r="BV46" s="834"/>
      <c r="BW46" s="834"/>
      <c r="BX46" s="834"/>
      <c r="BY46" s="834"/>
      <c r="BZ46" s="834"/>
      <c r="CA46" s="834"/>
      <c r="CB46" s="834"/>
      <c r="CC46" s="834"/>
      <c r="CD46" s="834"/>
      <c r="CE46" s="834"/>
      <c r="CF46" s="834"/>
      <c r="CG46" s="834"/>
      <c r="CH46" s="834"/>
      <c r="CI46" s="834"/>
      <c r="CJ46" s="834"/>
      <c r="CK46" s="834"/>
      <c r="CL46" s="834"/>
      <c r="CM46" s="834"/>
      <c r="CN46" s="834"/>
      <c r="CO46" s="834"/>
      <c r="CP46" s="834"/>
      <c r="CQ46" s="834"/>
      <c r="CR46" s="834"/>
      <c r="CS46" s="834"/>
      <c r="CT46" s="834"/>
      <c r="CU46" s="834"/>
      <c r="CV46" s="834"/>
      <c r="CW46" s="834"/>
      <c r="CX46" s="834"/>
      <c r="CY46" s="834"/>
      <c r="CZ46" s="834"/>
      <c r="DA46" s="834"/>
      <c r="DB46" s="834"/>
      <c r="DC46" s="834"/>
      <c r="DD46" s="834"/>
      <c r="DE46" s="834"/>
      <c r="DF46" s="834"/>
      <c r="DG46" s="834"/>
      <c r="DH46" s="834"/>
      <c r="DI46" s="834"/>
      <c r="DJ46" s="834"/>
      <c r="DK46" s="834"/>
      <c r="DL46" s="834"/>
      <c r="DM46" s="834"/>
      <c r="DN46" s="834"/>
      <c r="DO46" s="834"/>
      <c r="DP46" s="834"/>
      <c r="DQ46" s="834"/>
      <c r="DR46" s="834"/>
      <c r="DS46" s="834"/>
      <c r="DT46" s="834"/>
      <c r="DU46" s="834"/>
      <c r="DV46" s="834"/>
      <c r="DW46" s="834"/>
      <c r="DX46" s="834"/>
      <c r="DY46" s="834"/>
      <c r="DZ46" s="834"/>
      <c r="EA46" s="834"/>
      <c r="EB46" s="834"/>
      <c r="EC46" s="834"/>
      <c r="ED46" s="834"/>
      <c r="EE46" s="834"/>
      <c r="EF46" s="834"/>
      <c r="EG46" s="834"/>
      <c r="EH46" s="834"/>
      <c r="EI46" s="834"/>
      <c r="EJ46" s="834"/>
      <c r="EK46" s="834"/>
      <c r="EL46" s="834"/>
      <c r="EM46" s="834"/>
      <c r="EN46" s="834"/>
      <c r="EO46" s="834"/>
      <c r="EP46" s="834"/>
      <c r="EQ46" s="834"/>
      <c r="ER46" s="834"/>
      <c r="ES46" s="834"/>
      <c r="ET46" s="834"/>
      <c r="EU46" s="834"/>
      <c r="EV46" s="834"/>
      <c r="EW46" s="834"/>
      <c r="EX46" s="834"/>
      <c r="EY46" s="834"/>
      <c r="EZ46" s="834"/>
      <c r="FA46" s="834"/>
      <c r="FB46" s="834"/>
      <c r="FC46" s="834"/>
      <c r="FD46" s="834"/>
      <c r="FE46" s="834"/>
      <c r="FF46" s="834"/>
      <c r="FG46" s="834"/>
      <c r="FH46" s="834"/>
      <c r="FI46" s="834"/>
      <c r="FJ46" s="834"/>
      <c r="FK46" s="834"/>
      <c r="FL46" s="834"/>
      <c r="FM46" s="834"/>
      <c r="FN46" s="834"/>
      <c r="FO46" s="834"/>
      <c r="FP46" s="834"/>
      <c r="FQ46" s="834"/>
      <c r="FR46" s="834"/>
      <c r="FS46" s="834"/>
      <c r="FT46" s="834"/>
      <c r="FU46" s="834"/>
      <c r="FV46" s="834"/>
      <c r="FW46" s="834"/>
      <c r="FX46" s="834"/>
      <c r="FY46" s="834"/>
      <c r="FZ46" s="834"/>
      <c r="GA46" s="834"/>
      <c r="GB46" s="834"/>
      <c r="GC46" s="834"/>
      <c r="GD46" s="834"/>
      <c r="GE46" s="834"/>
      <c r="GF46" s="834"/>
      <c r="GG46" s="834"/>
      <c r="GH46" s="834"/>
      <c r="GI46" s="834"/>
      <c r="GJ46" s="834"/>
      <c r="GK46" s="834"/>
      <c r="GL46" s="834"/>
      <c r="GM46" s="834"/>
      <c r="GN46" s="834"/>
      <c r="GO46" s="834"/>
      <c r="GP46" s="834"/>
      <c r="GQ46" s="834"/>
      <c r="GR46" s="834"/>
      <c r="GS46" s="834"/>
      <c r="GT46" s="834"/>
      <c r="GU46" s="834"/>
      <c r="GV46" s="834"/>
      <c r="GW46" s="834"/>
      <c r="GX46" s="834"/>
      <c r="GY46" s="834"/>
      <c r="GZ46" s="834"/>
      <c r="HA46" s="834"/>
      <c r="HB46" s="834"/>
      <c r="HC46" s="834"/>
      <c r="HD46" s="834"/>
      <c r="HE46" s="834"/>
      <c r="HF46" s="834"/>
      <c r="HG46" s="834"/>
      <c r="HH46" s="834"/>
      <c r="HI46" s="834"/>
      <c r="HJ46" s="834"/>
      <c r="HK46" s="834"/>
      <c r="HL46" s="834"/>
      <c r="HM46" s="834"/>
      <c r="HN46" s="834"/>
      <c r="HO46" s="834"/>
      <c r="HP46" s="834"/>
      <c r="HQ46" s="834"/>
      <c r="HR46" s="834"/>
      <c r="HS46" s="834"/>
      <c r="HT46" s="834"/>
      <c r="HU46" s="834"/>
      <c r="HV46" s="834"/>
      <c r="HW46" s="834"/>
      <c r="HX46" s="834"/>
      <c r="HY46" s="834"/>
      <c r="HZ46" s="834"/>
      <c r="IA46" s="834"/>
      <c r="IB46" s="834"/>
      <c r="IC46" s="834"/>
      <c r="ID46" s="834"/>
      <c r="IE46" s="834"/>
      <c r="IF46" s="834"/>
      <c r="IG46" s="834"/>
      <c r="IH46" s="834"/>
      <c r="II46" s="834"/>
      <c r="IJ46" s="834"/>
      <c r="IK46" s="834"/>
      <c r="IL46" s="834"/>
      <c r="IM46" s="834"/>
      <c r="IN46" s="834"/>
      <c r="IO46" s="834"/>
      <c r="IP46" s="834"/>
      <c r="IQ46" s="834"/>
      <c r="IR46" s="834"/>
      <c r="IS46" s="834"/>
      <c r="IT46" s="834"/>
      <c r="IU46" s="834"/>
      <c r="IV46" s="834"/>
      <c r="IW46" s="834"/>
      <c r="IX46" s="834"/>
      <c r="IY46" s="834"/>
      <c r="IZ46" s="834"/>
      <c r="JA46" s="834"/>
    </row>
    <row r="47" spans="1:261" ht="12.95" hidden="1" customHeight="1" x14ac:dyDescent="0.25">
      <c r="A47" s="834"/>
      <c r="B47" s="834"/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4"/>
      <c r="Q47" s="834"/>
      <c r="R47" s="834"/>
      <c r="S47" s="834"/>
      <c r="T47" s="834"/>
      <c r="U47" s="834"/>
      <c r="V47" s="834"/>
      <c r="W47" s="834"/>
      <c r="X47" s="834"/>
      <c r="Y47" s="834"/>
      <c r="Z47" s="834"/>
      <c r="AA47" s="834"/>
      <c r="AB47" s="834"/>
      <c r="AC47" s="834"/>
      <c r="AD47" s="834"/>
      <c r="AE47" s="834"/>
      <c r="AF47" s="834"/>
      <c r="AG47" s="834"/>
      <c r="AH47" s="834"/>
      <c r="AI47" s="834"/>
      <c r="AJ47" s="834"/>
      <c r="AK47" s="834"/>
      <c r="AL47" s="834"/>
      <c r="AM47" s="834"/>
      <c r="AN47" s="834"/>
      <c r="AO47" s="834"/>
      <c r="AP47" s="834"/>
      <c r="AQ47" s="834"/>
      <c r="AR47" s="834"/>
      <c r="AS47" s="834"/>
      <c r="AT47" s="834"/>
      <c r="AU47" s="834"/>
      <c r="AV47" s="834"/>
      <c r="AW47" s="834"/>
      <c r="AX47" s="834"/>
      <c r="AY47" s="834"/>
      <c r="AZ47" s="834"/>
      <c r="BA47" s="834"/>
      <c r="BB47" s="834"/>
      <c r="BC47" s="834"/>
      <c r="BD47" s="834"/>
      <c r="BE47" s="834"/>
      <c r="BF47" s="834"/>
      <c r="BG47" s="834"/>
      <c r="BH47" s="834"/>
      <c r="BI47" s="834"/>
      <c r="BJ47" s="834"/>
      <c r="BK47" s="834"/>
      <c r="BL47" s="834"/>
      <c r="BM47" s="834"/>
      <c r="BN47" s="834"/>
      <c r="BO47" s="834"/>
      <c r="BP47" s="834"/>
      <c r="BQ47" s="834"/>
      <c r="BR47" s="834"/>
      <c r="BS47" s="834"/>
      <c r="BT47" s="834"/>
      <c r="BU47" s="834"/>
      <c r="BV47" s="834"/>
      <c r="BW47" s="834"/>
      <c r="BX47" s="834"/>
      <c r="BY47" s="834"/>
      <c r="BZ47" s="834"/>
      <c r="CA47" s="834"/>
      <c r="CB47" s="834"/>
      <c r="CC47" s="834"/>
      <c r="CD47" s="834"/>
      <c r="CE47" s="834"/>
      <c r="CF47" s="834"/>
      <c r="CG47" s="834"/>
      <c r="CH47" s="834"/>
      <c r="CI47" s="834"/>
      <c r="CJ47" s="834"/>
      <c r="CK47" s="834"/>
      <c r="CL47" s="834"/>
      <c r="CM47" s="834"/>
      <c r="CN47" s="834"/>
      <c r="CO47" s="834"/>
      <c r="CP47" s="834"/>
      <c r="CQ47" s="834"/>
      <c r="CR47" s="834"/>
      <c r="CS47" s="834"/>
      <c r="CT47" s="834"/>
      <c r="CU47" s="834"/>
      <c r="CV47" s="834"/>
      <c r="CW47" s="834"/>
      <c r="CX47" s="834"/>
      <c r="CY47" s="834"/>
      <c r="CZ47" s="834"/>
      <c r="DA47" s="834"/>
      <c r="DB47" s="834"/>
      <c r="DC47" s="834"/>
      <c r="DD47" s="834"/>
      <c r="DE47" s="834"/>
      <c r="DF47" s="834"/>
      <c r="DG47" s="834"/>
      <c r="DH47" s="834"/>
      <c r="DI47" s="834"/>
      <c r="DJ47" s="834"/>
      <c r="DK47" s="834"/>
      <c r="DL47" s="834"/>
      <c r="DM47" s="834"/>
      <c r="DN47" s="834"/>
      <c r="DO47" s="834"/>
      <c r="DP47" s="834"/>
      <c r="DQ47" s="834"/>
      <c r="DR47" s="834"/>
      <c r="DS47" s="834"/>
      <c r="DT47" s="834"/>
      <c r="DU47" s="834"/>
      <c r="DV47" s="834"/>
      <c r="DW47" s="834"/>
      <c r="DX47" s="834"/>
      <c r="DY47" s="834"/>
      <c r="DZ47" s="834"/>
      <c r="EA47" s="834"/>
      <c r="EB47" s="834"/>
      <c r="EC47" s="834"/>
      <c r="ED47" s="834"/>
      <c r="EE47" s="834"/>
      <c r="EF47" s="834"/>
      <c r="EG47" s="834"/>
      <c r="EH47" s="834"/>
      <c r="EI47" s="834"/>
      <c r="EJ47" s="834"/>
      <c r="EK47" s="834"/>
      <c r="EL47" s="834"/>
      <c r="EM47" s="834"/>
      <c r="EN47" s="834"/>
      <c r="EO47" s="834"/>
      <c r="EP47" s="834"/>
      <c r="EQ47" s="834"/>
      <c r="ER47" s="834"/>
      <c r="ES47" s="834"/>
      <c r="ET47" s="834"/>
      <c r="EU47" s="834"/>
      <c r="EV47" s="834"/>
      <c r="EW47" s="834"/>
      <c r="EX47" s="834"/>
      <c r="EY47" s="834"/>
      <c r="EZ47" s="834"/>
      <c r="FA47" s="834"/>
      <c r="FB47" s="834"/>
      <c r="FC47" s="834"/>
      <c r="FD47" s="834"/>
      <c r="FE47" s="834"/>
      <c r="FF47" s="834"/>
      <c r="FG47" s="834"/>
      <c r="FH47" s="834"/>
      <c r="FI47" s="834"/>
      <c r="FJ47" s="834"/>
      <c r="FK47" s="834"/>
      <c r="FL47" s="834"/>
      <c r="FM47" s="834"/>
      <c r="FN47" s="834"/>
      <c r="FO47" s="834"/>
      <c r="FP47" s="834"/>
      <c r="FQ47" s="834"/>
      <c r="FR47" s="834"/>
      <c r="FS47" s="834"/>
      <c r="FT47" s="834"/>
      <c r="FU47" s="834"/>
      <c r="FV47" s="834"/>
      <c r="FW47" s="834"/>
      <c r="FX47" s="834"/>
      <c r="FY47" s="834"/>
      <c r="FZ47" s="834"/>
      <c r="GA47" s="834"/>
      <c r="GB47" s="834"/>
      <c r="GC47" s="834"/>
      <c r="GD47" s="834"/>
      <c r="GE47" s="834"/>
      <c r="GF47" s="834"/>
      <c r="GG47" s="834"/>
      <c r="GH47" s="834"/>
      <c r="GI47" s="834"/>
      <c r="GJ47" s="834"/>
      <c r="GK47" s="834"/>
      <c r="GL47" s="834"/>
      <c r="GM47" s="834"/>
      <c r="GN47" s="834"/>
      <c r="GO47" s="834"/>
      <c r="GP47" s="834"/>
      <c r="GQ47" s="834"/>
      <c r="GR47" s="834"/>
      <c r="GS47" s="834"/>
      <c r="GT47" s="834"/>
      <c r="GU47" s="834"/>
      <c r="GV47" s="834"/>
      <c r="GW47" s="834"/>
      <c r="GX47" s="834"/>
      <c r="GY47" s="834"/>
      <c r="GZ47" s="834"/>
      <c r="HA47" s="834"/>
      <c r="HB47" s="834"/>
      <c r="HC47" s="834"/>
      <c r="HD47" s="834"/>
      <c r="HE47" s="834"/>
      <c r="HF47" s="834"/>
      <c r="HG47" s="834"/>
      <c r="HH47" s="834"/>
      <c r="HI47" s="834"/>
      <c r="HJ47" s="834"/>
      <c r="HK47" s="834"/>
      <c r="HL47" s="834"/>
      <c r="HM47" s="834"/>
      <c r="HN47" s="834"/>
      <c r="HO47" s="834"/>
      <c r="HP47" s="834"/>
      <c r="HQ47" s="834"/>
      <c r="HR47" s="834"/>
      <c r="HS47" s="834"/>
      <c r="HT47" s="834"/>
      <c r="HU47" s="834"/>
      <c r="HV47" s="834"/>
      <c r="HW47" s="834"/>
      <c r="HX47" s="834"/>
      <c r="HY47" s="834"/>
      <c r="HZ47" s="834"/>
      <c r="IA47" s="834"/>
      <c r="IB47" s="834"/>
      <c r="IC47" s="834"/>
      <c r="ID47" s="834"/>
      <c r="IE47" s="834"/>
      <c r="IF47" s="834"/>
      <c r="IG47" s="834"/>
      <c r="IH47" s="834"/>
      <c r="II47" s="834"/>
      <c r="IJ47" s="834"/>
      <c r="IK47" s="834"/>
      <c r="IL47" s="834"/>
      <c r="IM47" s="834"/>
      <c r="IN47" s="834"/>
      <c r="IO47" s="834"/>
      <c r="IP47" s="834"/>
      <c r="IQ47" s="834"/>
      <c r="IR47" s="834"/>
      <c r="IS47" s="834"/>
      <c r="IT47" s="834"/>
      <c r="IU47" s="834"/>
      <c r="IV47" s="834"/>
      <c r="IW47" s="834"/>
      <c r="IX47" s="834"/>
      <c r="IY47" s="834"/>
      <c r="IZ47" s="834"/>
      <c r="JA47" s="834"/>
    </row>
    <row r="48" spans="1:261" ht="12.95" hidden="1" customHeight="1" x14ac:dyDescent="0.25">
      <c r="A48" s="834"/>
      <c r="B48" s="834"/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34"/>
      <c r="W48" s="834"/>
      <c r="X48" s="834"/>
      <c r="Y48" s="834"/>
      <c r="Z48" s="834"/>
      <c r="AA48" s="834"/>
      <c r="AB48" s="834"/>
      <c r="AC48" s="834"/>
      <c r="AD48" s="834"/>
      <c r="AE48" s="834"/>
      <c r="AF48" s="834"/>
      <c r="AG48" s="834"/>
      <c r="AH48" s="834"/>
      <c r="AI48" s="834"/>
      <c r="AJ48" s="834"/>
      <c r="AK48" s="834"/>
      <c r="AL48" s="834"/>
      <c r="AM48" s="834"/>
      <c r="AN48" s="834"/>
      <c r="AO48" s="834"/>
      <c r="AP48" s="834"/>
      <c r="AQ48" s="834"/>
      <c r="AR48" s="834"/>
      <c r="AS48" s="834"/>
      <c r="AT48" s="834"/>
      <c r="AU48" s="834"/>
      <c r="AV48" s="834"/>
      <c r="AW48" s="834"/>
      <c r="AX48" s="834"/>
      <c r="AY48" s="834"/>
      <c r="AZ48" s="834"/>
      <c r="BA48" s="834"/>
      <c r="BB48" s="834"/>
      <c r="BC48" s="834"/>
      <c r="BD48" s="834"/>
      <c r="BE48" s="834"/>
      <c r="BF48" s="834"/>
      <c r="BG48" s="834"/>
      <c r="BH48" s="834"/>
      <c r="BI48" s="834"/>
      <c r="BJ48" s="834"/>
      <c r="BK48" s="834"/>
      <c r="BL48" s="834"/>
      <c r="BM48" s="834"/>
      <c r="BN48" s="834"/>
      <c r="BO48" s="834"/>
      <c r="BP48" s="834"/>
      <c r="BQ48" s="834"/>
      <c r="BR48" s="834"/>
      <c r="BS48" s="834"/>
      <c r="BT48" s="834"/>
      <c r="BU48" s="834"/>
      <c r="BV48" s="834"/>
      <c r="BW48" s="834"/>
      <c r="BX48" s="834"/>
      <c r="BY48" s="834"/>
      <c r="BZ48" s="834"/>
      <c r="CA48" s="834"/>
      <c r="CB48" s="834"/>
      <c r="CC48" s="834"/>
      <c r="CD48" s="834"/>
      <c r="CE48" s="834"/>
      <c r="CF48" s="834"/>
      <c r="CG48" s="834"/>
      <c r="CH48" s="834"/>
      <c r="CI48" s="834"/>
      <c r="CJ48" s="834"/>
      <c r="CK48" s="834"/>
      <c r="CL48" s="834"/>
      <c r="CM48" s="834"/>
      <c r="CN48" s="834"/>
      <c r="CO48" s="834"/>
      <c r="CP48" s="834"/>
      <c r="CQ48" s="834"/>
      <c r="CR48" s="834"/>
      <c r="CS48" s="834"/>
      <c r="CT48" s="834"/>
      <c r="CU48" s="834"/>
      <c r="CV48" s="834"/>
      <c r="CW48" s="834"/>
      <c r="CX48" s="834"/>
      <c r="CY48" s="834"/>
      <c r="CZ48" s="834"/>
      <c r="DA48" s="834"/>
      <c r="DB48" s="834"/>
      <c r="DC48" s="834"/>
      <c r="DD48" s="834"/>
      <c r="DE48" s="834"/>
      <c r="DF48" s="834"/>
      <c r="DG48" s="834"/>
      <c r="DH48" s="834"/>
      <c r="DI48" s="834"/>
      <c r="DJ48" s="834"/>
      <c r="DK48" s="834"/>
      <c r="DL48" s="834"/>
      <c r="DM48" s="834"/>
      <c r="DN48" s="834"/>
      <c r="DO48" s="834"/>
      <c r="DP48" s="834"/>
      <c r="DQ48" s="834"/>
      <c r="DR48" s="834"/>
      <c r="DS48" s="834"/>
      <c r="DT48" s="834"/>
      <c r="DU48" s="834"/>
      <c r="DV48" s="834"/>
      <c r="DW48" s="834"/>
      <c r="DX48" s="834"/>
      <c r="DY48" s="834"/>
      <c r="DZ48" s="834"/>
      <c r="EA48" s="834"/>
      <c r="EB48" s="834"/>
      <c r="EC48" s="834"/>
      <c r="ED48" s="834"/>
      <c r="EE48" s="834"/>
      <c r="EF48" s="834"/>
      <c r="EG48" s="834"/>
      <c r="EH48" s="834"/>
      <c r="EI48" s="834"/>
      <c r="EJ48" s="834"/>
      <c r="EK48" s="834"/>
      <c r="EL48" s="834"/>
      <c r="EM48" s="834"/>
      <c r="EN48" s="834"/>
      <c r="EO48" s="834"/>
      <c r="EP48" s="834"/>
      <c r="EQ48" s="834"/>
      <c r="ER48" s="834"/>
      <c r="ES48" s="834"/>
      <c r="ET48" s="834"/>
      <c r="EU48" s="834"/>
      <c r="EV48" s="834"/>
      <c r="EW48" s="834"/>
      <c r="EX48" s="834"/>
      <c r="EY48" s="834"/>
      <c r="EZ48" s="834"/>
      <c r="FA48" s="834"/>
      <c r="FB48" s="834"/>
      <c r="FC48" s="834"/>
      <c r="FD48" s="834"/>
      <c r="FE48" s="834"/>
      <c r="FF48" s="834"/>
      <c r="FG48" s="834"/>
      <c r="FH48" s="834"/>
      <c r="FI48" s="834"/>
      <c r="FJ48" s="834"/>
      <c r="FK48" s="834"/>
      <c r="FL48" s="834"/>
      <c r="FM48" s="834"/>
      <c r="FN48" s="834"/>
      <c r="FO48" s="834"/>
      <c r="FP48" s="834"/>
      <c r="FQ48" s="834"/>
      <c r="FR48" s="834"/>
      <c r="FS48" s="834"/>
      <c r="FT48" s="834"/>
      <c r="FU48" s="834"/>
      <c r="FV48" s="834"/>
      <c r="FW48" s="834"/>
      <c r="FX48" s="834"/>
      <c r="FY48" s="834"/>
      <c r="FZ48" s="834"/>
      <c r="GA48" s="834"/>
      <c r="GB48" s="834"/>
      <c r="GC48" s="834"/>
      <c r="GD48" s="834"/>
      <c r="GE48" s="834"/>
      <c r="GF48" s="834"/>
      <c r="GG48" s="834"/>
      <c r="GH48" s="834"/>
      <c r="GI48" s="834"/>
      <c r="GJ48" s="834"/>
      <c r="GK48" s="834"/>
      <c r="GL48" s="834"/>
      <c r="GM48" s="834"/>
      <c r="GN48" s="834"/>
      <c r="GO48" s="834"/>
      <c r="GP48" s="834"/>
      <c r="GQ48" s="834"/>
      <c r="GR48" s="834"/>
      <c r="GS48" s="834"/>
      <c r="GT48" s="834"/>
      <c r="GU48" s="834"/>
      <c r="GV48" s="834"/>
      <c r="GW48" s="834"/>
      <c r="GX48" s="834"/>
      <c r="GY48" s="834"/>
      <c r="GZ48" s="834"/>
      <c r="HA48" s="834"/>
      <c r="HB48" s="834"/>
      <c r="HC48" s="834"/>
      <c r="HD48" s="834"/>
      <c r="HE48" s="834"/>
      <c r="HF48" s="834"/>
      <c r="HG48" s="834"/>
      <c r="HH48" s="834"/>
      <c r="HI48" s="834"/>
      <c r="HJ48" s="834"/>
      <c r="HK48" s="834"/>
      <c r="HL48" s="834"/>
      <c r="HM48" s="834"/>
      <c r="HN48" s="834"/>
      <c r="HO48" s="834"/>
      <c r="HP48" s="834"/>
      <c r="HQ48" s="834"/>
      <c r="HR48" s="834"/>
      <c r="HS48" s="834"/>
      <c r="HT48" s="834"/>
      <c r="HU48" s="834"/>
      <c r="HV48" s="834"/>
      <c r="HW48" s="834"/>
      <c r="HX48" s="834"/>
      <c r="HY48" s="834"/>
      <c r="HZ48" s="834"/>
      <c r="IA48" s="834"/>
      <c r="IB48" s="834"/>
      <c r="IC48" s="834"/>
      <c r="ID48" s="834"/>
      <c r="IE48" s="834"/>
      <c r="IF48" s="834"/>
      <c r="IG48" s="834"/>
      <c r="IH48" s="834"/>
      <c r="II48" s="834"/>
      <c r="IJ48" s="834"/>
      <c r="IK48" s="834"/>
      <c r="IL48" s="834"/>
      <c r="IM48" s="834"/>
      <c r="IN48" s="834"/>
      <c r="IO48" s="834"/>
      <c r="IP48" s="834"/>
      <c r="IQ48" s="834"/>
      <c r="IR48" s="834"/>
      <c r="IS48" s="834"/>
      <c r="IT48" s="834"/>
      <c r="IU48" s="834"/>
      <c r="IV48" s="834"/>
      <c r="IW48" s="834"/>
      <c r="IX48" s="834"/>
      <c r="IY48" s="834"/>
      <c r="IZ48" s="834"/>
      <c r="JA48" s="834"/>
    </row>
    <row r="49" spans="1:261" ht="12.95" hidden="1" customHeight="1" x14ac:dyDescent="0.25">
      <c r="A49" s="834"/>
      <c r="B49" s="834"/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4"/>
      <c r="Q49" s="834"/>
      <c r="R49" s="834"/>
      <c r="S49" s="834"/>
      <c r="T49" s="834"/>
      <c r="U49" s="834"/>
      <c r="V49" s="834"/>
      <c r="W49" s="834"/>
      <c r="X49" s="834"/>
      <c r="Y49" s="834"/>
      <c r="Z49" s="834"/>
      <c r="AA49" s="834"/>
      <c r="AB49" s="834"/>
      <c r="AC49" s="834"/>
      <c r="AD49" s="834"/>
      <c r="AE49" s="834"/>
      <c r="AF49" s="834"/>
      <c r="AG49" s="834"/>
      <c r="AH49" s="834"/>
      <c r="AI49" s="834"/>
      <c r="AJ49" s="834"/>
      <c r="AK49" s="834"/>
      <c r="AL49" s="834"/>
      <c r="AM49" s="834"/>
      <c r="AN49" s="834"/>
      <c r="AO49" s="834"/>
      <c r="AP49" s="834"/>
      <c r="AQ49" s="834"/>
      <c r="AR49" s="834"/>
      <c r="AS49" s="834"/>
      <c r="AT49" s="834"/>
      <c r="AU49" s="834"/>
      <c r="AV49" s="834"/>
      <c r="AW49" s="834"/>
      <c r="AX49" s="834"/>
      <c r="AY49" s="834"/>
      <c r="AZ49" s="834"/>
      <c r="BA49" s="834"/>
      <c r="BB49" s="834"/>
      <c r="BC49" s="834"/>
      <c r="BD49" s="834"/>
      <c r="BE49" s="834"/>
      <c r="BF49" s="834"/>
      <c r="BG49" s="834"/>
      <c r="BH49" s="834"/>
      <c r="BI49" s="834"/>
      <c r="BJ49" s="834"/>
      <c r="BK49" s="834"/>
      <c r="BL49" s="834"/>
      <c r="BM49" s="834"/>
      <c r="BN49" s="834"/>
      <c r="BO49" s="834"/>
      <c r="BP49" s="834"/>
      <c r="BQ49" s="834"/>
      <c r="BR49" s="834"/>
      <c r="BS49" s="834"/>
      <c r="BT49" s="834"/>
      <c r="BU49" s="834"/>
      <c r="BV49" s="834"/>
      <c r="BW49" s="834"/>
      <c r="BX49" s="834"/>
      <c r="BY49" s="834"/>
      <c r="BZ49" s="834"/>
      <c r="CA49" s="834"/>
      <c r="CB49" s="834"/>
      <c r="CC49" s="834"/>
      <c r="CD49" s="834"/>
      <c r="CE49" s="834"/>
      <c r="CF49" s="834"/>
      <c r="CG49" s="834"/>
      <c r="CH49" s="834"/>
      <c r="CI49" s="834"/>
      <c r="CJ49" s="834"/>
      <c r="CK49" s="834"/>
      <c r="CL49" s="834"/>
      <c r="CM49" s="834"/>
      <c r="CN49" s="834"/>
      <c r="CO49" s="834"/>
      <c r="CP49" s="834"/>
      <c r="CQ49" s="834"/>
      <c r="CR49" s="834"/>
      <c r="CS49" s="834"/>
      <c r="CT49" s="834"/>
      <c r="CU49" s="834"/>
      <c r="CV49" s="834"/>
      <c r="CW49" s="834"/>
      <c r="CX49" s="834"/>
      <c r="CY49" s="834"/>
      <c r="CZ49" s="834"/>
      <c r="DA49" s="834"/>
      <c r="DB49" s="834"/>
      <c r="DC49" s="834"/>
      <c r="DD49" s="834"/>
      <c r="DE49" s="834"/>
      <c r="DF49" s="834"/>
      <c r="DG49" s="834"/>
      <c r="DH49" s="834"/>
      <c r="DI49" s="834"/>
      <c r="DJ49" s="834"/>
      <c r="DK49" s="834"/>
      <c r="DL49" s="834"/>
      <c r="DM49" s="834"/>
      <c r="DN49" s="834"/>
      <c r="DO49" s="834"/>
      <c r="DP49" s="834"/>
      <c r="DQ49" s="834"/>
      <c r="DR49" s="834"/>
      <c r="DS49" s="834"/>
      <c r="DT49" s="834"/>
      <c r="DU49" s="834"/>
      <c r="DV49" s="834"/>
      <c r="DW49" s="834"/>
      <c r="DX49" s="834"/>
      <c r="DY49" s="834"/>
      <c r="DZ49" s="834"/>
      <c r="EA49" s="834"/>
      <c r="EB49" s="834"/>
      <c r="EC49" s="834"/>
      <c r="ED49" s="834"/>
      <c r="EE49" s="834"/>
      <c r="EF49" s="834"/>
      <c r="EG49" s="834"/>
      <c r="EH49" s="834"/>
      <c r="EI49" s="834"/>
      <c r="EJ49" s="834"/>
      <c r="EK49" s="834"/>
      <c r="EL49" s="834"/>
      <c r="EM49" s="834"/>
      <c r="EN49" s="834"/>
      <c r="EO49" s="834"/>
      <c r="EP49" s="834"/>
      <c r="EQ49" s="834"/>
      <c r="ER49" s="834"/>
      <c r="ES49" s="834"/>
      <c r="ET49" s="834"/>
      <c r="EU49" s="834"/>
      <c r="EV49" s="834"/>
      <c r="EW49" s="834"/>
      <c r="EX49" s="834"/>
      <c r="EY49" s="834"/>
      <c r="EZ49" s="834"/>
      <c r="FA49" s="834"/>
      <c r="FB49" s="834"/>
      <c r="FC49" s="834"/>
      <c r="FD49" s="834"/>
      <c r="FE49" s="834"/>
      <c r="FF49" s="834"/>
      <c r="FG49" s="834"/>
      <c r="FH49" s="834"/>
      <c r="FI49" s="834"/>
      <c r="FJ49" s="834"/>
      <c r="FK49" s="834"/>
      <c r="FL49" s="834"/>
      <c r="FM49" s="834"/>
      <c r="FN49" s="834"/>
      <c r="FO49" s="834"/>
      <c r="FP49" s="834"/>
      <c r="FQ49" s="834"/>
      <c r="FR49" s="834"/>
      <c r="FS49" s="834"/>
      <c r="FT49" s="834"/>
      <c r="FU49" s="834"/>
      <c r="FV49" s="834"/>
      <c r="FW49" s="834"/>
      <c r="FX49" s="834"/>
      <c r="FY49" s="834"/>
      <c r="FZ49" s="834"/>
      <c r="GA49" s="834"/>
      <c r="GB49" s="834"/>
      <c r="GC49" s="834"/>
      <c r="GD49" s="834"/>
      <c r="GE49" s="834"/>
      <c r="GF49" s="834"/>
      <c r="GG49" s="834"/>
      <c r="GH49" s="834"/>
      <c r="GI49" s="834"/>
      <c r="GJ49" s="834"/>
      <c r="GK49" s="834"/>
      <c r="GL49" s="834"/>
      <c r="GM49" s="834"/>
      <c r="GN49" s="834"/>
      <c r="GO49" s="834"/>
      <c r="GP49" s="834"/>
      <c r="GQ49" s="834"/>
      <c r="GR49" s="834"/>
      <c r="GS49" s="834"/>
      <c r="GT49" s="834"/>
      <c r="GU49" s="834"/>
      <c r="GV49" s="834"/>
      <c r="GW49" s="834"/>
      <c r="GX49" s="834"/>
      <c r="GY49" s="834"/>
      <c r="GZ49" s="834"/>
      <c r="HA49" s="834"/>
      <c r="HB49" s="834"/>
      <c r="HC49" s="834"/>
      <c r="HD49" s="834"/>
      <c r="HE49" s="834"/>
      <c r="HF49" s="834"/>
      <c r="HG49" s="834"/>
      <c r="HH49" s="834"/>
      <c r="HI49" s="834"/>
      <c r="HJ49" s="834"/>
      <c r="HK49" s="834"/>
      <c r="HL49" s="834"/>
      <c r="HM49" s="834"/>
      <c r="HN49" s="834"/>
      <c r="HO49" s="834"/>
      <c r="HP49" s="834"/>
      <c r="HQ49" s="834"/>
      <c r="HR49" s="834"/>
      <c r="HS49" s="834"/>
      <c r="HT49" s="834"/>
      <c r="HU49" s="834"/>
      <c r="HV49" s="834"/>
      <c r="HW49" s="834"/>
      <c r="HX49" s="834"/>
      <c r="HY49" s="834"/>
      <c r="HZ49" s="834"/>
      <c r="IA49" s="834"/>
      <c r="IB49" s="834"/>
      <c r="IC49" s="834"/>
      <c r="ID49" s="834"/>
      <c r="IE49" s="834"/>
      <c r="IF49" s="834"/>
      <c r="IG49" s="834"/>
      <c r="IH49" s="834"/>
      <c r="II49" s="834"/>
      <c r="IJ49" s="834"/>
      <c r="IK49" s="834"/>
      <c r="IL49" s="834"/>
      <c r="IM49" s="834"/>
      <c r="IN49" s="834"/>
      <c r="IO49" s="834"/>
      <c r="IP49" s="834"/>
      <c r="IQ49" s="834"/>
      <c r="IR49" s="834"/>
      <c r="IS49" s="834"/>
      <c r="IT49" s="834"/>
      <c r="IU49" s="834"/>
      <c r="IV49" s="834"/>
      <c r="IW49" s="834"/>
      <c r="IX49" s="834"/>
      <c r="IY49" s="834"/>
      <c r="IZ49" s="834"/>
      <c r="JA49" s="834"/>
    </row>
    <row r="50" spans="1:261" ht="12.95" hidden="1" customHeight="1" x14ac:dyDescent="0.25">
      <c r="A50" s="834"/>
      <c r="B50" s="834"/>
      <c r="C50" s="834"/>
      <c r="D50" s="834"/>
      <c r="E50" s="834"/>
      <c r="F50" s="834"/>
      <c r="G50" s="834"/>
      <c r="H50" s="834"/>
      <c r="I50" s="834"/>
      <c r="J50" s="834"/>
      <c r="K50" s="834"/>
      <c r="L50" s="834"/>
      <c r="M50" s="834"/>
      <c r="N50" s="834"/>
      <c r="O50" s="834"/>
      <c r="P50" s="834"/>
      <c r="Q50" s="834"/>
      <c r="R50" s="834"/>
      <c r="S50" s="834"/>
      <c r="T50" s="834"/>
      <c r="U50" s="834"/>
      <c r="V50" s="834"/>
      <c r="W50" s="834"/>
      <c r="X50" s="834"/>
      <c r="Y50" s="834"/>
      <c r="Z50" s="834"/>
      <c r="AA50" s="834"/>
      <c r="AB50" s="834"/>
      <c r="AC50" s="834"/>
      <c r="AD50" s="834"/>
      <c r="AE50" s="834"/>
      <c r="AF50" s="834"/>
      <c r="AG50" s="834"/>
      <c r="AH50" s="834"/>
      <c r="AI50" s="834"/>
      <c r="AJ50" s="834"/>
      <c r="AK50" s="834"/>
      <c r="AL50" s="834"/>
      <c r="AM50" s="834"/>
      <c r="AN50" s="834"/>
      <c r="AO50" s="834"/>
      <c r="AP50" s="834"/>
      <c r="AQ50" s="834"/>
      <c r="AR50" s="834"/>
      <c r="AS50" s="834"/>
      <c r="AT50" s="834"/>
      <c r="AU50" s="834"/>
      <c r="AV50" s="834"/>
      <c r="AW50" s="834"/>
      <c r="AX50" s="834"/>
      <c r="AY50" s="834"/>
      <c r="AZ50" s="834"/>
      <c r="BA50" s="834"/>
      <c r="BB50" s="834"/>
      <c r="BC50" s="834"/>
      <c r="BD50" s="834"/>
      <c r="BE50" s="834"/>
      <c r="BF50" s="834"/>
      <c r="BG50" s="834"/>
      <c r="BH50" s="834"/>
      <c r="BI50" s="834"/>
      <c r="BJ50" s="834"/>
      <c r="BK50" s="834"/>
      <c r="BL50" s="834"/>
      <c r="BM50" s="834"/>
      <c r="BN50" s="834"/>
      <c r="BO50" s="834"/>
      <c r="BP50" s="834"/>
      <c r="BQ50" s="834"/>
      <c r="BR50" s="834"/>
      <c r="BS50" s="834"/>
      <c r="BT50" s="834"/>
      <c r="BU50" s="834"/>
      <c r="BV50" s="834"/>
      <c r="BW50" s="834"/>
      <c r="BX50" s="834"/>
      <c r="BY50" s="834"/>
      <c r="BZ50" s="834"/>
      <c r="CA50" s="834"/>
      <c r="CB50" s="834"/>
      <c r="CC50" s="834"/>
      <c r="CD50" s="834"/>
      <c r="CE50" s="834"/>
      <c r="CF50" s="834"/>
      <c r="CG50" s="834"/>
      <c r="CH50" s="834"/>
      <c r="CI50" s="834"/>
      <c r="CJ50" s="834"/>
      <c r="CK50" s="834"/>
      <c r="CL50" s="834"/>
      <c r="CM50" s="834"/>
      <c r="CN50" s="834"/>
      <c r="CO50" s="834"/>
      <c r="CP50" s="834"/>
      <c r="CQ50" s="834"/>
      <c r="CR50" s="834"/>
      <c r="CS50" s="834"/>
      <c r="CT50" s="834"/>
      <c r="CU50" s="834"/>
      <c r="CV50" s="834"/>
      <c r="CW50" s="834"/>
      <c r="CX50" s="834"/>
      <c r="CY50" s="834"/>
      <c r="CZ50" s="834"/>
      <c r="DA50" s="834"/>
      <c r="DB50" s="834"/>
      <c r="DC50" s="834"/>
      <c r="DD50" s="834"/>
      <c r="DE50" s="834"/>
      <c r="DF50" s="834"/>
      <c r="DG50" s="834"/>
      <c r="DH50" s="834"/>
      <c r="DI50" s="834"/>
      <c r="DJ50" s="834"/>
      <c r="DK50" s="834"/>
      <c r="DL50" s="834"/>
      <c r="DM50" s="834"/>
      <c r="DN50" s="834"/>
      <c r="DO50" s="834"/>
      <c r="DP50" s="834"/>
      <c r="DQ50" s="834"/>
      <c r="DR50" s="834"/>
      <c r="DS50" s="834"/>
      <c r="DT50" s="834"/>
      <c r="DU50" s="834"/>
      <c r="DV50" s="834"/>
      <c r="DW50" s="834"/>
      <c r="DX50" s="834"/>
      <c r="DY50" s="834"/>
      <c r="DZ50" s="834"/>
      <c r="EA50" s="834"/>
      <c r="EB50" s="834"/>
      <c r="EC50" s="834"/>
      <c r="ED50" s="834"/>
      <c r="EE50" s="834"/>
      <c r="EF50" s="834"/>
      <c r="EG50" s="834"/>
      <c r="EH50" s="834"/>
      <c r="EI50" s="834"/>
      <c r="EJ50" s="834"/>
      <c r="EK50" s="834"/>
      <c r="EL50" s="834"/>
      <c r="EM50" s="834"/>
      <c r="EN50" s="834"/>
      <c r="EO50" s="834"/>
      <c r="EP50" s="834"/>
      <c r="EQ50" s="834"/>
      <c r="ER50" s="834"/>
      <c r="ES50" s="834"/>
      <c r="ET50" s="834"/>
      <c r="EU50" s="834"/>
      <c r="EV50" s="834"/>
      <c r="EW50" s="834"/>
      <c r="EX50" s="834"/>
      <c r="EY50" s="834"/>
      <c r="EZ50" s="834"/>
      <c r="FA50" s="834"/>
      <c r="FB50" s="834"/>
      <c r="FC50" s="834"/>
      <c r="FD50" s="834"/>
      <c r="FE50" s="834"/>
      <c r="FF50" s="834"/>
      <c r="FG50" s="834"/>
      <c r="FH50" s="834"/>
      <c r="FI50" s="834"/>
      <c r="FJ50" s="834"/>
      <c r="FK50" s="834"/>
      <c r="FL50" s="834"/>
      <c r="FM50" s="834"/>
      <c r="FN50" s="834"/>
      <c r="FO50" s="834"/>
      <c r="FP50" s="834"/>
      <c r="FQ50" s="834"/>
      <c r="FR50" s="834"/>
      <c r="FS50" s="834"/>
      <c r="FT50" s="834"/>
      <c r="FU50" s="834"/>
      <c r="FV50" s="834"/>
      <c r="FW50" s="834"/>
      <c r="FX50" s="834"/>
      <c r="FY50" s="834"/>
      <c r="FZ50" s="834"/>
      <c r="GA50" s="834"/>
      <c r="GB50" s="834"/>
      <c r="GC50" s="834"/>
      <c r="GD50" s="834"/>
      <c r="GE50" s="834"/>
      <c r="GF50" s="834"/>
      <c r="GG50" s="834"/>
      <c r="GH50" s="834"/>
      <c r="GI50" s="834"/>
      <c r="GJ50" s="834"/>
      <c r="GK50" s="834"/>
      <c r="GL50" s="834"/>
      <c r="GM50" s="834"/>
      <c r="GN50" s="834"/>
      <c r="GO50" s="834"/>
      <c r="GP50" s="834"/>
      <c r="GQ50" s="834"/>
      <c r="GR50" s="834"/>
      <c r="GS50" s="834"/>
      <c r="GT50" s="834"/>
      <c r="GU50" s="834"/>
      <c r="GV50" s="834"/>
      <c r="GW50" s="834"/>
      <c r="GX50" s="834"/>
      <c r="GY50" s="834"/>
      <c r="GZ50" s="834"/>
      <c r="HA50" s="834"/>
      <c r="HB50" s="834"/>
      <c r="HC50" s="834"/>
      <c r="HD50" s="834"/>
      <c r="HE50" s="834"/>
      <c r="HF50" s="834"/>
      <c r="HG50" s="834"/>
      <c r="HH50" s="834"/>
      <c r="HI50" s="834"/>
      <c r="HJ50" s="834"/>
      <c r="HK50" s="834"/>
      <c r="HL50" s="834"/>
      <c r="HM50" s="834"/>
      <c r="HN50" s="834"/>
      <c r="HO50" s="834"/>
      <c r="HP50" s="834"/>
      <c r="HQ50" s="834"/>
      <c r="HR50" s="834"/>
      <c r="HS50" s="834"/>
      <c r="HT50" s="834"/>
      <c r="HU50" s="834"/>
      <c r="HV50" s="834"/>
      <c r="HW50" s="834"/>
      <c r="HX50" s="834"/>
      <c r="HY50" s="834"/>
      <c r="HZ50" s="834"/>
      <c r="IA50" s="834"/>
      <c r="IB50" s="834"/>
      <c r="IC50" s="834"/>
      <c r="ID50" s="834"/>
      <c r="IE50" s="834"/>
      <c r="IF50" s="834"/>
      <c r="IG50" s="834"/>
      <c r="IH50" s="834"/>
      <c r="II50" s="834"/>
      <c r="IJ50" s="834"/>
      <c r="IK50" s="834"/>
      <c r="IL50" s="834"/>
      <c r="IM50" s="834"/>
      <c r="IN50" s="834"/>
      <c r="IO50" s="834"/>
      <c r="IP50" s="834"/>
      <c r="IQ50" s="834"/>
      <c r="IR50" s="834"/>
      <c r="IS50" s="834"/>
      <c r="IT50" s="834"/>
      <c r="IU50" s="834"/>
      <c r="IV50" s="834"/>
      <c r="IW50" s="834"/>
      <c r="IX50" s="834"/>
      <c r="IY50" s="834"/>
      <c r="IZ50" s="834"/>
      <c r="JA50" s="834"/>
    </row>
    <row r="51" spans="1:261" ht="12.95" hidden="1" customHeight="1" x14ac:dyDescent="0.25">
      <c r="A51" s="834"/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  <c r="O51" s="834"/>
      <c r="P51" s="834"/>
      <c r="Q51" s="834"/>
      <c r="R51" s="834"/>
      <c r="S51" s="834"/>
      <c r="T51" s="834"/>
      <c r="U51" s="834"/>
      <c r="V51" s="834"/>
      <c r="W51" s="834"/>
      <c r="X51" s="834"/>
      <c r="Y51" s="834"/>
      <c r="Z51" s="834"/>
      <c r="AA51" s="834"/>
      <c r="AB51" s="834"/>
      <c r="AC51" s="834"/>
      <c r="AD51" s="834"/>
      <c r="AE51" s="834"/>
      <c r="AF51" s="834"/>
      <c r="AG51" s="834"/>
      <c r="AH51" s="834"/>
      <c r="AI51" s="834"/>
      <c r="AJ51" s="834"/>
      <c r="AK51" s="834"/>
      <c r="AL51" s="834"/>
      <c r="AM51" s="834"/>
      <c r="AN51" s="834"/>
      <c r="AO51" s="834"/>
      <c r="AP51" s="834"/>
      <c r="AQ51" s="834"/>
      <c r="AR51" s="834"/>
      <c r="AS51" s="834"/>
      <c r="AT51" s="834"/>
      <c r="AU51" s="834"/>
      <c r="AV51" s="834"/>
      <c r="AW51" s="834"/>
      <c r="AX51" s="834"/>
      <c r="AY51" s="834"/>
      <c r="AZ51" s="834"/>
      <c r="BA51" s="834"/>
      <c r="BB51" s="834"/>
      <c r="BC51" s="834"/>
      <c r="BD51" s="834"/>
      <c r="BE51" s="834"/>
      <c r="BF51" s="834"/>
      <c r="BG51" s="834"/>
      <c r="BH51" s="834"/>
      <c r="BI51" s="834"/>
      <c r="BJ51" s="834"/>
      <c r="BK51" s="834"/>
      <c r="BL51" s="834"/>
      <c r="BM51" s="834"/>
      <c r="BN51" s="834"/>
      <c r="BO51" s="834"/>
      <c r="BP51" s="834"/>
      <c r="BQ51" s="834"/>
      <c r="BR51" s="834"/>
      <c r="BS51" s="834"/>
      <c r="BT51" s="834"/>
      <c r="BU51" s="834"/>
      <c r="BV51" s="834"/>
      <c r="BW51" s="834"/>
      <c r="BX51" s="834"/>
      <c r="BY51" s="834"/>
      <c r="BZ51" s="834"/>
      <c r="CA51" s="834"/>
      <c r="CB51" s="834"/>
      <c r="CC51" s="834"/>
      <c r="CD51" s="834"/>
      <c r="CE51" s="834"/>
      <c r="CF51" s="834"/>
      <c r="CG51" s="834"/>
      <c r="CH51" s="834"/>
      <c r="CI51" s="834"/>
      <c r="CJ51" s="834"/>
      <c r="CK51" s="834"/>
      <c r="CL51" s="834"/>
      <c r="CM51" s="834"/>
      <c r="CN51" s="834"/>
      <c r="CO51" s="834"/>
      <c r="CP51" s="834"/>
      <c r="CQ51" s="834"/>
      <c r="CR51" s="834"/>
      <c r="CS51" s="834"/>
      <c r="CT51" s="834"/>
      <c r="CU51" s="834"/>
      <c r="CV51" s="834"/>
      <c r="CW51" s="834"/>
      <c r="CX51" s="834"/>
      <c r="CY51" s="834"/>
      <c r="CZ51" s="834"/>
      <c r="DA51" s="834"/>
      <c r="DB51" s="834"/>
      <c r="DC51" s="834"/>
      <c r="DD51" s="834"/>
      <c r="DE51" s="834"/>
      <c r="DF51" s="834"/>
      <c r="DG51" s="834"/>
      <c r="DH51" s="834"/>
      <c r="DI51" s="834"/>
      <c r="DJ51" s="834"/>
      <c r="DK51" s="834"/>
      <c r="DL51" s="834"/>
      <c r="DM51" s="834"/>
      <c r="DN51" s="834"/>
      <c r="DO51" s="834"/>
      <c r="DP51" s="834"/>
      <c r="DQ51" s="834"/>
      <c r="DR51" s="834"/>
      <c r="DS51" s="834"/>
      <c r="DT51" s="834"/>
      <c r="DU51" s="834"/>
      <c r="DV51" s="834"/>
      <c r="DW51" s="834"/>
      <c r="DX51" s="834"/>
      <c r="DY51" s="834"/>
      <c r="DZ51" s="834"/>
      <c r="EA51" s="834"/>
      <c r="EB51" s="834"/>
      <c r="EC51" s="834"/>
      <c r="ED51" s="834"/>
      <c r="EE51" s="834"/>
      <c r="EF51" s="834"/>
      <c r="EG51" s="834"/>
      <c r="EH51" s="834"/>
      <c r="EI51" s="834"/>
      <c r="EJ51" s="834"/>
      <c r="EK51" s="834"/>
      <c r="EL51" s="834"/>
      <c r="EM51" s="834"/>
      <c r="EN51" s="834"/>
      <c r="EO51" s="834"/>
      <c r="EP51" s="834"/>
      <c r="EQ51" s="834"/>
      <c r="ER51" s="834"/>
      <c r="ES51" s="834"/>
      <c r="ET51" s="834"/>
      <c r="EU51" s="834"/>
      <c r="EV51" s="834"/>
      <c r="EW51" s="834"/>
      <c r="EX51" s="834"/>
      <c r="EY51" s="834"/>
      <c r="EZ51" s="834"/>
      <c r="FA51" s="834"/>
      <c r="FB51" s="834"/>
      <c r="FC51" s="834"/>
      <c r="FD51" s="834"/>
      <c r="FE51" s="834"/>
      <c r="FF51" s="834"/>
      <c r="FG51" s="834"/>
      <c r="FH51" s="834"/>
      <c r="FI51" s="834"/>
      <c r="FJ51" s="834"/>
      <c r="FK51" s="834"/>
      <c r="FL51" s="834"/>
      <c r="FM51" s="834"/>
      <c r="FN51" s="834"/>
      <c r="FO51" s="834"/>
      <c r="FP51" s="834"/>
      <c r="FQ51" s="834"/>
      <c r="FR51" s="834"/>
      <c r="FS51" s="834"/>
      <c r="FT51" s="834"/>
      <c r="FU51" s="834"/>
      <c r="FV51" s="834"/>
      <c r="FW51" s="834"/>
      <c r="FX51" s="834"/>
      <c r="FY51" s="834"/>
      <c r="FZ51" s="834"/>
      <c r="GA51" s="834"/>
      <c r="GB51" s="834"/>
      <c r="GC51" s="834"/>
      <c r="GD51" s="834"/>
      <c r="GE51" s="834"/>
      <c r="GF51" s="834"/>
      <c r="GG51" s="834"/>
      <c r="GH51" s="834"/>
      <c r="GI51" s="834"/>
      <c r="GJ51" s="834"/>
      <c r="GK51" s="834"/>
      <c r="GL51" s="834"/>
      <c r="GM51" s="834"/>
      <c r="GN51" s="834"/>
      <c r="GO51" s="834"/>
      <c r="GP51" s="834"/>
      <c r="GQ51" s="834"/>
      <c r="GR51" s="834"/>
      <c r="GS51" s="834"/>
      <c r="GT51" s="834"/>
      <c r="GU51" s="834"/>
      <c r="GV51" s="834"/>
      <c r="GW51" s="834"/>
      <c r="GX51" s="834"/>
      <c r="GY51" s="834"/>
      <c r="GZ51" s="834"/>
      <c r="HA51" s="834"/>
      <c r="HB51" s="834"/>
      <c r="HC51" s="834"/>
      <c r="HD51" s="834"/>
      <c r="HE51" s="834"/>
      <c r="HF51" s="834"/>
      <c r="HG51" s="834"/>
      <c r="HH51" s="834"/>
      <c r="HI51" s="834"/>
      <c r="HJ51" s="834"/>
      <c r="HK51" s="834"/>
      <c r="HL51" s="834"/>
      <c r="HM51" s="834"/>
      <c r="HN51" s="834"/>
      <c r="HO51" s="834"/>
      <c r="HP51" s="834"/>
      <c r="HQ51" s="834"/>
      <c r="HR51" s="834"/>
      <c r="HS51" s="834"/>
      <c r="HT51" s="834"/>
      <c r="HU51" s="834"/>
      <c r="HV51" s="834"/>
      <c r="HW51" s="834"/>
      <c r="HX51" s="834"/>
      <c r="HY51" s="834"/>
      <c r="HZ51" s="834"/>
      <c r="IA51" s="834"/>
      <c r="IB51" s="834"/>
      <c r="IC51" s="834"/>
      <c r="ID51" s="834"/>
      <c r="IE51" s="834"/>
      <c r="IF51" s="834"/>
      <c r="IG51" s="834"/>
      <c r="IH51" s="834"/>
      <c r="II51" s="834"/>
      <c r="IJ51" s="834"/>
      <c r="IK51" s="834"/>
      <c r="IL51" s="834"/>
      <c r="IM51" s="834"/>
      <c r="IN51" s="834"/>
      <c r="IO51" s="834"/>
      <c r="IP51" s="834"/>
      <c r="IQ51" s="834"/>
      <c r="IR51" s="834"/>
      <c r="IS51" s="834"/>
      <c r="IT51" s="834"/>
      <c r="IU51" s="834"/>
      <c r="IV51" s="834"/>
      <c r="IW51" s="834"/>
      <c r="IX51" s="834"/>
      <c r="IY51" s="834"/>
      <c r="IZ51" s="834"/>
      <c r="JA51" s="834"/>
    </row>
    <row r="52" spans="1:261" ht="12.95" hidden="1" customHeight="1" x14ac:dyDescent="0.25">
      <c r="A52" s="834"/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4"/>
      <c r="Q52" s="834"/>
      <c r="R52" s="834"/>
      <c r="S52" s="834"/>
      <c r="T52" s="834"/>
      <c r="U52" s="834"/>
      <c r="V52" s="834"/>
      <c r="W52" s="834"/>
      <c r="X52" s="834"/>
      <c r="Y52" s="834"/>
      <c r="Z52" s="834"/>
      <c r="AA52" s="834"/>
      <c r="AB52" s="834"/>
      <c r="AC52" s="834"/>
      <c r="AD52" s="834"/>
      <c r="AE52" s="834"/>
      <c r="AF52" s="834"/>
      <c r="AG52" s="834"/>
      <c r="AH52" s="834"/>
      <c r="AI52" s="834"/>
      <c r="AJ52" s="834"/>
      <c r="AK52" s="834"/>
      <c r="AL52" s="834"/>
      <c r="AM52" s="834"/>
      <c r="AN52" s="834"/>
      <c r="AO52" s="834"/>
      <c r="AP52" s="834"/>
      <c r="AQ52" s="834"/>
      <c r="AR52" s="834"/>
      <c r="AS52" s="834"/>
      <c r="AT52" s="834"/>
      <c r="AU52" s="834"/>
      <c r="AV52" s="834"/>
      <c r="AW52" s="834"/>
      <c r="AX52" s="834"/>
      <c r="AY52" s="834"/>
      <c r="AZ52" s="834"/>
      <c r="BA52" s="834"/>
      <c r="BB52" s="834"/>
      <c r="BC52" s="834"/>
      <c r="BD52" s="834"/>
      <c r="BE52" s="834"/>
      <c r="BF52" s="834"/>
      <c r="BG52" s="834"/>
      <c r="BH52" s="834"/>
      <c r="BI52" s="834"/>
      <c r="BJ52" s="834"/>
      <c r="BK52" s="834"/>
      <c r="BL52" s="834"/>
      <c r="BM52" s="834"/>
      <c r="BN52" s="834"/>
      <c r="BO52" s="834"/>
      <c r="BP52" s="834"/>
      <c r="BQ52" s="834"/>
      <c r="BR52" s="834"/>
      <c r="BS52" s="834"/>
      <c r="BT52" s="834"/>
      <c r="BU52" s="834"/>
      <c r="BV52" s="834"/>
      <c r="BW52" s="834"/>
      <c r="BX52" s="834"/>
      <c r="BY52" s="834"/>
      <c r="BZ52" s="834"/>
      <c r="CA52" s="834"/>
      <c r="CB52" s="834"/>
      <c r="CC52" s="834"/>
      <c r="CD52" s="834"/>
      <c r="CE52" s="834"/>
      <c r="CF52" s="834"/>
      <c r="CG52" s="834"/>
      <c r="CH52" s="834"/>
      <c r="CI52" s="834"/>
      <c r="CJ52" s="834"/>
      <c r="CK52" s="834"/>
      <c r="CL52" s="834"/>
      <c r="CM52" s="834"/>
      <c r="CN52" s="834"/>
      <c r="CO52" s="834"/>
      <c r="CP52" s="834"/>
      <c r="CQ52" s="834"/>
      <c r="CR52" s="834"/>
      <c r="CS52" s="834"/>
      <c r="CT52" s="834"/>
      <c r="CU52" s="834"/>
      <c r="CV52" s="834"/>
      <c r="CW52" s="834"/>
      <c r="CX52" s="834"/>
      <c r="CY52" s="834"/>
      <c r="CZ52" s="834"/>
      <c r="DA52" s="834"/>
      <c r="DB52" s="834"/>
      <c r="DC52" s="834"/>
      <c r="DD52" s="834"/>
      <c r="DE52" s="834"/>
      <c r="DF52" s="834"/>
      <c r="DG52" s="834"/>
      <c r="DH52" s="834"/>
      <c r="DI52" s="834"/>
      <c r="DJ52" s="834"/>
      <c r="DK52" s="834"/>
      <c r="DL52" s="834"/>
      <c r="DM52" s="834"/>
      <c r="DN52" s="834"/>
      <c r="DO52" s="834"/>
      <c r="DP52" s="834"/>
      <c r="DQ52" s="834"/>
      <c r="DR52" s="834"/>
      <c r="DS52" s="834"/>
      <c r="DT52" s="834"/>
      <c r="DU52" s="834"/>
      <c r="DV52" s="834"/>
      <c r="DW52" s="834"/>
      <c r="DX52" s="834"/>
      <c r="DY52" s="834"/>
      <c r="DZ52" s="834"/>
      <c r="EA52" s="834"/>
      <c r="EB52" s="834"/>
      <c r="EC52" s="834"/>
      <c r="ED52" s="834"/>
      <c r="EE52" s="834"/>
      <c r="EF52" s="834"/>
      <c r="EG52" s="834"/>
      <c r="EH52" s="834"/>
      <c r="EI52" s="834"/>
      <c r="EJ52" s="834"/>
      <c r="EK52" s="834"/>
      <c r="EL52" s="834"/>
      <c r="EM52" s="834"/>
      <c r="EN52" s="834"/>
      <c r="EO52" s="834"/>
      <c r="EP52" s="834"/>
      <c r="EQ52" s="834"/>
      <c r="ER52" s="834"/>
      <c r="ES52" s="834"/>
      <c r="ET52" s="834"/>
      <c r="EU52" s="834"/>
      <c r="EV52" s="834"/>
      <c r="EW52" s="834"/>
      <c r="EX52" s="834"/>
      <c r="EY52" s="834"/>
      <c r="EZ52" s="834"/>
      <c r="FA52" s="834"/>
      <c r="FB52" s="834"/>
      <c r="FC52" s="834"/>
      <c r="FD52" s="834"/>
      <c r="FE52" s="834"/>
      <c r="FF52" s="834"/>
      <c r="FG52" s="834"/>
      <c r="FH52" s="834"/>
      <c r="FI52" s="834"/>
      <c r="FJ52" s="834"/>
      <c r="FK52" s="834"/>
      <c r="FL52" s="834"/>
      <c r="FM52" s="834"/>
      <c r="FN52" s="834"/>
      <c r="FO52" s="834"/>
      <c r="FP52" s="834"/>
      <c r="FQ52" s="834"/>
      <c r="FR52" s="834"/>
      <c r="FS52" s="834"/>
      <c r="FT52" s="834"/>
      <c r="FU52" s="834"/>
      <c r="FV52" s="834"/>
      <c r="FW52" s="834"/>
      <c r="FX52" s="834"/>
      <c r="FY52" s="834"/>
      <c r="FZ52" s="834"/>
      <c r="GA52" s="834"/>
      <c r="GB52" s="834"/>
      <c r="GC52" s="834"/>
      <c r="GD52" s="834"/>
      <c r="GE52" s="834"/>
      <c r="GF52" s="834"/>
      <c r="GG52" s="834"/>
      <c r="GH52" s="834"/>
      <c r="GI52" s="834"/>
      <c r="GJ52" s="834"/>
      <c r="GK52" s="834"/>
      <c r="GL52" s="834"/>
      <c r="GM52" s="834"/>
      <c r="GN52" s="834"/>
      <c r="GO52" s="834"/>
      <c r="GP52" s="834"/>
      <c r="GQ52" s="834"/>
      <c r="GR52" s="834"/>
      <c r="GS52" s="834"/>
      <c r="GT52" s="834"/>
      <c r="GU52" s="834"/>
      <c r="GV52" s="834"/>
      <c r="GW52" s="834"/>
      <c r="GX52" s="834"/>
      <c r="GY52" s="834"/>
      <c r="GZ52" s="834"/>
      <c r="HA52" s="834"/>
      <c r="HB52" s="834"/>
      <c r="HC52" s="834"/>
      <c r="HD52" s="834"/>
      <c r="HE52" s="834"/>
      <c r="HF52" s="834"/>
      <c r="HG52" s="834"/>
      <c r="HH52" s="834"/>
      <c r="HI52" s="834"/>
      <c r="HJ52" s="834"/>
      <c r="HK52" s="834"/>
      <c r="HL52" s="834"/>
      <c r="HM52" s="834"/>
      <c r="HN52" s="834"/>
      <c r="HO52" s="834"/>
      <c r="HP52" s="834"/>
      <c r="HQ52" s="834"/>
      <c r="HR52" s="834"/>
      <c r="HS52" s="834"/>
      <c r="HT52" s="834"/>
      <c r="HU52" s="834"/>
      <c r="HV52" s="834"/>
      <c r="HW52" s="834"/>
      <c r="HX52" s="834"/>
      <c r="HY52" s="834"/>
      <c r="HZ52" s="834"/>
      <c r="IA52" s="834"/>
      <c r="IB52" s="834"/>
      <c r="IC52" s="834"/>
      <c r="ID52" s="834"/>
      <c r="IE52" s="834"/>
      <c r="IF52" s="834"/>
      <c r="IG52" s="834"/>
      <c r="IH52" s="834"/>
      <c r="II52" s="834"/>
      <c r="IJ52" s="834"/>
      <c r="IK52" s="834"/>
      <c r="IL52" s="834"/>
      <c r="IM52" s="834"/>
      <c r="IN52" s="834"/>
      <c r="IO52" s="834"/>
      <c r="IP52" s="834"/>
      <c r="IQ52" s="834"/>
      <c r="IR52" s="834"/>
      <c r="IS52" s="834"/>
      <c r="IT52" s="834"/>
      <c r="IU52" s="834"/>
      <c r="IV52" s="834"/>
      <c r="IW52" s="834"/>
      <c r="IX52" s="834"/>
      <c r="IY52" s="834"/>
      <c r="IZ52" s="834"/>
      <c r="JA52" s="834"/>
    </row>
    <row r="53" spans="1:261" ht="12.95" hidden="1" customHeight="1" x14ac:dyDescent="0.25">
      <c r="A53" s="834"/>
      <c r="B53" s="834"/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4"/>
      <c r="Q53" s="834"/>
      <c r="R53" s="834"/>
      <c r="S53" s="834"/>
      <c r="T53" s="834"/>
      <c r="U53" s="834"/>
      <c r="V53" s="834"/>
      <c r="W53" s="834"/>
      <c r="X53" s="834"/>
      <c r="Y53" s="834"/>
      <c r="Z53" s="834"/>
      <c r="AA53" s="834"/>
      <c r="AB53" s="834"/>
      <c r="AC53" s="834"/>
      <c r="AD53" s="834"/>
      <c r="AE53" s="834"/>
      <c r="AF53" s="834"/>
      <c r="AG53" s="834"/>
      <c r="AH53" s="834"/>
      <c r="AI53" s="834"/>
      <c r="AJ53" s="834"/>
      <c r="AK53" s="834"/>
      <c r="AL53" s="834"/>
      <c r="AM53" s="834"/>
      <c r="AN53" s="834"/>
      <c r="AO53" s="834"/>
      <c r="AP53" s="834"/>
      <c r="AQ53" s="834"/>
      <c r="AR53" s="834"/>
      <c r="AS53" s="834"/>
      <c r="AT53" s="834"/>
      <c r="AU53" s="834"/>
      <c r="AV53" s="834"/>
      <c r="AW53" s="834"/>
      <c r="AX53" s="834"/>
      <c r="AY53" s="834"/>
      <c r="AZ53" s="834"/>
      <c r="BA53" s="834"/>
      <c r="BB53" s="834"/>
      <c r="BC53" s="834"/>
      <c r="BD53" s="834"/>
      <c r="BE53" s="834"/>
      <c r="BF53" s="834"/>
      <c r="BG53" s="834"/>
      <c r="BH53" s="834"/>
      <c r="BI53" s="834"/>
      <c r="BJ53" s="834"/>
      <c r="BK53" s="834"/>
      <c r="BL53" s="834"/>
      <c r="BM53" s="834"/>
      <c r="BN53" s="834"/>
      <c r="BO53" s="834"/>
      <c r="BP53" s="834"/>
      <c r="BQ53" s="834"/>
      <c r="BR53" s="834"/>
      <c r="BS53" s="834"/>
      <c r="BT53" s="834"/>
      <c r="BU53" s="834"/>
      <c r="BV53" s="834"/>
      <c r="BW53" s="834"/>
      <c r="BX53" s="834"/>
      <c r="BY53" s="834"/>
      <c r="BZ53" s="834"/>
      <c r="CA53" s="834"/>
      <c r="CB53" s="834"/>
      <c r="CC53" s="834"/>
      <c r="CD53" s="834"/>
      <c r="CE53" s="834"/>
      <c r="CF53" s="834"/>
      <c r="CG53" s="834"/>
      <c r="CH53" s="834"/>
      <c r="CI53" s="834"/>
      <c r="CJ53" s="834"/>
      <c r="CK53" s="834"/>
      <c r="CL53" s="834"/>
      <c r="CM53" s="834"/>
      <c r="CN53" s="834"/>
      <c r="CO53" s="834"/>
      <c r="CP53" s="834"/>
      <c r="CQ53" s="834"/>
      <c r="CR53" s="834"/>
      <c r="CS53" s="834"/>
      <c r="CT53" s="834"/>
      <c r="CU53" s="834"/>
      <c r="CV53" s="834"/>
      <c r="CW53" s="834"/>
      <c r="CX53" s="834"/>
      <c r="CY53" s="834"/>
      <c r="CZ53" s="834"/>
      <c r="DA53" s="834"/>
      <c r="DB53" s="834"/>
      <c r="DC53" s="834"/>
      <c r="DD53" s="834"/>
      <c r="DE53" s="834"/>
      <c r="DF53" s="834"/>
      <c r="DG53" s="834"/>
      <c r="DH53" s="834"/>
      <c r="DI53" s="834"/>
      <c r="DJ53" s="834"/>
      <c r="DK53" s="834"/>
      <c r="DL53" s="834"/>
      <c r="DM53" s="834"/>
      <c r="DN53" s="834"/>
      <c r="DO53" s="834"/>
      <c r="DP53" s="834"/>
      <c r="DQ53" s="834"/>
      <c r="DR53" s="834"/>
      <c r="DS53" s="834"/>
      <c r="DT53" s="834"/>
      <c r="DU53" s="834"/>
      <c r="DV53" s="834"/>
      <c r="DW53" s="834"/>
      <c r="DX53" s="834"/>
      <c r="DY53" s="834"/>
      <c r="DZ53" s="834"/>
      <c r="EA53" s="834"/>
      <c r="EB53" s="834"/>
      <c r="EC53" s="834"/>
      <c r="ED53" s="834"/>
      <c r="EE53" s="834"/>
      <c r="EF53" s="834"/>
      <c r="EG53" s="834"/>
      <c r="EH53" s="834"/>
      <c r="EI53" s="834"/>
      <c r="EJ53" s="834"/>
      <c r="EK53" s="834"/>
      <c r="EL53" s="834"/>
      <c r="EM53" s="834"/>
      <c r="EN53" s="834"/>
      <c r="EO53" s="834"/>
      <c r="EP53" s="834"/>
      <c r="EQ53" s="834"/>
      <c r="ER53" s="834"/>
      <c r="ES53" s="834"/>
      <c r="ET53" s="834"/>
      <c r="EU53" s="834"/>
      <c r="EV53" s="834"/>
      <c r="EW53" s="834"/>
      <c r="EX53" s="834"/>
      <c r="EY53" s="834"/>
      <c r="EZ53" s="834"/>
      <c r="FA53" s="834"/>
      <c r="FB53" s="834"/>
      <c r="FC53" s="834"/>
      <c r="FD53" s="834"/>
      <c r="FE53" s="834"/>
      <c r="FF53" s="834"/>
      <c r="FG53" s="834"/>
      <c r="FH53" s="834"/>
      <c r="FI53" s="834"/>
      <c r="FJ53" s="834"/>
      <c r="FK53" s="834"/>
      <c r="FL53" s="834"/>
      <c r="FM53" s="834"/>
      <c r="FN53" s="834"/>
      <c r="FO53" s="834"/>
      <c r="FP53" s="834"/>
      <c r="FQ53" s="834"/>
      <c r="FR53" s="834"/>
      <c r="FS53" s="834"/>
      <c r="FT53" s="834"/>
      <c r="FU53" s="834"/>
      <c r="FV53" s="834"/>
      <c r="FW53" s="834"/>
      <c r="FX53" s="834"/>
      <c r="FY53" s="834"/>
      <c r="FZ53" s="834"/>
      <c r="GA53" s="834"/>
      <c r="GB53" s="834"/>
      <c r="GC53" s="834"/>
      <c r="GD53" s="834"/>
      <c r="GE53" s="834"/>
      <c r="GF53" s="834"/>
      <c r="GG53" s="834"/>
      <c r="GH53" s="834"/>
      <c r="GI53" s="834"/>
      <c r="GJ53" s="834"/>
      <c r="GK53" s="834"/>
      <c r="GL53" s="834"/>
      <c r="GM53" s="834"/>
      <c r="GN53" s="834"/>
      <c r="GO53" s="834"/>
      <c r="GP53" s="834"/>
      <c r="GQ53" s="834"/>
      <c r="GR53" s="834"/>
      <c r="GS53" s="834"/>
      <c r="GT53" s="834"/>
      <c r="GU53" s="834"/>
      <c r="GV53" s="834"/>
      <c r="GW53" s="834"/>
      <c r="GX53" s="834"/>
      <c r="GY53" s="834"/>
      <c r="GZ53" s="834"/>
      <c r="HA53" s="834"/>
      <c r="HB53" s="834"/>
      <c r="HC53" s="834"/>
      <c r="HD53" s="834"/>
      <c r="HE53" s="834"/>
      <c r="HF53" s="834"/>
      <c r="HG53" s="834"/>
      <c r="HH53" s="834"/>
      <c r="HI53" s="834"/>
      <c r="HJ53" s="834"/>
      <c r="HK53" s="834"/>
      <c r="HL53" s="834"/>
      <c r="HM53" s="834"/>
      <c r="HN53" s="834"/>
      <c r="HO53" s="834"/>
      <c r="HP53" s="834"/>
      <c r="HQ53" s="834"/>
      <c r="HR53" s="834"/>
      <c r="HS53" s="834"/>
      <c r="HT53" s="834"/>
      <c r="HU53" s="834"/>
      <c r="HV53" s="834"/>
      <c r="HW53" s="834"/>
      <c r="HX53" s="834"/>
      <c r="HY53" s="834"/>
      <c r="HZ53" s="834"/>
      <c r="IA53" s="834"/>
      <c r="IB53" s="834"/>
      <c r="IC53" s="834"/>
      <c r="ID53" s="834"/>
      <c r="IE53" s="834"/>
      <c r="IF53" s="834"/>
      <c r="IG53" s="834"/>
      <c r="IH53" s="834"/>
      <c r="II53" s="834"/>
      <c r="IJ53" s="834"/>
      <c r="IK53" s="834"/>
      <c r="IL53" s="834"/>
      <c r="IM53" s="834"/>
      <c r="IN53" s="834"/>
      <c r="IO53" s="834"/>
      <c r="IP53" s="834"/>
      <c r="IQ53" s="834"/>
      <c r="IR53" s="834"/>
      <c r="IS53" s="834"/>
      <c r="IT53" s="834"/>
      <c r="IU53" s="834"/>
      <c r="IV53" s="834"/>
      <c r="IW53" s="834"/>
      <c r="IX53" s="834"/>
      <c r="IY53" s="834"/>
      <c r="IZ53" s="834"/>
      <c r="JA53" s="834"/>
    </row>
    <row r="54" spans="1:261" ht="12.95" hidden="1" customHeight="1" x14ac:dyDescent="0.25">
      <c r="A54" s="834"/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  <c r="AJ54" s="834"/>
      <c r="AK54" s="834"/>
      <c r="AL54" s="834"/>
      <c r="AM54" s="834"/>
      <c r="AN54" s="834"/>
      <c r="AO54" s="834"/>
      <c r="AP54" s="834"/>
      <c r="AQ54" s="834"/>
      <c r="AR54" s="834"/>
      <c r="AS54" s="834"/>
      <c r="AT54" s="834"/>
      <c r="AU54" s="834"/>
      <c r="AV54" s="834"/>
      <c r="AW54" s="834"/>
      <c r="AX54" s="834"/>
      <c r="AY54" s="834"/>
      <c r="AZ54" s="834"/>
      <c r="BA54" s="834"/>
      <c r="BB54" s="834"/>
      <c r="BC54" s="834"/>
      <c r="BD54" s="834"/>
      <c r="BE54" s="834"/>
      <c r="BF54" s="834"/>
      <c r="BG54" s="834"/>
      <c r="BH54" s="834"/>
      <c r="BI54" s="834"/>
      <c r="BJ54" s="834"/>
      <c r="BK54" s="834"/>
      <c r="BL54" s="834"/>
      <c r="BM54" s="834"/>
      <c r="BN54" s="834"/>
      <c r="BO54" s="834"/>
      <c r="BP54" s="834"/>
      <c r="BQ54" s="834"/>
      <c r="BR54" s="834"/>
      <c r="BS54" s="834"/>
      <c r="BT54" s="834"/>
      <c r="BU54" s="834"/>
      <c r="BV54" s="834"/>
      <c r="BW54" s="834"/>
      <c r="BX54" s="834"/>
      <c r="BY54" s="834"/>
      <c r="BZ54" s="834"/>
      <c r="CA54" s="834"/>
      <c r="CB54" s="834"/>
      <c r="CC54" s="834"/>
      <c r="CD54" s="834"/>
      <c r="CE54" s="834"/>
      <c r="CF54" s="834"/>
      <c r="CG54" s="834"/>
      <c r="CH54" s="834"/>
      <c r="CI54" s="834"/>
      <c r="CJ54" s="834"/>
      <c r="CK54" s="834"/>
      <c r="CL54" s="834"/>
      <c r="CM54" s="834"/>
      <c r="CN54" s="834"/>
      <c r="CO54" s="834"/>
      <c r="CP54" s="834"/>
      <c r="CQ54" s="834"/>
      <c r="CR54" s="834"/>
      <c r="CS54" s="834"/>
      <c r="CT54" s="834"/>
      <c r="CU54" s="834"/>
      <c r="CV54" s="834"/>
      <c r="CW54" s="834"/>
      <c r="CX54" s="834"/>
      <c r="CY54" s="834"/>
      <c r="CZ54" s="834"/>
      <c r="DA54" s="834"/>
      <c r="DB54" s="834"/>
      <c r="DC54" s="834"/>
      <c r="DD54" s="834"/>
      <c r="DE54" s="834"/>
      <c r="DF54" s="834"/>
      <c r="DG54" s="834"/>
      <c r="DH54" s="834"/>
      <c r="DI54" s="834"/>
      <c r="DJ54" s="834"/>
      <c r="DK54" s="834"/>
      <c r="DL54" s="834"/>
      <c r="DM54" s="834"/>
      <c r="DN54" s="834"/>
      <c r="DO54" s="834"/>
      <c r="DP54" s="834"/>
      <c r="DQ54" s="834"/>
      <c r="DR54" s="834"/>
      <c r="DS54" s="834"/>
      <c r="DT54" s="834"/>
      <c r="DU54" s="834"/>
      <c r="DV54" s="834"/>
      <c r="DW54" s="834"/>
      <c r="DX54" s="834"/>
      <c r="DY54" s="834"/>
      <c r="DZ54" s="834"/>
      <c r="EA54" s="834"/>
      <c r="EB54" s="834"/>
      <c r="EC54" s="834"/>
      <c r="ED54" s="834"/>
      <c r="EE54" s="834"/>
      <c r="EF54" s="834"/>
      <c r="EG54" s="834"/>
      <c r="EH54" s="834"/>
      <c r="EI54" s="834"/>
      <c r="EJ54" s="834"/>
      <c r="EK54" s="834"/>
      <c r="EL54" s="834"/>
      <c r="EM54" s="834"/>
      <c r="EN54" s="834"/>
      <c r="EO54" s="834"/>
      <c r="EP54" s="834"/>
      <c r="EQ54" s="834"/>
      <c r="ER54" s="834"/>
      <c r="ES54" s="834"/>
      <c r="ET54" s="834"/>
      <c r="EU54" s="834"/>
      <c r="EV54" s="834"/>
      <c r="EW54" s="834"/>
      <c r="EX54" s="834"/>
      <c r="EY54" s="834"/>
      <c r="EZ54" s="834"/>
      <c r="FA54" s="834"/>
      <c r="FB54" s="834"/>
      <c r="FC54" s="834"/>
      <c r="FD54" s="834"/>
      <c r="FE54" s="834"/>
      <c r="FF54" s="834"/>
      <c r="FG54" s="834"/>
      <c r="FH54" s="834"/>
      <c r="FI54" s="834"/>
      <c r="FJ54" s="834"/>
      <c r="FK54" s="834"/>
      <c r="FL54" s="834"/>
      <c r="FM54" s="834"/>
      <c r="FN54" s="834"/>
      <c r="FO54" s="834"/>
      <c r="FP54" s="834"/>
      <c r="FQ54" s="834"/>
      <c r="FR54" s="834"/>
      <c r="FS54" s="834"/>
      <c r="FT54" s="834"/>
      <c r="FU54" s="834"/>
      <c r="FV54" s="834"/>
      <c r="FW54" s="834"/>
      <c r="FX54" s="834"/>
      <c r="FY54" s="834"/>
      <c r="FZ54" s="834"/>
      <c r="GA54" s="834"/>
      <c r="GB54" s="834"/>
      <c r="GC54" s="834"/>
      <c r="GD54" s="834"/>
      <c r="GE54" s="834"/>
      <c r="GF54" s="834"/>
      <c r="GG54" s="834"/>
      <c r="GH54" s="834"/>
      <c r="GI54" s="834"/>
      <c r="GJ54" s="834"/>
      <c r="GK54" s="834"/>
      <c r="GL54" s="834"/>
      <c r="GM54" s="834"/>
      <c r="GN54" s="834"/>
      <c r="GO54" s="834"/>
      <c r="GP54" s="834"/>
      <c r="GQ54" s="834"/>
      <c r="GR54" s="834"/>
      <c r="GS54" s="834"/>
      <c r="GT54" s="834"/>
      <c r="GU54" s="834"/>
      <c r="GV54" s="834"/>
      <c r="GW54" s="834"/>
      <c r="GX54" s="834"/>
      <c r="GY54" s="834"/>
      <c r="GZ54" s="834"/>
      <c r="HA54" s="834"/>
      <c r="HB54" s="834"/>
      <c r="HC54" s="834"/>
      <c r="HD54" s="834"/>
      <c r="HE54" s="834"/>
      <c r="HF54" s="834"/>
      <c r="HG54" s="834"/>
      <c r="HH54" s="834"/>
      <c r="HI54" s="834"/>
      <c r="HJ54" s="834"/>
      <c r="HK54" s="834"/>
      <c r="HL54" s="834"/>
      <c r="HM54" s="834"/>
      <c r="HN54" s="834"/>
      <c r="HO54" s="834"/>
      <c r="HP54" s="834"/>
      <c r="HQ54" s="834"/>
      <c r="HR54" s="834"/>
      <c r="HS54" s="834"/>
      <c r="HT54" s="834"/>
      <c r="HU54" s="834"/>
      <c r="HV54" s="834"/>
      <c r="HW54" s="834"/>
      <c r="HX54" s="834"/>
      <c r="HY54" s="834"/>
      <c r="HZ54" s="834"/>
      <c r="IA54" s="834"/>
      <c r="IB54" s="834"/>
      <c r="IC54" s="834"/>
      <c r="ID54" s="834"/>
      <c r="IE54" s="834"/>
      <c r="IF54" s="834"/>
      <c r="IG54" s="834"/>
      <c r="IH54" s="834"/>
      <c r="II54" s="834"/>
      <c r="IJ54" s="834"/>
      <c r="IK54" s="834"/>
      <c r="IL54" s="834"/>
      <c r="IM54" s="834"/>
      <c r="IN54" s="834"/>
      <c r="IO54" s="834"/>
      <c r="IP54" s="834"/>
      <c r="IQ54" s="834"/>
      <c r="IR54" s="834"/>
      <c r="IS54" s="834"/>
      <c r="IT54" s="834"/>
      <c r="IU54" s="834"/>
      <c r="IV54" s="834"/>
      <c r="IW54" s="834"/>
      <c r="IX54" s="834"/>
      <c r="IY54" s="834"/>
      <c r="IZ54" s="834"/>
      <c r="JA54" s="834"/>
    </row>
    <row r="55" spans="1:261" ht="12.95" hidden="1" customHeight="1" x14ac:dyDescent="0.25">
      <c r="A55" s="834"/>
      <c r="B55" s="834"/>
      <c r="C55" s="834"/>
      <c r="D55" s="834"/>
      <c r="E55" s="834"/>
      <c r="F55" s="834"/>
      <c r="G55" s="834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834"/>
      <c r="S55" s="834"/>
      <c r="T55" s="834"/>
      <c r="U55" s="834"/>
      <c r="V55" s="834"/>
      <c r="W55" s="834"/>
      <c r="X55" s="834"/>
      <c r="Y55" s="834"/>
      <c r="Z55" s="834"/>
      <c r="AA55" s="834"/>
      <c r="AB55" s="834"/>
      <c r="AC55" s="834"/>
      <c r="AD55" s="834"/>
      <c r="AE55" s="834"/>
      <c r="AF55" s="834"/>
      <c r="AG55" s="834"/>
      <c r="AH55" s="834"/>
      <c r="AI55" s="834"/>
      <c r="AJ55" s="834"/>
      <c r="AK55" s="834"/>
      <c r="AL55" s="834"/>
      <c r="AM55" s="834"/>
      <c r="AN55" s="834"/>
      <c r="AO55" s="834"/>
      <c r="AP55" s="834"/>
      <c r="AQ55" s="834"/>
      <c r="AR55" s="834"/>
      <c r="AS55" s="834"/>
      <c r="AT55" s="834"/>
      <c r="AU55" s="834"/>
      <c r="AV55" s="834"/>
      <c r="AW55" s="834"/>
      <c r="AX55" s="834"/>
      <c r="AY55" s="834"/>
      <c r="AZ55" s="834"/>
      <c r="BA55" s="834"/>
      <c r="BB55" s="834"/>
      <c r="BC55" s="834"/>
      <c r="BD55" s="834"/>
      <c r="BE55" s="834"/>
      <c r="BF55" s="834"/>
      <c r="BG55" s="834"/>
      <c r="BH55" s="834"/>
      <c r="BI55" s="834"/>
      <c r="BJ55" s="834"/>
      <c r="BK55" s="834"/>
      <c r="BL55" s="834"/>
      <c r="BM55" s="834"/>
      <c r="BN55" s="834"/>
      <c r="BO55" s="834"/>
      <c r="BP55" s="834"/>
      <c r="BQ55" s="834"/>
      <c r="BR55" s="834"/>
      <c r="BS55" s="834"/>
      <c r="BT55" s="834"/>
      <c r="BU55" s="834"/>
      <c r="BV55" s="834"/>
      <c r="BW55" s="834"/>
      <c r="BX55" s="834"/>
      <c r="BY55" s="834"/>
      <c r="BZ55" s="834"/>
      <c r="CA55" s="834"/>
      <c r="CB55" s="834"/>
      <c r="CC55" s="834"/>
      <c r="CD55" s="834"/>
      <c r="CE55" s="834"/>
      <c r="CF55" s="834"/>
      <c r="CG55" s="834"/>
      <c r="CH55" s="834"/>
      <c r="CI55" s="834"/>
      <c r="CJ55" s="834"/>
      <c r="CK55" s="834"/>
      <c r="CL55" s="834"/>
      <c r="CM55" s="834"/>
      <c r="CN55" s="834"/>
      <c r="CO55" s="834"/>
      <c r="CP55" s="834"/>
      <c r="CQ55" s="834"/>
      <c r="CR55" s="834"/>
      <c r="CS55" s="834"/>
      <c r="CT55" s="834"/>
      <c r="CU55" s="834"/>
      <c r="CV55" s="834"/>
      <c r="CW55" s="834"/>
      <c r="CX55" s="834"/>
      <c r="CY55" s="834"/>
      <c r="CZ55" s="834"/>
      <c r="DA55" s="834"/>
      <c r="DB55" s="834"/>
      <c r="DC55" s="834"/>
      <c r="DD55" s="834"/>
      <c r="DE55" s="834"/>
      <c r="DF55" s="834"/>
      <c r="DG55" s="834"/>
      <c r="DH55" s="834"/>
      <c r="DI55" s="834"/>
      <c r="DJ55" s="834"/>
      <c r="DK55" s="834"/>
      <c r="DL55" s="834"/>
      <c r="DM55" s="834"/>
      <c r="DN55" s="834"/>
      <c r="DO55" s="834"/>
      <c r="DP55" s="834"/>
      <c r="DQ55" s="834"/>
      <c r="DR55" s="834"/>
      <c r="DS55" s="834"/>
      <c r="DT55" s="834"/>
      <c r="DU55" s="834"/>
      <c r="DV55" s="834"/>
      <c r="DW55" s="834"/>
      <c r="DX55" s="834"/>
      <c r="DY55" s="834"/>
      <c r="DZ55" s="834"/>
      <c r="EA55" s="834"/>
      <c r="EB55" s="834"/>
      <c r="EC55" s="834"/>
      <c r="ED55" s="834"/>
      <c r="EE55" s="834"/>
      <c r="EF55" s="834"/>
      <c r="EG55" s="834"/>
      <c r="EH55" s="834"/>
      <c r="EI55" s="834"/>
      <c r="EJ55" s="834"/>
      <c r="EK55" s="834"/>
      <c r="EL55" s="834"/>
      <c r="EM55" s="834"/>
      <c r="EN55" s="834"/>
      <c r="EO55" s="834"/>
      <c r="EP55" s="834"/>
      <c r="EQ55" s="834"/>
      <c r="ER55" s="834"/>
      <c r="ES55" s="834"/>
      <c r="ET55" s="834"/>
      <c r="EU55" s="834"/>
      <c r="EV55" s="834"/>
      <c r="EW55" s="834"/>
      <c r="EX55" s="834"/>
      <c r="EY55" s="834"/>
      <c r="EZ55" s="834"/>
      <c r="FA55" s="834"/>
      <c r="FB55" s="834"/>
      <c r="FC55" s="834"/>
      <c r="FD55" s="834"/>
      <c r="FE55" s="834"/>
      <c r="FF55" s="834"/>
      <c r="FG55" s="834"/>
      <c r="FH55" s="834"/>
      <c r="FI55" s="834"/>
      <c r="FJ55" s="834"/>
      <c r="FK55" s="834"/>
      <c r="FL55" s="834"/>
      <c r="FM55" s="834"/>
      <c r="FN55" s="834"/>
      <c r="FO55" s="834"/>
      <c r="FP55" s="834"/>
      <c r="FQ55" s="834"/>
      <c r="FR55" s="834"/>
      <c r="FS55" s="834"/>
      <c r="FT55" s="834"/>
      <c r="FU55" s="834"/>
      <c r="FV55" s="834"/>
      <c r="FW55" s="834"/>
      <c r="FX55" s="834"/>
      <c r="FY55" s="834"/>
      <c r="FZ55" s="834"/>
      <c r="GA55" s="834"/>
      <c r="GB55" s="834"/>
      <c r="GC55" s="834"/>
      <c r="GD55" s="834"/>
      <c r="GE55" s="834"/>
      <c r="GF55" s="834"/>
      <c r="GG55" s="834"/>
      <c r="GH55" s="834"/>
      <c r="GI55" s="834"/>
      <c r="GJ55" s="834"/>
      <c r="GK55" s="834"/>
      <c r="GL55" s="834"/>
      <c r="GM55" s="834"/>
      <c r="GN55" s="834"/>
      <c r="GO55" s="834"/>
      <c r="GP55" s="834"/>
      <c r="GQ55" s="834"/>
      <c r="GR55" s="834"/>
      <c r="GS55" s="834"/>
      <c r="GT55" s="834"/>
      <c r="GU55" s="834"/>
      <c r="GV55" s="834"/>
      <c r="GW55" s="834"/>
      <c r="GX55" s="834"/>
      <c r="GY55" s="834"/>
      <c r="GZ55" s="834"/>
      <c r="HA55" s="834"/>
      <c r="HB55" s="834"/>
      <c r="HC55" s="834"/>
      <c r="HD55" s="834"/>
      <c r="HE55" s="834"/>
      <c r="HF55" s="834"/>
      <c r="HG55" s="834"/>
      <c r="HH55" s="834"/>
      <c r="HI55" s="834"/>
      <c r="HJ55" s="834"/>
      <c r="HK55" s="834"/>
      <c r="HL55" s="834"/>
      <c r="HM55" s="834"/>
      <c r="HN55" s="834"/>
      <c r="HO55" s="834"/>
      <c r="HP55" s="834"/>
      <c r="HQ55" s="834"/>
      <c r="HR55" s="834"/>
      <c r="HS55" s="834"/>
      <c r="HT55" s="834"/>
      <c r="HU55" s="834"/>
      <c r="HV55" s="834"/>
      <c r="HW55" s="834"/>
      <c r="HX55" s="834"/>
      <c r="HY55" s="834"/>
      <c r="HZ55" s="834"/>
      <c r="IA55" s="834"/>
      <c r="IB55" s="834"/>
      <c r="IC55" s="834"/>
      <c r="ID55" s="834"/>
      <c r="IE55" s="834"/>
      <c r="IF55" s="834"/>
      <c r="IG55" s="834"/>
      <c r="IH55" s="834"/>
      <c r="II55" s="834"/>
      <c r="IJ55" s="834"/>
      <c r="IK55" s="834"/>
      <c r="IL55" s="834"/>
      <c r="IM55" s="834"/>
      <c r="IN55" s="834"/>
      <c r="IO55" s="834"/>
      <c r="IP55" s="834"/>
      <c r="IQ55" s="834"/>
      <c r="IR55" s="834"/>
      <c r="IS55" s="834"/>
      <c r="IT55" s="834"/>
      <c r="IU55" s="834"/>
      <c r="IV55" s="834"/>
      <c r="IW55" s="834"/>
      <c r="IX55" s="834"/>
      <c r="IY55" s="834"/>
      <c r="IZ55" s="834"/>
      <c r="JA55" s="834"/>
    </row>
    <row r="56" spans="1:261" ht="12.95" hidden="1" customHeight="1" x14ac:dyDescent="0.25">
      <c r="A56" s="834"/>
      <c r="B56" s="834"/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  <c r="U56" s="834"/>
      <c r="V56" s="834"/>
      <c r="W56" s="834"/>
      <c r="X56" s="834"/>
      <c r="Y56" s="834"/>
      <c r="Z56" s="834"/>
      <c r="AA56" s="834"/>
      <c r="AB56" s="834"/>
      <c r="AC56" s="834"/>
      <c r="AD56" s="834"/>
      <c r="AE56" s="834"/>
      <c r="AF56" s="834"/>
      <c r="AG56" s="834"/>
      <c r="AH56" s="834"/>
      <c r="AI56" s="834"/>
      <c r="AJ56" s="834"/>
      <c r="AK56" s="834"/>
      <c r="AL56" s="834"/>
      <c r="AM56" s="834"/>
      <c r="AN56" s="834"/>
      <c r="AO56" s="834"/>
      <c r="AP56" s="834"/>
      <c r="AQ56" s="834"/>
      <c r="AR56" s="834"/>
      <c r="AS56" s="834"/>
      <c r="AT56" s="834"/>
      <c r="AU56" s="834"/>
      <c r="AV56" s="834"/>
      <c r="AW56" s="834"/>
      <c r="AX56" s="834"/>
      <c r="AY56" s="834"/>
      <c r="AZ56" s="834"/>
      <c r="BA56" s="834"/>
      <c r="BB56" s="834"/>
      <c r="BC56" s="834"/>
      <c r="BD56" s="834"/>
      <c r="BE56" s="834"/>
      <c r="BF56" s="834"/>
      <c r="BG56" s="834"/>
      <c r="BH56" s="834"/>
      <c r="BI56" s="834"/>
      <c r="BJ56" s="834"/>
      <c r="BK56" s="834"/>
      <c r="BL56" s="834"/>
      <c r="BM56" s="834"/>
      <c r="BN56" s="834"/>
      <c r="BO56" s="834"/>
      <c r="BP56" s="834"/>
      <c r="BQ56" s="834"/>
      <c r="BR56" s="834"/>
      <c r="BS56" s="834"/>
      <c r="BT56" s="834"/>
      <c r="BU56" s="834"/>
      <c r="BV56" s="834"/>
      <c r="BW56" s="834"/>
      <c r="BX56" s="834"/>
      <c r="BY56" s="834"/>
      <c r="BZ56" s="834"/>
      <c r="CA56" s="834"/>
      <c r="CB56" s="834"/>
      <c r="CC56" s="834"/>
      <c r="CD56" s="834"/>
      <c r="CE56" s="834"/>
      <c r="CF56" s="834"/>
      <c r="CG56" s="834"/>
      <c r="CH56" s="834"/>
      <c r="CI56" s="834"/>
      <c r="CJ56" s="834"/>
      <c r="CK56" s="834"/>
      <c r="CL56" s="834"/>
      <c r="CM56" s="834"/>
      <c r="CN56" s="834"/>
      <c r="CO56" s="834"/>
      <c r="CP56" s="834"/>
      <c r="CQ56" s="834"/>
      <c r="CR56" s="834"/>
      <c r="CS56" s="834"/>
      <c r="CT56" s="834"/>
      <c r="CU56" s="834"/>
      <c r="CV56" s="834"/>
      <c r="CW56" s="834"/>
      <c r="CX56" s="834"/>
      <c r="CY56" s="834"/>
      <c r="CZ56" s="834"/>
      <c r="DA56" s="834"/>
      <c r="DB56" s="834"/>
      <c r="DC56" s="834"/>
      <c r="DD56" s="834"/>
      <c r="DE56" s="834"/>
      <c r="DF56" s="834"/>
      <c r="DG56" s="834"/>
      <c r="DH56" s="834"/>
      <c r="DI56" s="834"/>
      <c r="DJ56" s="834"/>
      <c r="DK56" s="834"/>
      <c r="DL56" s="834"/>
      <c r="DM56" s="834"/>
      <c r="DN56" s="834"/>
      <c r="DO56" s="834"/>
      <c r="DP56" s="834"/>
      <c r="DQ56" s="834"/>
      <c r="DR56" s="834"/>
      <c r="DS56" s="834"/>
      <c r="DT56" s="834"/>
      <c r="DU56" s="834"/>
      <c r="DV56" s="834"/>
      <c r="DW56" s="834"/>
      <c r="DX56" s="834"/>
      <c r="DY56" s="834"/>
      <c r="DZ56" s="834"/>
      <c r="EA56" s="834"/>
      <c r="EB56" s="834"/>
      <c r="EC56" s="834"/>
      <c r="ED56" s="834"/>
      <c r="EE56" s="834"/>
      <c r="EF56" s="834"/>
      <c r="EG56" s="834"/>
      <c r="EH56" s="834"/>
      <c r="EI56" s="834"/>
      <c r="EJ56" s="834"/>
      <c r="EK56" s="834"/>
      <c r="EL56" s="834"/>
      <c r="EM56" s="834"/>
      <c r="EN56" s="834"/>
      <c r="EO56" s="834"/>
      <c r="EP56" s="834"/>
      <c r="EQ56" s="834"/>
      <c r="ER56" s="834"/>
      <c r="ES56" s="834"/>
      <c r="ET56" s="834"/>
      <c r="EU56" s="834"/>
      <c r="EV56" s="834"/>
      <c r="EW56" s="834"/>
      <c r="EX56" s="834"/>
      <c r="EY56" s="834"/>
      <c r="EZ56" s="834"/>
      <c r="FA56" s="834"/>
      <c r="FB56" s="834"/>
      <c r="FC56" s="834"/>
      <c r="FD56" s="834"/>
      <c r="FE56" s="834"/>
      <c r="FF56" s="834"/>
      <c r="FG56" s="834"/>
      <c r="FH56" s="834"/>
      <c r="FI56" s="834"/>
      <c r="FJ56" s="834"/>
      <c r="FK56" s="834"/>
      <c r="FL56" s="834"/>
      <c r="FM56" s="834"/>
      <c r="FN56" s="834"/>
      <c r="FO56" s="834"/>
      <c r="FP56" s="834"/>
      <c r="FQ56" s="834"/>
      <c r="FR56" s="834"/>
      <c r="FS56" s="834"/>
      <c r="FT56" s="834"/>
      <c r="FU56" s="834"/>
      <c r="FV56" s="834"/>
      <c r="FW56" s="834"/>
      <c r="FX56" s="834"/>
      <c r="FY56" s="834"/>
      <c r="FZ56" s="834"/>
      <c r="GA56" s="834"/>
      <c r="GB56" s="834"/>
      <c r="GC56" s="834"/>
      <c r="GD56" s="834"/>
      <c r="GE56" s="834"/>
      <c r="GF56" s="834"/>
      <c r="GG56" s="834"/>
      <c r="GH56" s="834"/>
      <c r="GI56" s="834"/>
      <c r="GJ56" s="834"/>
      <c r="GK56" s="834"/>
      <c r="GL56" s="834"/>
      <c r="GM56" s="834"/>
      <c r="GN56" s="834"/>
      <c r="GO56" s="834"/>
      <c r="GP56" s="834"/>
      <c r="GQ56" s="834"/>
      <c r="GR56" s="834"/>
      <c r="GS56" s="834"/>
      <c r="GT56" s="834"/>
      <c r="GU56" s="834"/>
      <c r="GV56" s="834"/>
      <c r="GW56" s="834"/>
      <c r="GX56" s="834"/>
      <c r="GY56" s="834"/>
      <c r="GZ56" s="834"/>
      <c r="HA56" s="834"/>
      <c r="HB56" s="834"/>
      <c r="HC56" s="834"/>
      <c r="HD56" s="834"/>
      <c r="HE56" s="834"/>
      <c r="HF56" s="834"/>
      <c r="HG56" s="834"/>
      <c r="HH56" s="834"/>
      <c r="HI56" s="834"/>
      <c r="HJ56" s="834"/>
      <c r="HK56" s="834"/>
      <c r="HL56" s="834"/>
      <c r="HM56" s="834"/>
      <c r="HN56" s="834"/>
      <c r="HO56" s="834"/>
      <c r="HP56" s="834"/>
      <c r="HQ56" s="834"/>
      <c r="HR56" s="834"/>
      <c r="HS56" s="834"/>
      <c r="HT56" s="834"/>
      <c r="HU56" s="834"/>
      <c r="HV56" s="834"/>
      <c r="HW56" s="834"/>
      <c r="HX56" s="834"/>
      <c r="HY56" s="834"/>
      <c r="HZ56" s="834"/>
      <c r="IA56" s="834"/>
      <c r="IB56" s="834"/>
      <c r="IC56" s="834"/>
      <c r="ID56" s="834"/>
      <c r="IE56" s="834"/>
      <c r="IF56" s="834"/>
      <c r="IG56" s="834"/>
      <c r="IH56" s="834"/>
      <c r="II56" s="834"/>
      <c r="IJ56" s="834"/>
      <c r="IK56" s="834"/>
      <c r="IL56" s="834"/>
      <c r="IM56" s="834"/>
      <c r="IN56" s="834"/>
      <c r="IO56" s="834"/>
      <c r="IP56" s="834"/>
      <c r="IQ56" s="834"/>
      <c r="IR56" s="834"/>
      <c r="IS56" s="834"/>
      <c r="IT56" s="834"/>
      <c r="IU56" s="834"/>
      <c r="IV56" s="834"/>
      <c r="IW56" s="834"/>
      <c r="IX56" s="834"/>
      <c r="IY56" s="834"/>
      <c r="IZ56" s="834"/>
      <c r="JA56" s="834"/>
    </row>
    <row r="57" spans="1:261" ht="12.95" hidden="1" customHeight="1" x14ac:dyDescent="0.25">
      <c r="A57" s="834"/>
      <c r="B57" s="834"/>
      <c r="C57" s="834"/>
      <c r="D57" s="834"/>
      <c r="E57" s="834"/>
      <c r="F57" s="834"/>
      <c r="G57" s="834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834"/>
      <c r="S57" s="834"/>
      <c r="T57" s="834"/>
      <c r="U57" s="834"/>
      <c r="V57" s="834"/>
      <c r="W57" s="834"/>
      <c r="X57" s="834"/>
      <c r="Y57" s="834"/>
      <c r="Z57" s="834"/>
      <c r="AA57" s="834"/>
      <c r="AB57" s="834"/>
      <c r="AC57" s="834"/>
      <c r="AD57" s="834"/>
      <c r="AE57" s="834"/>
      <c r="AF57" s="834"/>
      <c r="AG57" s="834"/>
      <c r="AH57" s="834"/>
      <c r="AI57" s="834"/>
      <c r="AJ57" s="834"/>
      <c r="AK57" s="834"/>
      <c r="AL57" s="834"/>
      <c r="AM57" s="834"/>
      <c r="AN57" s="834"/>
      <c r="AO57" s="834"/>
      <c r="AP57" s="834"/>
      <c r="AQ57" s="834"/>
      <c r="AR57" s="834"/>
      <c r="AS57" s="834"/>
      <c r="AT57" s="834"/>
      <c r="AU57" s="834"/>
      <c r="AV57" s="834"/>
      <c r="AW57" s="834"/>
      <c r="AX57" s="834"/>
      <c r="AY57" s="834"/>
      <c r="AZ57" s="834"/>
      <c r="BA57" s="834"/>
      <c r="BB57" s="834"/>
      <c r="BC57" s="834"/>
      <c r="BD57" s="834"/>
      <c r="BE57" s="834"/>
      <c r="BF57" s="834"/>
      <c r="BG57" s="834"/>
      <c r="BH57" s="834"/>
      <c r="BI57" s="834"/>
      <c r="BJ57" s="834"/>
      <c r="BK57" s="834"/>
      <c r="BL57" s="834"/>
      <c r="BM57" s="834"/>
      <c r="BN57" s="834"/>
      <c r="BO57" s="834"/>
      <c r="BP57" s="834"/>
      <c r="BQ57" s="834"/>
      <c r="BR57" s="834"/>
      <c r="BS57" s="834"/>
      <c r="BT57" s="834"/>
      <c r="BU57" s="834"/>
      <c r="BV57" s="834"/>
      <c r="BW57" s="834"/>
      <c r="BX57" s="834"/>
      <c r="BY57" s="834"/>
      <c r="BZ57" s="834"/>
      <c r="CA57" s="834"/>
      <c r="CB57" s="834"/>
      <c r="CC57" s="834"/>
      <c r="CD57" s="834"/>
      <c r="CE57" s="834"/>
      <c r="CF57" s="834"/>
      <c r="CG57" s="834"/>
      <c r="CH57" s="834"/>
      <c r="CI57" s="834"/>
      <c r="CJ57" s="834"/>
      <c r="CK57" s="834"/>
      <c r="CL57" s="834"/>
      <c r="CM57" s="834"/>
      <c r="CN57" s="834"/>
      <c r="CO57" s="834"/>
      <c r="CP57" s="834"/>
      <c r="CQ57" s="834"/>
      <c r="CR57" s="834"/>
      <c r="CS57" s="834"/>
      <c r="CT57" s="834"/>
      <c r="CU57" s="834"/>
      <c r="CV57" s="834"/>
      <c r="CW57" s="834"/>
      <c r="CX57" s="834"/>
      <c r="CY57" s="834"/>
      <c r="CZ57" s="834"/>
      <c r="DA57" s="834"/>
      <c r="DB57" s="834"/>
      <c r="DC57" s="834"/>
      <c r="DD57" s="834"/>
      <c r="DE57" s="834"/>
      <c r="DF57" s="834"/>
      <c r="DG57" s="834"/>
      <c r="DH57" s="834"/>
      <c r="DI57" s="834"/>
      <c r="DJ57" s="834"/>
      <c r="DK57" s="834"/>
      <c r="DL57" s="834"/>
      <c r="DM57" s="834"/>
      <c r="DN57" s="834"/>
      <c r="DO57" s="834"/>
      <c r="DP57" s="834"/>
      <c r="DQ57" s="834"/>
      <c r="DR57" s="834"/>
      <c r="DS57" s="834"/>
      <c r="DT57" s="834"/>
      <c r="DU57" s="834"/>
      <c r="DV57" s="834"/>
      <c r="DW57" s="834"/>
      <c r="DX57" s="834"/>
      <c r="DY57" s="834"/>
      <c r="DZ57" s="834"/>
      <c r="EA57" s="834"/>
      <c r="EB57" s="834"/>
      <c r="EC57" s="834"/>
      <c r="ED57" s="834"/>
      <c r="EE57" s="834"/>
      <c r="EF57" s="834"/>
      <c r="EG57" s="834"/>
      <c r="EH57" s="834"/>
      <c r="EI57" s="834"/>
      <c r="EJ57" s="834"/>
      <c r="EK57" s="834"/>
      <c r="EL57" s="834"/>
      <c r="EM57" s="834"/>
      <c r="EN57" s="834"/>
      <c r="EO57" s="834"/>
      <c r="EP57" s="834"/>
      <c r="EQ57" s="834"/>
      <c r="ER57" s="834"/>
      <c r="ES57" s="834"/>
      <c r="ET57" s="834"/>
      <c r="EU57" s="834"/>
      <c r="EV57" s="834"/>
      <c r="EW57" s="834"/>
      <c r="EX57" s="834"/>
      <c r="EY57" s="834"/>
      <c r="EZ57" s="834"/>
      <c r="FA57" s="834"/>
      <c r="FB57" s="834"/>
      <c r="FC57" s="834"/>
      <c r="FD57" s="834"/>
      <c r="FE57" s="834"/>
      <c r="FF57" s="834"/>
      <c r="FG57" s="834"/>
      <c r="FH57" s="834"/>
      <c r="FI57" s="834"/>
      <c r="FJ57" s="834"/>
      <c r="FK57" s="834"/>
      <c r="FL57" s="834"/>
      <c r="FM57" s="834"/>
      <c r="FN57" s="834"/>
      <c r="FO57" s="834"/>
      <c r="FP57" s="834"/>
      <c r="FQ57" s="834"/>
      <c r="FR57" s="834"/>
      <c r="FS57" s="834"/>
      <c r="FT57" s="834"/>
      <c r="FU57" s="834"/>
      <c r="FV57" s="834"/>
      <c r="FW57" s="834"/>
      <c r="FX57" s="834"/>
      <c r="FY57" s="834"/>
      <c r="FZ57" s="834"/>
      <c r="GA57" s="834"/>
      <c r="GB57" s="834"/>
      <c r="GC57" s="834"/>
      <c r="GD57" s="834"/>
      <c r="GE57" s="834"/>
      <c r="GF57" s="834"/>
      <c r="GG57" s="834"/>
      <c r="GH57" s="834"/>
      <c r="GI57" s="834"/>
      <c r="GJ57" s="834"/>
      <c r="GK57" s="834"/>
      <c r="GL57" s="834"/>
      <c r="GM57" s="834"/>
      <c r="GN57" s="834"/>
      <c r="GO57" s="834"/>
      <c r="GP57" s="834"/>
      <c r="GQ57" s="834"/>
      <c r="GR57" s="834"/>
      <c r="GS57" s="834"/>
      <c r="GT57" s="834"/>
      <c r="GU57" s="834"/>
      <c r="GV57" s="834"/>
      <c r="GW57" s="834"/>
      <c r="GX57" s="834"/>
      <c r="GY57" s="834"/>
      <c r="GZ57" s="834"/>
      <c r="HA57" s="834"/>
      <c r="HB57" s="834"/>
      <c r="HC57" s="834"/>
      <c r="HD57" s="834"/>
      <c r="HE57" s="834"/>
      <c r="HF57" s="834"/>
      <c r="HG57" s="834"/>
      <c r="HH57" s="834"/>
      <c r="HI57" s="834"/>
      <c r="HJ57" s="834"/>
      <c r="HK57" s="834"/>
      <c r="HL57" s="834"/>
      <c r="HM57" s="834"/>
      <c r="HN57" s="834"/>
      <c r="HO57" s="834"/>
      <c r="HP57" s="834"/>
      <c r="HQ57" s="834"/>
      <c r="HR57" s="834"/>
      <c r="HS57" s="834"/>
      <c r="HT57" s="834"/>
      <c r="HU57" s="834"/>
      <c r="HV57" s="834"/>
      <c r="HW57" s="834"/>
      <c r="HX57" s="834"/>
      <c r="HY57" s="834"/>
      <c r="HZ57" s="834"/>
      <c r="IA57" s="834"/>
      <c r="IB57" s="834"/>
      <c r="IC57" s="834"/>
      <c r="ID57" s="834"/>
      <c r="IE57" s="834"/>
      <c r="IF57" s="834"/>
      <c r="IG57" s="834"/>
      <c r="IH57" s="834"/>
      <c r="II57" s="834"/>
      <c r="IJ57" s="834"/>
      <c r="IK57" s="834"/>
      <c r="IL57" s="834"/>
      <c r="IM57" s="834"/>
      <c r="IN57" s="834"/>
      <c r="IO57" s="834"/>
      <c r="IP57" s="834"/>
      <c r="IQ57" s="834"/>
      <c r="IR57" s="834"/>
      <c r="IS57" s="834"/>
      <c r="IT57" s="834"/>
      <c r="IU57" s="834"/>
      <c r="IV57" s="834"/>
      <c r="IW57" s="834"/>
      <c r="IX57" s="834"/>
      <c r="IY57" s="834"/>
      <c r="IZ57" s="834"/>
      <c r="JA57" s="834"/>
    </row>
    <row r="58" spans="1:261" ht="12.95" hidden="1" customHeight="1" x14ac:dyDescent="0.25">
      <c r="A58" s="834"/>
      <c r="B58" s="834"/>
      <c r="C58" s="834"/>
      <c r="D58" s="834"/>
      <c r="E58" s="834"/>
      <c r="F58" s="834"/>
      <c r="G58" s="834"/>
      <c r="H58" s="834"/>
      <c r="I58" s="834"/>
      <c r="J58" s="834"/>
      <c r="K58" s="834"/>
      <c r="L58" s="834"/>
      <c r="M58" s="834"/>
      <c r="N58" s="834"/>
      <c r="O58" s="834"/>
      <c r="P58" s="834"/>
      <c r="Q58" s="834"/>
      <c r="R58" s="834"/>
      <c r="S58" s="834"/>
      <c r="T58" s="834"/>
      <c r="U58" s="834"/>
      <c r="V58" s="834"/>
      <c r="W58" s="834"/>
      <c r="X58" s="834"/>
      <c r="Y58" s="834"/>
      <c r="Z58" s="834"/>
      <c r="AA58" s="834"/>
      <c r="AB58" s="834"/>
      <c r="AC58" s="834"/>
      <c r="AD58" s="834"/>
      <c r="AE58" s="834"/>
      <c r="AF58" s="834"/>
      <c r="AG58" s="834"/>
      <c r="AH58" s="834"/>
      <c r="AI58" s="834"/>
      <c r="AJ58" s="834"/>
      <c r="AK58" s="834"/>
      <c r="AL58" s="834"/>
      <c r="AM58" s="834"/>
      <c r="AN58" s="834"/>
      <c r="AO58" s="834"/>
      <c r="AP58" s="834"/>
      <c r="AQ58" s="834"/>
      <c r="AR58" s="834"/>
      <c r="AS58" s="834"/>
      <c r="AT58" s="834"/>
      <c r="AU58" s="834"/>
      <c r="AV58" s="834"/>
      <c r="AW58" s="834"/>
      <c r="AX58" s="834"/>
      <c r="AY58" s="834"/>
      <c r="AZ58" s="834"/>
      <c r="BA58" s="834"/>
      <c r="BB58" s="834"/>
      <c r="BC58" s="834"/>
      <c r="BD58" s="834"/>
      <c r="BE58" s="834"/>
      <c r="BF58" s="834"/>
      <c r="BG58" s="834"/>
      <c r="BH58" s="834"/>
      <c r="BI58" s="834"/>
      <c r="BJ58" s="834"/>
      <c r="BK58" s="834"/>
      <c r="BL58" s="834"/>
      <c r="BM58" s="834"/>
      <c r="BN58" s="834"/>
      <c r="BO58" s="834"/>
      <c r="BP58" s="834"/>
      <c r="BQ58" s="834"/>
      <c r="BR58" s="834"/>
      <c r="BS58" s="834"/>
      <c r="BT58" s="834"/>
      <c r="BU58" s="834"/>
      <c r="BV58" s="834"/>
      <c r="BW58" s="834"/>
      <c r="BX58" s="834"/>
      <c r="BY58" s="834"/>
      <c r="BZ58" s="834"/>
      <c r="CA58" s="834"/>
      <c r="CB58" s="834"/>
      <c r="CC58" s="834"/>
      <c r="CD58" s="834"/>
      <c r="CE58" s="834"/>
      <c r="CF58" s="834"/>
      <c r="CG58" s="834"/>
      <c r="CH58" s="834"/>
      <c r="CI58" s="834"/>
      <c r="CJ58" s="834"/>
      <c r="CK58" s="834"/>
      <c r="CL58" s="834"/>
      <c r="CM58" s="834"/>
      <c r="CN58" s="834"/>
      <c r="CO58" s="834"/>
      <c r="CP58" s="834"/>
      <c r="CQ58" s="834"/>
      <c r="CR58" s="834"/>
      <c r="CS58" s="834"/>
      <c r="CT58" s="834"/>
      <c r="CU58" s="834"/>
      <c r="CV58" s="834"/>
      <c r="CW58" s="834"/>
      <c r="CX58" s="834"/>
      <c r="CY58" s="834"/>
      <c r="CZ58" s="834"/>
      <c r="DA58" s="834"/>
      <c r="DB58" s="834"/>
      <c r="DC58" s="834"/>
      <c r="DD58" s="834"/>
      <c r="DE58" s="834"/>
      <c r="DF58" s="834"/>
      <c r="DG58" s="834"/>
      <c r="DH58" s="834"/>
      <c r="DI58" s="834"/>
      <c r="DJ58" s="834"/>
      <c r="DK58" s="834"/>
      <c r="DL58" s="834"/>
      <c r="DM58" s="834"/>
      <c r="DN58" s="834"/>
      <c r="DO58" s="834"/>
      <c r="DP58" s="834"/>
      <c r="DQ58" s="834"/>
      <c r="DR58" s="834"/>
      <c r="DS58" s="834"/>
      <c r="DT58" s="834"/>
      <c r="DU58" s="834"/>
      <c r="DV58" s="834"/>
      <c r="DW58" s="834"/>
      <c r="DX58" s="834"/>
      <c r="DY58" s="834"/>
      <c r="DZ58" s="834"/>
      <c r="EA58" s="834"/>
      <c r="EB58" s="834"/>
      <c r="EC58" s="834"/>
      <c r="ED58" s="834"/>
      <c r="EE58" s="834"/>
      <c r="EF58" s="834"/>
      <c r="EG58" s="834"/>
      <c r="EH58" s="834"/>
      <c r="EI58" s="834"/>
      <c r="EJ58" s="834"/>
      <c r="EK58" s="834"/>
      <c r="EL58" s="834"/>
      <c r="EM58" s="834"/>
      <c r="EN58" s="834"/>
      <c r="EO58" s="834"/>
      <c r="EP58" s="834"/>
      <c r="EQ58" s="834"/>
      <c r="ER58" s="834"/>
      <c r="ES58" s="834"/>
      <c r="ET58" s="834"/>
      <c r="EU58" s="834"/>
      <c r="EV58" s="834"/>
      <c r="EW58" s="834"/>
      <c r="EX58" s="834"/>
      <c r="EY58" s="834"/>
      <c r="EZ58" s="834"/>
      <c r="FA58" s="834"/>
      <c r="FB58" s="834"/>
      <c r="FC58" s="834"/>
      <c r="FD58" s="834"/>
      <c r="FE58" s="834"/>
      <c r="FF58" s="834"/>
      <c r="FG58" s="834"/>
      <c r="FH58" s="834"/>
      <c r="FI58" s="834"/>
      <c r="FJ58" s="834"/>
      <c r="FK58" s="834"/>
      <c r="FL58" s="834"/>
      <c r="FM58" s="834"/>
      <c r="FN58" s="834"/>
      <c r="FO58" s="834"/>
      <c r="FP58" s="834"/>
      <c r="FQ58" s="834"/>
      <c r="FR58" s="834"/>
      <c r="FS58" s="834"/>
      <c r="FT58" s="834"/>
      <c r="FU58" s="834"/>
      <c r="FV58" s="834"/>
      <c r="FW58" s="834"/>
      <c r="FX58" s="834"/>
      <c r="FY58" s="834"/>
      <c r="FZ58" s="834"/>
      <c r="GA58" s="834"/>
      <c r="GB58" s="834"/>
      <c r="GC58" s="834"/>
      <c r="GD58" s="834"/>
      <c r="GE58" s="834"/>
      <c r="GF58" s="834"/>
      <c r="GG58" s="834"/>
      <c r="GH58" s="834"/>
      <c r="GI58" s="834"/>
      <c r="GJ58" s="834"/>
      <c r="GK58" s="834"/>
      <c r="GL58" s="834"/>
      <c r="GM58" s="834"/>
      <c r="GN58" s="834"/>
      <c r="GO58" s="834"/>
      <c r="GP58" s="834"/>
      <c r="GQ58" s="834"/>
      <c r="GR58" s="834"/>
      <c r="GS58" s="834"/>
      <c r="GT58" s="834"/>
      <c r="GU58" s="834"/>
      <c r="GV58" s="834"/>
      <c r="GW58" s="834"/>
      <c r="GX58" s="834"/>
      <c r="GY58" s="834"/>
      <c r="GZ58" s="834"/>
      <c r="HA58" s="834"/>
      <c r="HB58" s="834"/>
      <c r="HC58" s="834"/>
      <c r="HD58" s="834"/>
      <c r="HE58" s="834"/>
      <c r="HF58" s="834"/>
      <c r="HG58" s="834"/>
      <c r="HH58" s="834"/>
      <c r="HI58" s="834"/>
      <c r="HJ58" s="834"/>
      <c r="HK58" s="834"/>
      <c r="HL58" s="834"/>
      <c r="HM58" s="834"/>
      <c r="HN58" s="834"/>
      <c r="HO58" s="834"/>
      <c r="HP58" s="834"/>
      <c r="HQ58" s="834"/>
      <c r="HR58" s="834"/>
      <c r="HS58" s="834"/>
      <c r="HT58" s="834"/>
      <c r="HU58" s="834"/>
      <c r="HV58" s="834"/>
      <c r="HW58" s="834"/>
      <c r="HX58" s="834"/>
      <c r="HY58" s="834"/>
      <c r="HZ58" s="834"/>
      <c r="IA58" s="834"/>
      <c r="IB58" s="834"/>
      <c r="IC58" s="834"/>
      <c r="ID58" s="834"/>
      <c r="IE58" s="834"/>
      <c r="IF58" s="834"/>
      <c r="IG58" s="834"/>
      <c r="IH58" s="834"/>
      <c r="II58" s="834"/>
      <c r="IJ58" s="834"/>
      <c r="IK58" s="834"/>
      <c r="IL58" s="834"/>
      <c r="IM58" s="834"/>
      <c r="IN58" s="834"/>
      <c r="IO58" s="834"/>
      <c r="IP58" s="834"/>
      <c r="IQ58" s="834"/>
      <c r="IR58" s="834"/>
      <c r="IS58" s="834"/>
      <c r="IT58" s="834"/>
      <c r="IU58" s="834"/>
      <c r="IV58" s="834"/>
      <c r="IW58" s="834"/>
      <c r="IX58" s="834"/>
      <c r="IY58" s="834"/>
      <c r="IZ58" s="834"/>
      <c r="JA58" s="834"/>
    </row>
    <row r="59" spans="1:261" ht="12.95" hidden="1" customHeight="1" x14ac:dyDescent="0.25">
      <c r="A59" s="834"/>
      <c r="B59" s="834"/>
      <c r="C59" s="834"/>
      <c r="D59" s="834"/>
      <c r="E59" s="834"/>
      <c r="F59" s="834"/>
      <c r="G59" s="834"/>
      <c r="H59" s="834"/>
      <c r="I59" s="834"/>
      <c r="J59" s="834"/>
      <c r="K59" s="834"/>
      <c r="L59" s="834"/>
      <c r="M59" s="834"/>
      <c r="N59" s="834"/>
      <c r="O59" s="834"/>
      <c r="P59" s="834"/>
      <c r="Q59" s="834"/>
      <c r="R59" s="834"/>
      <c r="S59" s="834"/>
      <c r="T59" s="834"/>
      <c r="U59" s="834"/>
      <c r="V59" s="834"/>
      <c r="W59" s="834"/>
      <c r="X59" s="834"/>
      <c r="Y59" s="834"/>
      <c r="Z59" s="834"/>
      <c r="AA59" s="834"/>
      <c r="AB59" s="834"/>
      <c r="AC59" s="834"/>
      <c r="AD59" s="834"/>
      <c r="AE59" s="834"/>
      <c r="AF59" s="834"/>
      <c r="AG59" s="834"/>
      <c r="AH59" s="834"/>
      <c r="AI59" s="834"/>
      <c r="AJ59" s="834"/>
      <c r="AK59" s="834"/>
      <c r="AL59" s="834"/>
      <c r="AM59" s="834"/>
      <c r="AN59" s="834"/>
      <c r="AO59" s="834"/>
      <c r="AP59" s="834"/>
      <c r="AQ59" s="834"/>
      <c r="AR59" s="834"/>
      <c r="AS59" s="834"/>
      <c r="AT59" s="834"/>
      <c r="AU59" s="834"/>
      <c r="AV59" s="834"/>
      <c r="AW59" s="834"/>
      <c r="AX59" s="834"/>
      <c r="AY59" s="834"/>
      <c r="AZ59" s="834"/>
      <c r="BA59" s="834"/>
      <c r="BB59" s="834"/>
      <c r="BC59" s="834"/>
      <c r="BD59" s="834"/>
      <c r="BE59" s="834"/>
      <c r="BF59" s="834"/>
      <c r="BG59" s="834"/>
      <c r="BH59" s="834"/>
      <c r="BI59" s="834"/>
      <c r="BJ59" s="834"/>
      <c r="BK59" s="834"/>
      <c r="BL59" s="834"/>
      <c r="BM59" s="834"/>
      <c r="BN59" s="834"/>
      <c r="BO59" s="834"/>
      <c r="BP59" s="834"/>
      <c r="BQ59" s="834"/>
      <c r="BR59" s="834"/>
      <c r="BS59" s="834"/>
      <c r="BT59" s="834"/>
      <c r="BU59" s="834"/>
      <c r="BV59" s="834"/>
      <c r="BW59" s="834"/>
      <c r="BX59" s="834"/>
      <c r="BY59" s="834"/>
      <c r="BZ59" s="834"/>
      <c r="CA59" s="834"/>
      <c r="CB59" s="834"/>
      <c r="CC59" s="834"/>
      <c r="CD59" s="834"/>
      <c r="CE59" s="834"/>
      <c r="CF59" s="834"/>
      <c r="CG59" s="834"/>
      <c r="CH59" s="834"/>
      <c r="CI59" s="834"/>
      <c r="CJ59" s="834"/>
      <c r="CK59" s="834"/>
      <c r="CL59" s="834"/>
      <c r="CM59" s="834"/>
      <c r="CN59" s="834"/>
      <c r="CO59" s="834"/>
      <c r="CP59" s="834"/>
      <c r="CQ59" s="834"/>
      <c r="CR59" s="834"/>
      <c r="CS59" s="834"/>
      <c r="CT59" s="834"/>
      <c r="CU59" s="834"/>
      <c r="CV59" s="834"/>
      <c r="CW59" s="834"/>
      <c r="CX59" s="834"/>
      <c r="CY59" s="834"/>
      <c r="CZ59" s="834"/>
      <c r="DA59" s="834"/>
      <c r="DB59" s="834"/>
      <c r="DC59" s="834"/>
      <c r="DD59" s="834"/>
      <c r="DE59" s="834"/>
      <c r="DF59" s="834"/>
      <c r="DG59" s="834"/>
      <c r="DH59" s="834"/>
      <c r="DI59" s="834"/>
      <c r="DJ59" s="834"/>
      <c r="DK59" s="834"/>
      <c r="DL59" s="834"/>
      <c r="DM59" s="834"/>
      <c r="DN59" s="834"/>
      <c r="DO59" s="834"/>
      <c r="DP59" s="834"/>
      <c r="DQ59" s="834"/>
      <c r="DR59" s="834"/>
      <c r="DS59" s="834"/>
      <c r="DT59" s="834"/>
      <c r="DU59" s="834"/>
      <c r="DV59" s="834"/>
      <c r="DW59" s="834"/>
      <c r="DX59" s="834"/>
      <c r="DY59" s="834"/>
      <c r="DZ59" s="834"/>
      <c r="EA59" s="834"/>
      <c r="EB59" s="834"/>
      <c r="EC59" s="834"/>
      <c r="ED59" s="834"/>
      <c r="EE59" s="834"/>
      <c r="EF59" s="834"/>
      <c r="EG59" s="834"/>
      <c r="EH59" s="834"/>
      <c r="EI59" s="834"/>
      <c r="EJ59" s="834"/>
      <c r="EK59" s="834"/>
      <c r="EL59" s="834"/>
      <c r="EM59" s="834"/>
      <c r="EN59" s="834"/>
      <c r="EO59" s="834"/>
      <c r="EP59" s="834"/>
      <c r="EQ59" s="834"/>
      <c r="ER59" s="834"/>
      <c r="ES59" s="834"/>
      <c r="ET59" s="834"/>
      <c r="EU59" s="834"/>
      <c r="EV59" s="834"/>
      <c r="EW59" s="834"/>
      <c r="EX59" s="834"/>
      <c r="EY59" s="834"/>
      <c r="EZ59" s="834"/>
      <c r="FA59" s="834"/>
      <c r="FB59" s="834"/>
      <c r="FC59" s="834"/>
      <c r="FD59" s="834"/>
      <c r="FE59" s="834"/>
      <c r="FF59" s="834"/>
      <c r="FG59" s="834"/>
      <c r="FH59" s="834"/>
      <c r="FI59" s="834"/>
      <c r="FJ59" s="834"/>
      <c r="FK59" s="834"/>
      <c r="FL59" s="834"/>
      <c r="FM59" s="834"/>
      <c r="FN59" s="834"/>
      <c r="FO59" s="834"/>
      <c r="FP59" s="834"/>
      <c r="FQ59" s="834"/>
      <c r="FR59" s="834"/>
      <c r="FS59" s="834"/>
      <c r="FT59" s="834"/>
      <c r="FU59" s="834"/>
      <c r="FV59" s="834"/>
      <c r="FW59" s="834"/>
      <c r="FX59" s="834"/>
      <c r="FY59" s="834"/>
      <c r="FZ59" s="834"/>
      <c r="GA59" s="834"/>
      <c r="GB59" s="834"/>
      <c r="GC59" s="834"/>
      <c r="GD59" s="834"/>
      <c r="GE59" s="834"/>
      <c r="GF59" s="834"/>
      <c r="GG59" s="834"/>
      <c r="GH59" s="834"/>
      <c r="GI59" s="834"/>
      <c r="GJ59" s="834"/>
      <c r="GK59" s="834"/>
      <c r="GL59" s="834"/>
      <c r="GM59" s="834"/>
      <c r="GN59" s="834"/>
      <c r="GO59" s="834"/>
      <c r="GP59" s="834"/>
      <c r="GQ59" s="834"/>
      <c r="GR59" s="834"/>
      <c r="GS59" s="834"/>
      <c r="GT59" s="834"/>
      <c r="GU59" s="834"/>
      <c r="GV59" s="834"/>
      <c r="GW59" s="834"/>
      <c r="GX59" s="834"/>
      <c r="GY59" s="834"/>
      <c r="GZ59" s="834"/>
      <c r="HA59" s="834"/>
      <c r="HB59" s="834"/>
      <c r="HC59" s="834"/>
      <c r="HD59" s="834"/>
      <c r="HE59" s="834"/>
      <c r="HF59" s="834"/>
      <c r="HG59" s="834"/>
      <c r="HH59" s="834"/>
      <c r="HI59" s="834"/>
      <c r="HJ59" s="834"/>
      <c r="HK59" s="834"/>
      <c r="HL59" s="834"/>
      <c r="HM59" s="834"/>
      <c r="HN59" s="834"/>
      <c r="HO59" s="834"/>
      <c r="HP59" s="834"/>
      <c r="HQ59" s="834"/>
      <c r="HR59" s="834"/>
      <c r="HS59" s="834"/>
      <c r="HT59" s="834"/>
      <c r="HU59" s="834"/>
      <c r="HV59" s="834"/>
      <c r="HW59" s="834"/>
      <c r="HX59" s="834"/>
      <c r="HY59" s="834"/>
      <c r="HZ59" s="834"/>
      <c r="IA59" s="834"/>
      <c r="IB59" s="834"/>
      <c r="IC59" s="834"/>
      <c r="ID59" s="834"/>
      <c r="IE59" s="834"/>
      <c r="IF59" s="834"/>
      <c r="IG59" s="834"/>
      <c r="IH59" s="834"/>
      <c r="II59" s="834"/>
      <c r="IJ59" s="834"/>
      <c r="IK59" s="834"/>
      <c r="IL59" s="834"/>
      <c r="IM59" s="834"/>
      <c r="IN59" s="834"/>
      <c r="IO59" s="834"/>
      <c r="IP59" s="834"/>
      <c r="IQ59" s="834"/>
      <c r="IR59" s="834"/>
      <c r="IS59" s="834"/>
      <c r="IT59" s="834"/>
      <c r="IU59" s="834"/>
      <c r="IV59" s="834"/>
      <c r="IW59" s="834"/>
      <c r="IX59" s="834"/>
      <c r="IY59" s="834"/>
      <c r="IZ59" s="834"/>
      <c r="JA59" s="834"/>
    </row>
    <row r="60" spans="1:261" ht="12.95" hidden="1" customHeight="1" x14ac:dyDescent="0.25">
      <c r="A60" s="834"/>
      <c r="B60" s="834"/>
      <c r="C60" s="834"/>
      <c r="D60" s="834"/>
      <c r="E60" s="834"/>
      <c r="F60" s="834"/>
      <c r="G60" s="834"/>
      <c r="H60" s="834"/>
      <c r="I60" s="834"/>
      <c r="J60" s="834"/>
      <c r="K60" s="834"/>
      <c r="L60" s="834"/>
      <c r="M60" s="834"/>
      <c r="N60" s="834"/>
      <c r="O60" s="834"/>
      <c r="P60" s="834"/>
      <c r="Q60" s="834"/>
      <c r="R60" s="834"/>
      <c r="S60" s="834"/>
      <c r="T60" s="834"/>
      <c r="U60" s="834"/>
      <c r="V60" s="834"/>
      <c r="W60" s="834"/>
      <c r="X60" s="834"/>
      <c r="Y60" s="834"/>
      <c r="Z60" s="834"/>
      <c r="AA60" s="834"/>
      <c r="AB60" s="834"/>
      <c r="AC60" s="834"/>
      <c r="AD60" s="834"/>
      <c r="AE60" s="834"/>
      <c r="AF60" s="834"/>
      <c r="AG60" s="834"/>
      <c r="AH60" s="834"/>
      <c r="AI60" s="834"/>
      <c r="AJ60" s="834"/>
      <c r="AK60" s="834"/>
      <c r="AL60" s="834"/>
      <c r="AM60" s="834"/>
      <c r="AN60" s="834"/>
      <c r="AO60" s="834"/>
      <c r="AP60" s="834"/>
      <c r="AQ60" s="834"/>
      <c r="AR60" s="834"/>
      <c r="AS60" s="834"/>
      <c r="AT60" s="834"/>
      <c r="AU60" s="834"/>
      <c r="AV60" s="834"/>
      <c r="AW60" s="834"/>
      <c r="AX60" s="834"/>
      <c r="AY60" s="834"/>
      <c r="AZ60" s="834"/>
      <c r="BA60" s="834"/>
      <c r="BB60" s="834"/>
      <c r="BC60" s="834"/>
      <c r="BD60" s="834"/>
      <c r="BE60" s="834"/>
      <c r="BF60" s="834"/>
      <c r="BG60" s="834"/>
      <c r="BH60" s="834"/>
      <c r="BI60" s="834"/>
      <c r="BJ60" s="834"/>
      <c r="BK60" s="834"/>
      <c r="BL60" s="834"/>
      <c r="BM60" s="834"/>
      <c r="BN60" s="834"/>
      <c r="BO60" s="834"/>
      <c r="BP60" s="834"/>
      <c r="BQ60" s="834"/>
      <c r="BR60" s="834"/>
      <c r="BS60" s="834"/>
      <c r="BT60" s="834"/>
      <c r="BU60" s="834"/>
      <c r="BV60" s="834"/>
      <c r="BW60" s="834"/>
      <c r="BX60" s="834"/>
      <c r="BY60" s="834"/>
      <c r="BZ60" s="834"/>
      <c r="CA60" s="834"/>
      <c r="CB60" s="834"/>
      <c r="CC60" s="834"/>
      <c r="CD60" s="834"/>
      <c r="CE60" s="834"/>
      <c r="CF60" s="834"/>
      <c r="CG60" s="834"/>
      <c r="CH60" s="834"/>
      <c r="CI60" s="834"/>
      <c r="CJ60" s="834"/>
      <c r="CK60" s="834"/>
      <c r="CL60" s="834"/>
      <c r="CM60" s="834"/>
      <c r="CN60" s="834"/>
      <c r="CO60" s="834"/>
      <c r="CP60" s="834"/>
      <c r="CQ60" s="834"/>
      <c r="CR60" s="834"/>
      <c r="CS60" s="834"/>
      <c r="CT60" s="834"/>
      <c r="CU60" s="834"/>
      <c r="CV60" s="834"/>
      <c r="CW60" s="834"/>
      <c r="CX60" s="834"/>
      <c r="CY60" s="834"/>
      <c r="CZ60" s="834"/>
      <c r="DA60" s="834"/>
      <c r="DB60" s="834"/>
      <c r="DC60" s="834"/>
      <c r="DD60" s="834"/>
      <c r="DE60" s="834"/>
      <c r="DF60" s="834"/>
      <c r="DG60" s="834"/>
      <c r="DH60" s="834"/>
      <c r="DI60" s="834"/>
      <c r="DJ60" s="834"/>
      <c r="DK60" s="834"/>
      <c r="DL60" s="834"/>
      <c r="DM60" s="834"/>
      <c r="DN60" s="834"/>
      <c r="DO60" s="834"/>
      <c r="DP60" s="834"/>
      <c r="DQ60" s="834"/>
      <c r="DR60" s="834"/>
      <c r="DS60" s="834"/>
      <c r="DT60" s="834"/>
      <c r="DU60" s="834"/>
      <c r="DV60" s="834"/>
      <c r="DW60" s="834"/>
      <c r="DX60" s="834"/>
      <c r="DY60" s="834"/>
      <c r="DZ60" s="834"/>
      <c r="EA60" s="834"/>
      <c r="EB60" s="834"/>
      <c r="EC60" s="834"/>
      <c r="ED60" s="834"/>
      <c r="EE60" s="834"/>
      <c r="EF60" s="834"/>
      <c r="EG60" s="834"/>
      <c r="EH60" s="834"/>
      <c r="EI60" s="834"/>
      <c r="EJ60" s="834"/>
      <c r="EK60" s="834"/>
      <c r="EL60" s="834"/>
      <c r="EM60" s="834"/>
      <c r="EN60" s="834"/>
      <c r="EO60" s="834"/>
      <c r="EP60" s="834"/>
      <c r="EQ60" s="834"/>
      <c r="ER60" s="834"/>
      <c r="ES60" s="834"/>
      <c r="ET60" s="834"/>
      <c r="EU60" s="834"/>
      <c r="EV60" s="834"/>
      <c r="EW60" s="834"/>
      <c r="EX60" s="834"/>
      <c r="EY60" s="834"/>
      <c r="EZ60" s="834"/>
      <c r="FA60" s="834"/>
      <c r="FB60" s="834"/>
      <c r="FC60" s="834"/>
      <c r="FD60" s="834"/>
      <c r="FE60" s="834"/>
      <c r="FF60" s="834"/>
      <c r="FG60" s="834"/>
      <c r="FH60" s="834"/>
      <c r="FI60" s="834"/>
      <c r="FJ60" s="834"/>
      <c r="FK60" s="834"/>
      <c r="FL60" s="834"/>
      <c r="FM60" s="834"/>
      <c r="FN60" s="834"/>
      <c r="FO60" s="834"/>
      <c r="FP60" s="834"/>
      <c r="FQ60" s="834"/>
      <c r="FR60" s="834"/>
      <c r="FS60" s="834"/>
      <c r="FT60" s="834"/>
      <c r="FU60" s="834"/>
      <c r="FV60" s="834"/>
      <c r="FW60" s="834"/>
      <c r="FX60" s="834"/>
      <c r="FY60" s="834"/>
      <c r="FZ60" s="834"/>
      <c r="GA60" s="834"/>
      <c r="GB60" s="834"/>
      <c r="GC60" s="834"/>
      <c r="GD60" s="834"/>
      <c r="GE60" s="834"/>
      <c r="GF60" s="834"/>
      <c r="GG60" s="834"/>
      <c r="GH60" s="834"/>
      <c r="GI60" s="834"/>
      <c r="GJ60" s="834"/>
      <c r="GK60" s="834"/>
      <c r="GL60" s="834"/>
      <c r="GM60" s="834"/>
      <c r="GN60" s="834"/>
      <c r="GO60" s="834"/>
      <c r="GP60" s="834"/>
      <c r="GQ60" s="834"/>
      <c r="GR60" s="834"/>
      <c r="GS60" s="834"/>
      <c r="GT60" s="834"/>
      <c r="GU60" s="834"/>
      <c r="GV60" s="834"/>
      <c r="GW60" s="834"/>
      <c r="GX60" s="834"/>
      <c r="GY60" s="834"/>
      <c r="GZ60" s="834"/>
      <c r="HA60" s="834"/>
      <c r="HB60" s="834"/>
      <c r="HC60" s="834"/>
      <c r="HD60" s="834"/>
      <c r="HE60" s="834"/>
      <c r="HF60" s="834"/>
      <c r="HG60" s="834"/>
      <c r="HH60" s="834"/>
      <c r="HI60" s="834"/>
      <c r="HJ60" s="834"/>
      <c r="HK60" s="834"/>
      <c r="HL60" s="834"/>
      <c r="HM60" s="834"/>
      <c r="HN60" s="834"/>
      <c r="HO60" s="834"/>
      <c r="HP60" s="834"/>
      <c r="HQ60" s="834"/>
      <c r="HR60" s="834"/>
      <c r="HS60" s="834"/>
      <c r="HT60" s="834"/>
      <c r="HU60" s="834"/>
      <c r="HV60" s="834"/>
      <c r="HW60" s="834"/>
      <c r="HX60" s="834"/>
      <c r="HY60" s="834"/>
      <c r="HZ60" s="834"/>
      <c r="IA60" s="834"/>
      <c r="IB60" s="834"/>
      <c r="IC60" s="834"/>
      <c r="ID60" s="834"/>
      <c r="IE60" s="834"/>
      <c r="IF60" s="834"/>
      <c r="IG60" s="834"/>
      <c r="IH60" s="834"/>
      <c r="II60" s="834"/>
      <c r="IJ60" s="834"/>
      <c r="IK60" s="834"/>
      <c r="IL60" s="834"/>
      <c r="IM60" s="834"/>
      <c r="IN60" s="834"/>
      <c r="IO60" s="834"/>
      <c r="IP60" s="834"/>
      <c r="IQ60" s="834"/>
      <c r="IR60" s="834"/>
      <c r="IS60" s="834"/>
      <c r="IT60" s="834"/>
      <c r="IU60" s="834"/>
      <c r="IV60" s="834"/>
      <c r="IW60" s="834"/>
      <c r="IX60" s="834"/>
      <c r="IY60" s="834"/>
      <c r="IZ60" s="834"/>
      <c r="JA60" s="834"/>
    </row>
    <row r="61" spans="1:261" ht="12.95" hidden="1" customHeight="1" x14ac:dyDescent="0.25">
      <c r="A61" s="834"/>
      <c r="B61" s="834"/>
      <c r="C61" s="834"/>
      <c r="D61" s="834"/>
      <c r="E61" s="834"/>
      <c r="F61" s="834"/>
      <c r="G61" s="834"/>
      <c r="H61" s="834"/>
      <c r="I61" s="834"/>
      <c r="J61" s="834"/>
      <c r="K61" s="834"/>
      <c r="L61" s="834"/>
      <c r="M61" s="834"/>
      <c r="N61" s="834"/>
      <c r="O61" s="834"/>
      <c r="P61" s="834"/>
      <c r="Q61" s="834"/>
      <c r="R61" s="834"/>
      <c r="S61" s="834"/>
      <c r="T61" s="834"/>
      <c r="U61" s="834"/>
      <c r="V61" s="834"/>
      <c r="W61" s="834"/>
      <c r="X61" s="834"/>
      <c r="Y61" s="834"/>
      <c r="Z61" s="834"/>
      <c r="AA61" s="834"/>
      <c r="AB61" s="834"/>
      <c r="AC61" s="834"/>
      <c r="AD61" s="834"/>
      <c r="AE61" s="834"/>
      <c r="AF61" s="834"/>
      <c r="AG61" s="834"/>
      <c r="AH61" s="834"/>
      <c r="AI61" s="834"/>
      <c r="AJ61" s="834"/>
      <c r="AK61" s="834"/>
      <c r="AL61" s="834"/>
      <c r="AM61" s="834"/>
      <c r="AN61" s="834"/>
      <c r="AO61" s="834"/>
      <c r="AP61" s="834"/>
      <c r="AQ61" s="834"/>
      <c r="AR61" s="834"/>
      <c r="AS61" s="834"/>
      <c r="AT61" s="834"/>
      <c r="AU61" s="834"/>
      <c r="AV61" s="834"/>
      <c r="AW61" s="834"/>
      <c r="AX61" s="834"/>
      <c r="AY61" s="834"/>
      <c r="AZ61" s="834"/>
      <c r="BA61" s="834"/>
      <c r="BB61" s="834"/>
      <c r="BC61" s="834"/>
      <c r="BD61" s="834"/>
      <c r="BE61" s="834"/>
      <c r="BF61" s="834"/>
      <c r="BG61" s="834"/>
      <c r="BH61" s="834"/>
      <c r="BI61" s="834"/>
      <c r="BJ61" s="834"/>
      <c r="BK61" s="834"/>
      <c r="BL61" s="834"/>
      <c r="BM61" s="834"/>
      <c r="BN61" s="834"/>
      <c r="BO61" s="834"/>
      <c r="BP61" s="834"/>
      <c r="BQ61" s="834"/>
      <c r="BR61" s="834"/>
      <c r="BS61" s="834"/>
      <c r="BT61" s="834"/>
      <c r="BU61" s="834"/>
      <c r="BV61" s="834"/>
      <c r="BW61" s="834"/>
      <c r="BX61" s="834"/>
      <c r="BY61" s="834"/>
      <c r="BZ61" s="834"/>
      <c r="CA61" s="834"/>
      <c r="CB61" s="834"/>
      <c r="CC61" s="834"/>
      <c r="CD61" s="834"/>
      <c r="CE61" s="834"/>
      <c r="CF61" s="834"/>
      <c r="CG61" s="834"/>
      <c r="CH61" s="834"/>
      <c r="CI61" s="834"/>
      <c r="CJ61" s="834"/>
      <c r="CK61" s="834"/>
      <c r="CL61" s="834"/>
      <c r="CM61" s="834"/>
      <c r="CN61" s="834"/>
      <c r="CO61" s="834"/>
      <c r="CP61" s="834"/>
      <c r="CQ61" s="834"/>
      <c r="CR61" s="834"/>
      <c r="CS61" s="834"/>
      <c r="CT61" s="834"/>
      <c r="CU61" s="834"/>
      <c r="CV61" s="834"/>
      <c r="CW61" s="834"/>
      <c r="CX61" s="834"/>
      <c r="CY61" s="834"/>
      <c r="CZ61" s="834"/>
      <c r="DA61" s="834"/>
      <c r="DB61" s="834"/>
      <c r="DC61" s="834"/>
      <c r="DD61" s="834"/>
      <c r="DE61" s="834"/>
      <c r="DF61" s="834"/>
      <c r="DG61" s="834"/>
      <c r="DH61" s="834"/>
      <c r="DI61" s="834"/>
      <c r="DJ61" s="834"/>
      <c r="DK61" s="834"/>
      <c r="DL61" s="834"/>
      <c r="DM61" s="834"/>
      <c r="DN61" s="834"/>
      <c r="DO61" s="834"/>
      <c r="DP61" s="834"/>
      <c r="DQ61" s="834"/>
      <c r="DR61" s="834"/>
      <c r="DS61" s="834"/>
      <c r="DT61" s="834"/>
      <c r="DU61" s="834"/>
      <c r="DV61" s="834"/>
      <c r="DW61" s="834"/>
      <c r="DX61" s="834"/>
      <c r="DY61" s="834"/>
      <c r="DZ61" s="834"/>
      <c r="EA61" s="834"/>
      <c r="EB61" s="834"/>
      <c r="EC61" s="834"/>
      <c r="ED61" s="834"/>
      <c r="EE61" s="834"/>
      <c r="EF61" s="834"/>
      <c r="EG61" s="834"/>
      <c r="EH61" s="834"/>
      <c r="EI61" s="834"/>
      <c r="EJ61" s="834"/>
      <c r="EK61" s="834"/>
      <c r="EL61" s="834"/>
      <c r="EM61" s="834"/>
      <c r="EN61" s="834"/>
      <c r="EO61" s="834"/>
      <c r="EP61" s="834"/>
      <c r="EQ61" s="834"/>
      <c r="ER61" s="834"/>
      <c r="ES61" s="834"/>
      <c r="ET61" s="834"/>
      <c r="EU61" s="834"/>
      <c r="EV61" s="834"/>
      <c r="EW61" s="834"/>
      <c r="EX61" s="834"/>
      <c r="EY61" s="834"/>
      <c r="EZ61" s="834"/>
      <c r="FA61" s="834"/>
      <c r="FB61" s="834"/>
      <c r="FC61" s="834"/>
      <c r="FD61" s="834"/>
      <c r="FE61" s="834"/>
      <c r="FF61" s="834"/>
      <c r="FG61" s="834"/>
      <c r="FH61" s="834"/>
      <c r="FI61" s="834"/>
      <c r="FJ61" s="834"/>
      <c r="FK61" s="834"/>
      <c r="FL61" s="834"/>
      <c r="FM61" s="834"/>
      <c r="FN61" s="834"/>
      <c r="FO61" s="834"/>
      <c r="FP61" s="834"/>
      <c r="FQ61" s="834"/>
      <c r="FR61" s="834"/>
      <c r="FS61" s="834"/>
      <c r="FT61" s="834"/>
      <c r="FU61" s="834"/>
      <c r="FV61" s="834"/>
      <c r="FW61" s="834"/>
      <c r="FX61" s="834"/>
      <c r="FY61" s="834"/>
      <c r="FZ61" s="834"/>
      <c r="GA61" s="834"/>
      <c r="GB61" s="834"/>
      <c r="GC61" s="834"/>
      <c r="GD61" s="834"/>
      <c r="GE61" s="834"/>
      <c r="GF61" s="834"/>
      <c r="GG61" s="834"/>
      <c r="GH61" s="834"/>
      <c r="GI61" s="834"/>
      <c r="GJ61" s="834"/>
      <c r="GK61" s="834"/>
      <c r="GL61" s="834"/>
      <c r="GM61" s="834"/>
      <c r="GN61" s="834"/>
      <c r="GO61" s="834"/>
      <c r="GP61" s="834"/>
      <c r="GQ61" s="834"/>
      <c r="GR61" s="834"/>
      <c r="GS61" s="834"/>
      <c r="GT61" s="834"/>
      <c r="GU61" s="834"/>
      <c r="GV61" s="834"/>
      <c r="GW61" s="834"/>
      <c r="GX61" s="834"/>
      <c r="GY61" s="834"/>
      <c r="GZ61" s="834"/>
      <c r="HA61" s="834"/>
      <c r="HB61" s="834"/>
      <c r="HC61" s="834"/>
      <c r="HD61" s="834"/>
      <c r="HE61" s="834"/>
      <c r="HF61" s="834"/>
      <c r="HG61" s="834"/>
      <c r="HH61" s="834"/>
      <c r="HI61" s="834"/>
      <c r="HJ61" s="834"/>
      <c r="HK61" s="834"/>
      <c r="HL61" s="834"/>
      <c r="HM61" s="834"/>
      <c r="HN61" s="834"/>
      <c r="HO61" s="834"/>
      <c r="HP61" s="834"/>
      <c r="HQ61" s="834"/>
      <c r="HR61" s="834"/>
      <c r="HS61" s="834"/>
      <c r="HT61" s="834"/>
      <c r="HU61" s="834"/>
      <c r="HV61" s="834"/>
      <c r="HW61" s="834"/>
      <c r="HX61" s="834"/>
      <c r="HY61" s="834"/>
      <c r="HZ61" s="834"/>
      <c r="IA61" s="834"/>
      <c r="IB61" s="834"/>
      <c r="IC61" s="834"/>
      <c r="ID61" s="834"/>
      <c r="IE61" s="834"/>
      <c r="IF61" s="834"/>
      <c r="IG61" s="834"/>
      <c r="IH61" s="834"/>
      <c r="II61" s="834"/>
      <c r="IJ61" s="834"/>
      <c r="IK61" s="834"/>
      <c r="IL61" s="834"/>
      <c r="IM61" s="834"/>
      <c r="IN61" s="834"/>
      <c r="IO61" s="834"/>
      <c r="IP61" s="834"/>
      <c r="IQ61" s="834"/>
      <c r="IR61" s="834"/>
      <c r="IS61" s="834"/>
      <c r="IT61" s="834"/>
      <c r="IU61" s="834"/>
      <c r="IV61" s="834"/>
      <c r="IW61" s="834"/>
      <c r="IX61" s="834"/>
      <c r="IY61" s="834"/>
      <c r="IZ61" s="834"/>
      <c r="JA61" s="834"/>
    </row>
    <row r="62" spans="1:261" ht="12.95" hidden="1" customHeight="1" x14ac:dyDescent="0.25">
      <c r="A62" s="834"/>
      <c r="B62" s="834"/>
      <c r="C62" s="834"/>
      <c r="D62" s="834"/>
      <c r="E62" s="834"/>
      <c r="F62" s="834"/>
      <c r="G62" s="834"/>
      <c r="H62" s="834"/>
      <c r="I62" s="834"/>
      <c r="J62" s="834"/>
      <c r="K62" s="834"/>
      <c r="L62" s="834"/>
      <c r="M62" s="834"/>
      <c r="N62" s="834"/>
      <c r="O62" s="834"/>
      <c r="P62" s="834"/>
      <c r="Q62" s="834"/>
      <c r="R62" s="834"/>
      <c r="S62" s="834"/>
      <c r="T62" s="834"/>
      <c r="U62" s="834"/>
      <c r="V62" s="834"/>
      <c r="W62" s="834"/>
      <c r="X62" s="834"/>
      <c r="Y62" s="834"/>
      <c r="Z62" s="834"/>
      <c r="AA62" s="834"/>
      <c r="AB62" s="834"/>
      <c r="AC62" s="834"/>
      <c r="AD62" s="834"/>
      <c r="AE62" s="834"/>
      <c r="AF62" s="834"/>
      <c r="AG62" s="834"/>
      <c r="AH62" s="834"/>
      <c r="AI62" s="834"/>
      <c r="AJ62" s="834"/>
      <c r="AK62" s="834"/>
      <c r="AL62" s="834"/>
      <c r="AM62" s="834"/>
      <c r="AN62" s="834"/>
      <c r="AO62" s="834"/>
      <c r="AP62" s="834"/>
      <c r="AQ62" s="834"/>
      <c r="AR62" s="834"/>
      <c r="AS62" s="834"/>
      <c r="AT62" s="834"/>
      <c r="AU62" s="834"/>
      <c r="AV62" s="834"/>
      <c r="AW62" s="834"/>
      <c r="AX62" s="834"/>
      <c r="AY62" s="834"/>
      <c r="AZ62" s="834"/>
      <c r="BA62" s="834"/>
      <c r="BB62" s="834"/>
      <c r="BC62" s="834"/>
      <c r="BD62" s="834"/>
      <c r="BE62" s="834"/>
      <c r="BF62" s="834"/>
      <c r="BG62" s="834"/>
      <c r="BH62" s="834"/>
      <c r="BI62" s="834"/>
      <c r="BJ62" s="834"/>
      <c r="BK62" s="834"/>
      <c r="BL62" s="834"/>
      <c r="BM62" s="834"/>
      <c r="BN62" s="834"/>
      <c r="BO62" s="834"/>
      <c r="BP62" s="834"/>
      <c r="BQ62" s="834"/>
      <c r="BR62" s="834"/>
      <c r="BS62" s="834"/>
      <c r="BT62" s="834"/>
      <c r="BU62" s="834"/>
      <c r="BV62" s="834"/>
      <c r="BW62" s="834"/>
      <c r="BX62" s="834"/>
      <c r="BY62" s="834"/>
      <c r="BZ62" s="834"/>
      <c r="CA62" s="834"/>
      <c r="CB62" s="834"/>
      <c r="CC62" s="834"/>
      <c r="CD62" s="834"/>
      <c r="CE62" s="834"/>
      <c r="CF62" s="834"/>
      <c r="CG62" s="834"/>
      <c r="CH62" s="834"/>
      <c r="CI62" s="834"/>
      <c r="CJ62" s="834"/>
      <c r="CK62" s="834"/>
      <c r="CL62" s="834"/>
      <c r="CM62" s="834"/>
      <c r="CN62" s="834"/>
      <c r="CO62" s="834"/>
      <c r="CP62" s="834"/>
      <c r="CQ62" s="834"/>
      <c r="CR62" s="834"/>
      <c r="CS62" s="834"/>
      <c r="CT62" s="834"/>
      <c r="CU62" s="834"/>
      <c r="CV62" s="834"/>
      <c r="CW62" s="834"/>
      <c r="CX62" s="834"/>
      <c r="CY62" s="834"/>
      <c r="CZ62" s="834"/>
      <c r="DA62" s="834"/>
      <c r="DB62" s="834"/>
      <c r="DC62" s="834"/>
      <c r="DD62" s="834"/>
      <c r="DE62" s="834"/>
      <c r="DF62" s="834"/>
      <c r="DG62" s="834"/>
      <c r="DH62" s="834"/>
      <c r="DI62" s="834"/>
      <c r="DJ62" s="834"/>
      <c r="DK62" s="834"/>
      <c r="DL62" s="834"/>
      <c r="DM62" s="834"/>
      <c r="DN62" s="834"/>
      <c r="DO62" s="834"/>
      <c r="DP62" s="834"/>
      <c r="DQ62" s="834"/>
      <c r="DR62" s="834"/>
      <c r="DS62" s="834"/>
      <c r="DT62" s="834"/>
      <c r="DU62" s="834"/>
      <c r="DV62" s="834"/>
      <c r="DW62" s="834"/>
      <c r="DX62" s="834"/>
      <c r="DY62" s="834"/>
      <c r="DZ62" s="834"/>
      <c r="EA62" s="834"/>
      <c r="EB62" s="834"/>
      <c r="EC62" s="834"/>
      <c r="ED62" s="834"/>
      <c r="EE62" s="834"/>
      <c r="EF62" s="834"/>
      <c r="EG62" s="834"/>
      <c r="EH62" s="834"/>
      <c r="EI62" s="834"/>
      <c r="EJ62" s="834"/>
      <c r="EK62" s="834"/>
      <c r="EL62" s="834"/>
      <c r="EM62" s="834"/>
      <c r="EN62" s="834"/>
      <c r="EO62" s="834"/>
      <c r="EP62" s="834"/>
      <c r="EQ62" s="834"/>
      <c r="ER62" s="834"/>
      <c r="ES62" s="834"/>
      <c r="ET62" s="834"/>
      <c r="EU62" s="834"/>
      <c r="EV62" s="834"/>
      <c r="EW62" s="834"/>
      <c r="EX62" s="834"/>
      <c r="EY62" s="834"/>
      <c r="EZ62" s="834"/>
      <c r="FA62" s="834"/>
      <c r="FB62" s="834"/>
      <c r="FC62" s="834"/>
      <c r="FD62" s="834"/>
      <c r="FE62" s="834"/>
      <c r="FF62" s="834"/>
      <c r="FG62" s="834"/>
      <c r="FH62" s="834"/>
      <c r="FI62" s="834"/>
      <c r="FJ62" s="834"/>
      <c r="FK62" s="834"/>
      <c r="FL62" s="834"/>
      <c r="FM62" s="834"/>
      <c r="FN62" s="834"/>
      <c r="FO62" s="834"/>
      <c r="FP62" s="834"/>
      <c r="FQ62" s="834"/>
      <c r="FR62" s="834"/>
      <c r="FS62" s="834"/>
      <c r="FT62" s="834"/>
      <c r="FU62" s="834"/>
      <c r="FV62" s="834"/>
      <c r="FW62" s="834"/>
      <c r="FX62" s="834"/>
      <c r="FY62" s="834"/>
      <c r="FZ62" s="834"/>
      <c r="GA62" s="834"/>
      <c r="GB62" s="834"/>
      <c r="GC62" s="834"/>
      <c r="GD62" s="834"/>
      <c r="GE62" s="834"/>
      <c r="GF62" s="834"/>
      <c r="GG62" s="834"/>
      <c r="GH62" s="834"/>
      <c r="GI62" s="834"/>
      <c r="GJ62" s="834"/>
      <c r="GK62" s="834"/>
      <c r="GL62" s="834"/>
      <c r="GM62" s="834"/>
      <c r="GN62" s="834"/>
      <c r="GO62" s="834"/>
      <c r="GP62" s="834"/>
      <c r="GQ62" s="834"/>
      <c r="GR62" s="834"/>
      <c r="GS62" s="834"/>
      <c r="GT62" s="834"/>
      <c r="GU62" s="834"/>
      <c r="GV62" s="834"/>
      <c r="GW62" s="834"/>
      <c r="GX62" s="834"/>
      <c r="GY62" s="834"/>
      <c r="GZ62" s="834"/>
      <c r="HA62" s="834"/>
      <c r="HB62" s="834"/>
      <c r="HC62" s="834"/>
      <c r="HD62" s="834"/>
      <c r="HE62" s="834"/>
      <c r="HF62" s="834"/>
      <c r="HG62" s="834"/>
      <c r="HH62" s="834"/>
      <c r="HI62" s="834"/>
      <c r="HJ62" s="834"/>
      <c r="HK62" s="834"/>
      <c r="HL62" s="834"/>
      <c r="HM62" s="834"/>
      <c r="HN62" s="834"/>
      <c r="HO62" s="834"/>
      <c r="HP62" s="834"/>
      <c r="HQ62" s="834"/>
      <c r="HR62" s="834"/>
      <c r="HS62" s="834"/>
      <c r="HT62" s="834"/>
      <c r="HU62" s="834"/>
      <c r="HV62" s="834"/>
      <c r="HW62" s="834"/>
      <c r="HX62" s="834"/>
      <c r="HY62" s="834"/>
      <c r="HZ62" s="834"/>
      <c r="IA62" s="834"/>
      <c r="IB62" s="834"/>
      <c r="IC62" s="834"/>
      <c r="ID62" s="834"/>
      <c r="IE62" s="834"/>
      <c r="IF62" s="834"/>
      <c r="IG62" s="834"/>
      <c r="IH62" s="834"/>
      <c r="II62" s="834"/>
      <c r="IJ62" s="834"/>
      <c r="IK62" s="834"/>
      <c r="IL62" s="834"/>
      <c r="IM62" s="834"/>
      <c r="IN62" s="834"/>
      <c r="IO62" s="834"/>
      <c r="IP62" s="834"/>
      <c r="IQ62" s="834"/>
      <c r="IR62" s="834"/>
      <c r="IS62" s="834"/>
      <c r="IT62" s="834"/>
      <c r="IU62" s="834"/>
      <c r="IV62" s="834"/>
      <c r="IW62" s="834"/>
      <c r="IX62" s="834"/>
      <c r="IY62" s="834"/>
      <c r="IZ62" s="834"/>
      <c r="JA62" s="834"/>
    </row>
    <row r="63" spans="1:261" ht="12.95" hidden="1" customHeight="1" x14ac:dyDescent="0.25">
      <c r="A63" s="834"/>
      <c r="B63" s="834"/>
      <c r="C63" s="834"/>
      <c r="D63" s="834"/>
      <c r="E63" s="834"/>
      <c r="F63" s="834"/>
      <c r="G63" s="834"/>
      <c r="H63" s="834"/>
      <c r="I63" s="834"/>
      <c r="J63" s="834"/>
      <c r="K63" s="834"/>
      <c r="L63" s="834"/>
      <c r="M63" s="834"/>
      <c r="N63" s="834"/>
      <c r="O63" s="834"/>
      <c r="P63" s="834"/>
      <c r="Q63" s="834"/>
      <c r="R63" s="834"/>
      <c r="S63" s="834"/>
      <c r="T63" s="834"/>
      <c r="U63" s="834"/>
      <c r="V63" s="834"/>
      <c r="W63" s="834"/>
      <c r="X63" s="834"/>
      <c r="Y63" s="834"/>
      <c r="Z63" s="834"/>
      <c r="AA63" s="834"/>
      <c r="AB63" s="834"/>
      <c r="AC63" s="834"/>
      <c r="AD63" s="834"/>
      <c r="AE63" s="834"/>
      <c r="AF63" s="834"/>
      <c r="AG63" s="834"/>
      <c r="AH63" s="834"/>
      <c r="AI63" s="834"/>
      <c r="AJ63" s="834"/>
      <c r="AK63" s="834"/>
      <c r="AL63" s="834"/>
      <c r="AM63" s="834"/>
      <c r="AN63" s="834"/>
      <c r="AO63" s="834"/>
      <c r="AP63" s="834"/>
      <c r="AQ63" s="834"/>
      <c r="AR63" s="834"/>
      <c r="AS63" s="834"/>
      <c r="AT63" s="834"/>
      <c r="AU63" s="834"/>
      <c r="AV63" s="834"/>
      <c r="AW63" s="834"/>
      <c r="AX63" s="834"/>
      <c r="AY63" s="834"/>
      <c r="AZ63" s="834"/>
      <c r="BA63" s="834"/>
      <c r="BB63" s="834"/>
      <c r="BC63" s="834"/>
      <c r="BD63" s="834"/>
      <c r="BE63" s="834"/>
      <c r="BF63" s="834"/>
      <c r="BG63" s="834"/>
      <c r="BH63" s="834"/>
      <c r="BI63" s="834"/>
      <c r="BJ63" s="834"/>
      <c r="BK63" s="834"/>
      <c r="BL63" s="834"/>
      <c r="BM63" s="834"/>
      <c r="BN63" s="834"/>
      <c r="BO63" s="834"/>
      <c r="BP63" s="834"/>
      <c r="BQ63" s="834"/>
      <c r="BR63" s="834"/>
      <c r="BS63" s="834"/>
      <c r="BT63" s="834"/>
      <c r="BU63" s="834"/>
      <c r="BV63" s="834"/>
      <c r="BW63" s="834"/>
      <c r="BX63" s="834"/>
      <c r="BY63" s="834"/>
      <c r="BZ63" s="834"/>
      <c r="CA63" s="834"/>
      <c r="CB63" s="834"/>
      <c r="CC63" s="834"/>
      <c r="CD63" s="834"/>
      <c r="CE63" s="834"/>
      <c r="CF63" s="834"/>
      <c r="CG63" s="834"/>
      <c r="CH63" s="834"/>
      <c r="CI63" s="834"/>
      <c r="CJ63" s="834"/>
      <c r="CK63" s="834"/>
      <c r="CL63" s="834"/>
      <c r="CM63" s="834"/>
      <c r="CN63" s="834"/>
      <c r="CO63" s="834"/>
      <c r="CP63" s="834"/>
      <c r="CQ63" s="834"/>
      <c r="CR63" s="834"/>
      <c r="CS63" s="834"/>
      <c r="CT63" s="834"/>
      <c r="CU63" s="834"/>
      <c r="CV63" s="834"/>
      <c r="CW63" s="834"/>
      <c r="CX63" s="834"/>
      <c r="CY63" s="834"/>
      <c r="CZ63" s="834"/>
      <c r="DA63" s="834"/>
      <c r="DB63" s="834"/>
      <c r="DC63" s="834"/>
      <c r="DD63" s="834"/>
      <c r="DE63" s="834"/>
      <c r="DF63" s="834"/>
      <c r="DG63" s="834"/>
      <c r="DH63" s="834"/>
      <c r="DI63" s="834"/>
      <c r="DJ63" s="834"/>
      <c r="DK63" s="834"/>
      <c r="DL63" s="834"/>
      <c r="DM63" s="834"/>
      <c r="DN63" s="834"/>
      <c r="DO63" s="834"/>
      <c r="DP63" s="834"/>
      <c r="DQ63" s="834"/>
      <c r="DR63" s="834"/>
      <c r="DS63" s="834"/>
      <c r="DT63" s="834"/>
      <c r="DU63" s="834"/>
      <c r="DV63" s="834"/>
      <c r="DW63" s="834"/>
      <c r="DX63" s="834"/>
      <c r="DY63" s="834"/>
      <c r="DZ63" s="834"/>
      <c r="EA63" s="834"/>
      <c r="EB63" s="834"/>
      <c r="EC63" s="834"/>
      <c r="ED63" s="834"/>
      <c r="EE63" s="834"/>
      <c r="EF63" s="834"/>
      <c r="EG63" s="834"/>
      <c r="EH63" s="834"/>
      <c r="EI63" s="834"/>
      <c r="EJ63" s="834"/>
      <c r="EK63" s="834"/>
      <c r="EL63" s="834"/>
      <c r="EM63" s="834"/>
      <c r="EN63" s="834"/>
      <c r="EO63" s="834"/>
      <c r="EP63" s="834"/>
      <c r="EQ63" s="834"/>
      <c r="ER63" s="834"/>
      <c r="ES63" s="834"/>
      <c r="ET63" s="834"/>
      <c r="EU63" s="834"/>
      <c r="EV63" s="834"/>
      <c r="EW63" s="834"/>
      <c r="EX63" s="834"/>
      <c r="EY63" s="834"/>
      <c r="EZ63" s="834"/>
      <c r="FA63" s="834"/>
      <c r="FB63" s="834"/>
      <c r="FC63" s="834"/>
      <c r="FD63" s="834"/>
      <c r="FE63" s="834"/>
      <c r="FF63" s="834"/>
      <c r="FG63" s="834"/>
      <c r="FH63" s="834"/>
      <c r="FI63" s="834"/>
      <c r="FJ63" s="834"/>
      <c r="FK63" s="834"/>
      <c r="FL63" s="834"/>
      <c r="FM63" s="834"/>
      <c r="FN63" s="834"/>
      <c r="FO63" s="834"/>
      <c r="FP63" s="834"/>
      <c r="FQ63" s="834"/>
      <c r="FR63" s="834"/>
      <c r="FS63" s="834"/>
      <c r="FT63" s="834"/>
      <c r="FU63" s="834"/>
      <c r="FV63" s="834"/>
      <c r="FW63" s="834"/>
      <c r="FX63" s="834"/>
      <c r="FY63" s="834"/>
      <c r="FZ63" s="834"/>
      <c r="GA63" s="834"/>
      <c r="GB63" s="834"/>
      <c r="GC63" s="834"/>
      <c r="GD63" s="834"/>
      <c r="GE63" s="834"/>
      <c r="GF63" s="834"/>
      <c r="GG63" s="834"/>
      <c r="GH63" s="834"/>
      <c r="GI63" s="834"/>
      <c r="GJ63" s="834"/>
      <c r="GK63" s="834"/>
      <c r="GL63" s="834"/>
      <c r="GM63" s="834"/>
      <c r="GN63" s="834"/>
      <c r="GO63" s="834"/>
      <c r="GP63" s="834"/>
      <c r="GQ63" s="834"/>
      <c r="GR63" s="834"/>
      <c r="GS63" s="834"/>
      <c r="GT63" s="834"/>
      <c r="GU63" s="834"/>
      <c r="GV63" s="834"/>
      <c r="GW63" s="834"/>
      <c r="GX63" s="834"/>
      <c r="GY63" s="834"/>
      <c r="GZ63" s="834"/>
      <c r="HA63" s="834"/>
      <c r="HB63" s="834"/>
      <c r="HC63" s="834"/>
      <c r="HD63" s="834"/>
      <c r="HE63" s="834"/>
      <c r="HF63" s="834"/>
      <c r="HG63" s="834"/>
      <c r="HH63" s="834"/>
      <c r="HI63" s="834"/>
      <c r="HJ63" s="834"/>
      <c r="HK63" s="834"/>
      <c r="HL63" s="834"/>
      <c r="HM63" s="834"/>
      <c r="HN63" s="834"/>
      <c r="HO63" s="834"/>
      <c r="HP63" s="834"/>
      <c r="HQ63" s="834"/>
      <c r="HR63" s="834"/>
      <c r="HS63" s="834"/>
      <c r="HT63" s="834"/>
      <c r="HU63" s="834"/>
      <c r="HV63" s="834"/>
      <c r="HW63" s="834"/>
      <c r="HX63" s="834"/>
      <c r="HY63" s="834"/>
      <c r="HZ63" s="834"/>
      <c r="IA63" s="834"/>
      <c r="IB63" s="834"/>
      <c r="IC63" s="834"/>
      <c r="ID63" s="834"/>
      <c r="IE63" s="834"/>
      <c r="IF63" s="834"/>
      <c r="IG63" s="834"/>
      <c r="IH63" s="834"/>
      <c r="II63" s="834"/>
      <c r="IJ63" s="834"/>
      <c r="IK63" s="834"/>
      <c r="IL63" s="834"/>
      <c r="IM63" s="834"/>
      <c r="IN63" s="834"/>
      <c r="IO63" s="834"/>
      <c r="IP63" s="834"/>
      <c r="IQ63" s="834"/>
      <c r="IR63" s="834"/>
      <c r="IS63" s="834"/>
      <c r="IT63" s="834"/>
      <c r="IU63" s="834"/>
      <c r="IV63" s="834"/>
      <c r="IW63" s="834"/>
      <c r="IX63" s="834"/>
      <c r="IY63" s="834"/>
      <c r="IZ63" s="834"/>
      <c r="JA63" s="834"/>
    </row>
    <row r="64" spans="1:261" ht="12.95" hidden="1" customHeight="1" x14ac:dyDescent="0.25">
      <c r="A64" s="834"/>
      <c r="B64" s="834"/>
      <c r="C64" s="834"/>
      <c r="D64" s="834"/>
      <c r="E64" s="834"/>
      <c r="F64" s="834"/>
      <c r="G64" s="834"/>
      <c r="H64" s="834"/>
      <c r="I64" s="834"/>
      <c r="J64" s="834"/>
      <c r="K64" s="834"/>
      <c r="L64" s="834"/>
      <c r="M64" s="834"/>
      <c r="N64" s="834"/>
      <c r="O64" s="834"/>
      <c r="P64" s="834"/>
      <c r="Q64" s="834"/>
      <c r="R64" s="834"/>
      <c r="S64" s="834"/>
      <c r="T64" s="834"/>
      <c r="U64" s="834"/>
      <c r="V64" s="834"/>
      <c r="W64" s="834"/>
      <c r="X64" s="834"/>
      <c r="Y64" s="834"/>
      <c r="Z64" s="834"/>
      <c r="AA64" s="834"/>
      <c r="AB64" s="834"/>
      <c r="AC64" s="834"/>
      <c r="AD64" s="834"/>
      <c r="AE64" s="834"/>
      <c r="AF64" s="834"/>
      <c r="AG64" s="834"/>
      <c r="AH64" s="834"/>
      <c r="AI64" s="834"/>
      <c r="AJ64" s="834"/>
      <c r="AK64" s="834"/>
      <c r="AL64" s="834"/>
      <c r="AM64" s="834"/>
      <c r="AN64" s="834"/>
      <c r="AO64" s="834"/>
      <c r="AP64" s="834"/>
      <c r="AQ64" s="834"/>
      <c r="AR64" s="834"/>
      <c r="AS64" s="834"/>
      <c r="AT64" s="834"/>
      <c r="AU64" s="834"/>
      <c r="AV64" s="834"/>
      <c r="AW64" s="834"/>
      <c r="AX64" s="834"/>
      <c r="AY64" s="834"/>
      <c r="AZ64" s="834"/>
      <c r="BA64" s="834"/>
      <c r="BB64" s="834"/>
      <c r="BC64" s="834"/>
      <c r="BD64" s="834"/>
      <c r="BE64" s="834"/>
      <c r="BF64" s="834"/>
      <c r="BG64" s="834"/>
      <c r="BH64" s="834"/>
      <c r="BI64" s="834"/>
      <c r="BJ64" s="834"/>
      <c r="BK64" s="834"/>
      <c r="BL64" s="834"/>
      <c r="BM64" s="834"/>
      <c r="BN64" s="834"/>
      <c r="BO64" s="834"/>
      <c r="BP64" s="834"/>
      <c r="BQ64" s="834"/>
      <c r="BR64" s="834"/>
      <c r="BS64" s="834"/>
      <c r="BT64" s="834"/>
      <c r="BU64" s="834"/>
      <c r="BV64" s="834"/>
      <c r="BW64" s="834"/>
      <c r="BX64" s="834"/>
      <c r="BY64" s="834"/>
      <c r="BZ64" s="834"/>
      <c r="CA64" s="834"/>
      <c r="CB64" s="834"/>
      <c r="CC64" s="834"/>
      <c r="CD64" s="834"/>
      <c r="CE64" s="834"/>
      <c r="CF64" s="834"/>
      <c r="CG64" s="834"/>
      <c r="CH64" s="834"/>
      <c r="CI64" s="834"/>
      <c r="CJ64" s="834"/>
      <c r="CK64" s="834"/>
      <c r="CL64" s="834"/>
      <c r="CM64" s="834"/>
      <c r="CN64" s="834"/>
      <c r="CO64" s="834"/>
      <c r="CP64" s="834"/>
      <c r="CQ64" s="834"/>
      <c r="CR64" s="834"/>
      <c r="CS64" s="834"/>
      <c r="CT64" s="834"/>
      <c r="CU64" s="834"/>
      <c r="CV64" s="834"/>
      <c r="CW64" s="834"/>
      <c r="CX64" s="834"/>
      <c r="CY64" s="834"/>
      <c r="CZ64" s="834"/>
      <c r="DA64" s="834"/>
      <c r="DB64" s="834"/>
      <c r="DC64" s="834"/>
      <c r="DD64" s="834"/>
      <c r="DE64" s="834"/>
      <c r="DF64" s="834"/>
      <c r="DG64" s="834"/>
      <c r="DH64" s="834"/>
      <c r="DI64" s="834"/>
      <c r="DJ64" s="834"/>
      <c r="DK64" s="834"/>
      <c r="DL64" s="834"/>
      <c r="DM64" s="834"/>
      <c r="DN64" s="834"/>
      <c r="DO64" s="834"/>
      <c r="DP64" s="834"/>
      <c r="DQ64" s="834"/>
      <c r="DR64" s="834"/>
      <c r="DS64" s="834"/>
      <c r="DT64" s="834"/>
      <c r="DU64" s="834"/>
      <c r="DV64" s="834"/>
      <c r="DW64" s="834"/>
      <c r="DX64" s="834"/>
      <c r="DY64" s="834"/>
      <c r="DZ64" s="834"/>
      <c r="EA64" s="834"/>
      <c r="EB64" s="834"/>
      <c r="EC64" s="834"/>
      <c r="ED64" s="834"/>
      <c r="EE64" s="834"/>
      <c r="EF64" s="834"/>
      <c r="EG64" s="834"/>
      <c r="EH64" s="834"/>
      <c r="EI64" s="834"/>
      <c r="EJ64" s="834"/>
      <c r="EK64" s="834"/>
      <c r="EL64" s="834"/>
      <c r="EM64" s="834"/>
      <c r="EN64" s="834"/>
      <c r="EO64" s="834"/>
      <c r="EP64" s="834"/>
      <c r="EQ64" s="834"/>
      <c r="ER64" s="834"/>
      <c r="ES64" s="834"/>
      <c r="ET64" s="834"/>
      <c r="EU64" s="834"/>
      <c r="EV64" s="834"/>
      <c r="EW64" s="834"/>
      <c r="EX64" s="834"/>
      <c r="EY64" s="834"/>
      <c r="EZ64" s="834"/>
      <c r="FA64" s="834"/>
      <c r="FB64" s="834"/>
      <c r="FC64" s="834"/>
      <c r="FD64" s="834"/>
      <c r="FE64" s="834"/>
      <c r="FF64" s="834"/>
      <c r="FG64" s="834"/>
      <c r="FH64" s="834"/>
      <c r="FI64" s="834"/>
      <c r="FJ64" s="834"/>
      <c r="FK64" s="834"/>
      <c r="FL64" s="834"/>
      <c r="FM64" s="834"/>
      <c r="FN64" s="834"/>
      <c r="FO64" s="834"/>
      <c r="FP64" s="834"/>
      <c r="FQ64" s="834"/>
      <c r="FR64" s="834"/>
      <c r="FS64" s="834"/>
      <c r="FT64" s="834"/>
      <c r="FU64" s="834"/>
      <c r="FV64" s="834"/>
      <c r="FW64" s="834"/>
      <c r="FX64" s="834"/>
      <c r="FY64" s="834"/>
      <c r="FZ64" s="834"/>
      <c r="GA64" s="834"/>
      <c r="GB64" s="834"/>
      <c r="GC64" s="834"/>
      <c r="GD64" s="834"/>
      <c r="GE64" s="834"/>
      <c r="GF64" s="834"/>
      <c r="GG64" s="834"/>
      <c r="GH64" s="834"/>
      <c r="GI64" s="834"/>
      <c r="GJ64" s="834"/>
      <c r="GK64" s="834"/>
      <c r="GL64" s="834"/>
      <c r="GM64" s="834"/>
      <c r="GN64" s="834"/>
      <c r="GO64" s="834"/>
      <c r="GP64" s="834"/>
      <c r="GQ64" s="834"/>
      <c r="GR64" s="834"/>
      <c r="GS64" s="834"/>
      <c r="GT64" s="834"/>
      <c r="GU64" s="834"/>
      <c r="GV64" s="834"/>
      <c r="GW64" s="834"/>
      <c r="GX64" s="834"/>
      <c r="GY64" s="834"/>
      <c r="GZ64" s="834"/>
      <c r="HA64" s="834"/>
      <c r="HB64" s="834"/>
      <c r="HC64" s="834"/>
      <c r="HD64" s="834"/>
      <c r="HE64" s="834"/>
      <c r="HF64" s="834"/>
      <c r="HG64" s="834"/>
      <c r="HH64" s="834"/>
      <c r="HI64" s="834"/>
      <c r="HJ64" s="834"/>
      <c r="HK64" s="834"/>
      <c r="HL64" s="834"/>
      <c r="HM64" s="834"/>
      <c r="HN64" s="834"/>
      <c r="HO64" s="834"/>
      <c r="HP64" s="834"/>
      <c r="HQ64" s="834"/>
      <c r="HR64" s="834"/>
      <c r="HS64" s="834"/>
      <c r="HT64" s="834"/>
      <c r="HU64" s="834"/>
      <c r="HV64" s="834"/>
      <c r="HW64" s="834"/>
      <c r="HX64" s="834"/>
      <c r="HY64" s="834"/>
      <c r="HZ64" s="834"/>
      <c r="IA64" s="834"/>
      <c r="IB64" s="834"/>
      <c r="IC64" s="834"/>
      <c r="ID64" s="834"/>
      <c r="IE64" s="834"/>
      <c r="IF64" s="834"/>
      <c r="IG64" s="834"/>
      <c r="IH64" s="834"/>
      <c r="II64" s="834"/>
      <c r="IJ64" s="834"/>
      <c r="IK64" s="834"/>
      <c r="IL64" s="834"/>
      <c r="IM64" s="834"/>
      <c r="IN64" s="834"/>
      <c r="IO64" s="834"/>
      <c r="IP64" s="834"/>
      <c r="IQ64" s="834"/>
      <c r="IR64" s="834"/>
      <c r="IS64" s="834"/>
      <c r="IT64" s="834"/>
      <c r="IU64" s="834"/>
      <c r="IV64" s="834"/>
      <c r="IW64" s="834"/>
      <c r="IX64" s="834"/>
      <c r="IY64" s="834"/>
      <c r="IZ64" s="834"/>
      <c r="JA64" s="834"/>
    </row>
    <row r="65" spans="1:261" ht="12.95" hidden="1" customHeight="1" x14ac:dyDescent="0.25">
      <c r="A65" s="834"/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4"/>
      <c r="AC65" s="834"/>
      <c r="AD65" s="834"/>
      <c r="AE65" s="834"/>
      <c r="AF65" s="834"/>
      <c r="AG65" s="834"/>
      <c r="AH65" s="834"/>
      <c r="AI65" s="834"/>
      <c r="AJ65" s="834"/>
      <c r="AK65" s="834"/>
      <c r="AL65" s="834"/>
      <c r="AM65" s="834"/>
      <c r="AN65" s="834"/>
      <c r="AO65" s="834"/>
      <c r="AP65" s="834"/>
      <c r="AQ65" s="834"/>
      <c r="AR65" s="834"/>
      <c r="AS65" s="834"/>
      <c r="AT65" s="834"/>
      <c r="AU65" s="834"/>
      <c r="AV65" s="834"/>
      <c r="AW65" s="834"/>
      <c r="AX65" s="834"/>
      <c r="AY65" s="834"/>
      <c r="AZ65" s="834"/>
      <c r="BA65" s="834"/>
      <c r="BB65" s="834"/>
      <c r="BC65" s="834"/>
      <c r="BD65" s="834"/>
      <c r="BE65" s="834"/>
      <c r="BF65" s="834"/>
      <c r="BG65" s="834"/>
      <c r="BH65" s="834"/>
      <c r="BI65" s="834"/>
      <c r="BJ65" s="834"/>
      <c r="BK65" s="834"/>
      <c r="BL65" s="834"/>
      <c r="BM65" s="834"/>
      <c r="BN65" s="834"/>
      <c r="BO65" s="834"/>
      <c r="BP65" s="834"/>
      <c r="BQ65" s="834"/>
      <c r="BR65" s="834"/>
      <c r="BS65" s="834"/>
      <c r="BT65" s="834"/>
      <c r="BU65" s="834"/>
      <c r="BV65" s="834"/>
      <c r="BW65" s="834"/>
      <c r="BX65" s="834"/>
      <c r="BY65" s="834"/>
      <c r="BZ65" s="834"/>
      <c r="CA65" s="834"/>
      <c r="CB65" s="834"/>
      <c r="CC65" s="834"/>
      <c r="CD65" s="834"/>
      <c r="CE65" s="834"/>
      <c r="CF65" s="834"/>
      <c r="CG65" s="834"/>
      <c r="CH65" s="834"/>
      <c r="CI65" s="834"/>
      <c r="CJ65" s="834"/>
      <c r="CK65" s="834"/>
      <c r="CL65" s="834"/>
      <c r="CM65" s="834"/>
      <c r="CN65" s="834"/>
      <c r="CO65" s="834"/>
      <c r="CP65" s="834"/>
      <c r="CQ65" s="834"/>
      <c r="CR65" s="834"/>
      <c r="CS65" s="834"/>
      <c r="CT65" s="834"/>
      <c r="CU65" s="834"/>
      <c r="CV65" s="834"/>
      <c r="CW65" s="834"/>
      <c r="CX65" s="834"/>
      <c r="CY65" s="834"/>
      <c r="CZ65" s="834"/>
      <c r="DA65" s="834"/>
      <c r="DB65" s="834"/>
      <c r="DC65" s="834"/>
      <c r="DD65" s="834"/>
      <c r="DE65" s="834"/>
      <c r="DF65" s="834"/>
      <c r="DG65" s="834"/>
      <c r="DH65" s="834"/>
      <c r="DI65" s="834"/>
      <c r="DJ65" s="834"/>
      <c r="DK65" s="834"/>
      <c r="DL65" s="834"/>
      <c r="DM65" s="834"/>
      <c r="DN65" s="834"/>
      <c r="DO65" s="834"/>
      <c r="DP65" s="834"/>
      <c r="DQ65" s="834"/>
      <c r="DR65" s="834"/>
      <c r="DS65" s="834"/>
      <c r="DT65" s="834"/>
      <c r="DU65" s="834"/>
      <c r="DV65" s="834"/>
      <c r="DW65" s="834"/>
      <c r="DX65" s="834"/>
      <c r="DY65" s="834"/>
      <c r="DZ65" s="834"/>
      <c r="EA65" s="834"/>
      <c r="EB65" s="834"/>
      <c r="EC65" s="834"/>
      <c r="ED65" s="834"/>
      <c r="EE65" s="834"/>
      <c r="EF65" s="834"/>
      <c r="EG65" s="834"/>
      <c r="EH65" s="834"/>
      <c r="EI65" s="834"/>
      <c r="EJ65" s="834"/>
      <c r="EK65" s="834"/>
      <c r="EL65" s="834"/>
      <c r="EM65" s="834"/>
      <c r="EN65" s="834"/>
      <c r="EO65" s="834"/>
      <c r="EP65" s="834"/>
      <c r="EQ65" s="834"/>
      <c r="ER65" s="834"/>
      <c r="ES65" s="834"/>
      <c r="ET65" s="834"/>
      <c r="EU65" s="834"/>
      <c r="EV65" s="834"/>
      <c r="EW65" s="834"/>
      <c r="EX65" s="834"/>
      <c r="EY65" s="834"/>
      <c r="EZ65" s="834"/>
      <c r="FA65" s="834"/>
      <c r="FB65" s="834"/>
      <c r="FC65" s="834"/>
      <c r="FD65" s="834"/>
      <c r="FE65" s="834"/>
      <c r="FF65" s="834"/>
      <c r="FG65" s="834"/>
      <c r="FH65" s="834"/>
      <c r="FI65" s="834"/>
      <c r="FJ65" s="834"/>
      <c r="FK65" s="834"/>
      <c r="FL65" s="834"/>
      <c r="FM65" s="834"/>
      <c r="FN65" s="834"/>
      <c r="FO65" s="834"/>
      <c r="FP65" s="834"/>
      <c r="FQ65" s="834"/>
      <c r="FR65" s="834"/>
      <c r="FS65" s="834"/>
      <c r="FT65" s="834"/>
      <c r="FU65" s="834"/>
      <c r="FV65" s="834"/>
      <c r="FW65" s="834"/>
      <c r="FX65" s="834"/>
      <c r="FY65" s="834"/>
      <c r="FZ65" s="834"/>
      <c r="GA65" s="834"/>
      <c r="GB65" s="834"/>
      <c r="GC65" s="834"/>
      <c r="GD65" s="834"/>
      <c r="GE65" s="834"/>
      <c r="GF65" s="834"/>
      <c r="GG65" s="834"/>
      <c r="GH65" s="834"/>
      <c r="GI65" s="834"/>
      <c r="GJ65" s="834"/>
      <c r="GK65" s="834"/>
      <c r="GL65" s="834"/>
      <c r="GM65" s="834"/>
      <c r="GN65" s="834"/>
      <c r="GO65" s="834"/>
      <c r="GP65" s="834"/>
      <c r="GQ65" s="834"/>
      <c r="GR65" s="834"/>
      <c r="GS65" s="834"/>
      <c r="GT65" s="834"/>
      <c r="GU65" s="834"/>
      <c r="GV65" s="834"/>
      <c r="GW65" s="834"/>
      <c r="GX65" s="834"/>
      <c r="GY65" s="834"/>
      <c r="GZ65" s="834"/>
      <c r="HA65" s="834"/>
      <c r="HB65" s="834"/>
      <c r="HC65" s="834"/>
      <c r="HD65" s="834"/>
      <c r="HE65" s="834"/>
      <c r="HF65" s="834"/>
      <c r="HG65" s="834"/>
      <c r="HH65" s="834"/>
      <c r="HI65" s="834"/>
      <c r="HJ65" s="834"/>
      <c r="HK65" s="834"/>
      <c r="HL65" s="834"/>
      <c r="HM65" s="834"/>
      <c r="HN65" s="834"/>
      <c r="HO65" s="834"/>
      <c r="HP65" s="834"/>
      <c r="HQ65" s="834"/>
      <c r="HR65" s="834"/>
      <c r="HS65" s="834"/>
      <c r="HT65" s="834"/>
      <c r="HU65" s="834"/>
      <c r="HV65" s="834"/>
      <c r="HW65" s="834"/>
      <c r="HX65" s="834"/>
      <c r="HY65" s="834"/>
      <c r="HZ65" s="834"/>
      <c r="IA65" s="834"/>
      <c r="IB65" s="834"/>
      <c r="IC65" s="834"/>
      <c r="ID65" s="834"/>
      <c r="IE65" s="834"/>
      <c r="IF65" s="834"/>
      <c r="IG65" s="834"/>
      <c r="IH65" s="834"/>
      <c r="II65" s="834"/>
      <c r="IJ65" s="834"/>
      <c r="IK65" s="834"/>
      <c r="IL65" s="834"/>
      <c r="IM65" s="834"/>
      <c r="IN65" s="834"/>
      <c r="IO65" s="834"/>
      <c r="IP65" s="834"/>
      <c r="IQ65" s="834"/>
      <c r="IR65" s="834"/>
      <c r="IS65" s="834"/>
      <c r="IT65" s="834"/>
      <c r="IU65" s="834"/>
      <c r="IV65" s="834"/>
      <c r="IW65" s="834"/>
      <c r="IX65" s="834"/>
      <c r="IY65" s="834"/>
      <c r="IZ65" s="834"/>
      <c r="JA65" s="834"/>
    </row>
    <row r="66" spans="1:261" ht="12.95" hidden="1" customHeight="1" x14ac:dyDescent="0.25">
      <c r="A66" s="834"/>
      <c r="B66" s="834"/>
      <c r="C66" s="834"/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  <c r="Y66" s="834"/>
      <c r="Z66" s="834"/>
      <c r="AA66" s="834"/>
      <c r="AB66" s="834"/>
      <c r="AC66" s="834"/>
      <c r="AD66" s="834"/>
      <c r="AE66" s="834"/>
      <c r="AF66" s="834"/>
      <c r="AG66" s="834"/>
      <c r="AH66" s="834"/>
      <c r="AI66" s="834"/>
      <c r="AJ66" s="834"/>
      <c r="AK66" s="834"/>
      <c r="AL66" s="834"/>
      <c r="AM66" s="834"/>
      <c r="AN66" s="834"/>
      <c r="AO66" s="834"/>
      <c r="AP66" s="834"/>
      <c r="AQ66" s="834"/>
      <c r="AR66" s="834"/>
      <c r="AS66" s="834"/>
      <c r="AT66" s="834"/>
      <c r="AU66" s="834"/>
      <c r="AV66" s="834"/>
      <c r="AW66" s="834"/>
      <c r="AX66" s="834"/>
      <c r="AY66" s="834"/>
      <c r="AZ66" s="834"/>
      <c r="BA66" s="834"/>
      <c r="BB66" s="834"/>
      <c r="BC66" s="834"/>
      <c r="BD66" s="834"/>
      <c r="BE66" s="834"/>
      <c r="BF66" s="834"/>
      <c r="BG66" s="834"/>
      <c r="BH66" s="834"/>
      <c r="BI66" s="834"/>
      <c r="BJ66" s="834"/>
      <c r="BK66" s="834"/>
      <c r="BL66" s="834"/>
      <c r="BM66" s="834"/>
      <c r="BN66" s="834"/>
      <c r="BO66" s="834"/>
      <c r="BP66" s="834"/>
      <c r="BQ66" s="834"/>
      <c r="BR66" s="834"/>
      <c r="BS66" s="834"/>
      <c r="BT66" s="834"/>
      <c r="BU66" s="834"/>
      <c r="BV66" s="834"/>
      <c r="BW66" s="834"/>
      <c r="BX66" s="834"/>
      <c r="BY66" s="834"/>
      <c r="BZ66" s="834"/>
      <c r="CA66" s="834"/>
      <c r="CB66" s="834"/>
      <c r="CC66" s="834"/>
      <c r="CD66" s="834"/>
      <c r="CE66" s="834"/>
      <c r="CF66" s="834"/>
      <c r="CG66" s="834"/>
      <c r="CH66" s="834"/>
      <c r="CI66" s="834"/>
      <c r="CJ66" s="834"/>
      <c r="CK66" s="834"/>
      <c r="CL66" s="834"/>
      <c r="CM66" s="834"/>
      <c r="CN66" s="834"/>
      <c r="CO66" s="834"/>
      <c r="CP66" s="834"/>
      <c r="CQ66" s="834"/>
      <c r="CR66" s="834"/>
      <c r="CS66" s="834"/>
      <c r="CT66" s="834"/>
      <c r="CU66" s="834"/>
      <c r="CV66" s="834"/>
      <c r="CW66" s="834"/>
      <c r="CX66" s="834"/>
      <c r="CY66" s="834"/>
      <c r="CZ66" s="834"/>
      <c r="DA66" s="834"/>
      <c r="DB66" s="834"/>
      <c r="DC66" s="834"/>
      <c r="DD66" s="834"/>
      <c r="DE66" s="834"/>
      <c r="DF66" s="834"/>
      <c r="DG66" s="834"/>
      <c r="DH66" s="834"/>
      <c r="DI66" s="834"/>
      <c r="DJ66" s="834"/>
      <c r="DK66" s="834"/>
      <c r="DL66" s="834"/>
      <c r="DM66" s="834"/>
      <c r="DN66" s="834"/>
      <c r="DO66" s="834"/>
      <c r="DP66" s="834"/>
      <c r="DQ66" s="834"/>
      <c r="DR66" s="834"/>
      <c r="DS66" s="834"/>
      <c r="DT66" s="834"/>
      <c r="DU66" s="834"/>
      <c r="DV66" s="834"/>
      <c r="DW66" s="834"/>
      <c r="DX66" s="834"/>
      <c r="DY66" s="834"/>
      <c r="DZ66" s="834"/>
      <c r="EA66" s="834"/>
      <c r="EB66" s="834"/>
      <c r="EC66" s="834"/>
      <c r="ED66" s="834"/>
      <c r="EE66" s="834"/>
      <c r="EF66" s="834"/>
      <c r="EG66" s="834"/>
      <c r="EH66" s="834"/>
      <c r="EI66" s="834"/>
      <c r="EJ66" s="834"/>
      <c r="EK66" s="834"/>
      <c r="EL66" s="834"/>
      <c r="EM66" s="834"/>
      <c r="EN66" s="834"/>
      <c r="EO66" s="834"/>
      <c r="EP66" s="834"/>
      <c r="EQ66" s="834"/>
      <c r="ER66" s="834"/>
      <c r="ES66" s="834"/>
      <c r="ET66" s="834"/>
      <c r="EU66" s="834"/>
      <c r="EV66" s="834"/>
      <c r="EW66" s="834"/>
      <c r="EX66" s="834"/>
      <c r="EY66" s="834"/>
      <c r="EZ66" s="834"/>
      <c r="FA66" s="834"/>
      <c r="FB66" s="834"/>
      <c r="FC66" s="834"/>
      <c r="FD66" s="834"/>
      <c r="FE66" s="834"/>
      <c r="FF66" s="834"/>
      <c r="FG66" s="834"/>
      <c r="FH66" s="834"/>
      <c r="FI66" s="834"/>
      <c r="FJ66" s="834"/>
      <c r="FK66" s="834"/>
      <c r="FL66" s="834"/>
      <c r="FM66" s="834"/>
      <c r="FN66" s="834"/>
      <c r="FO66" s="834"/>
      <c r="FP66" s="834"/>
      <c r="FQ66" s="834"/>
      <c r="FR66" s="834"/>
      <c r="FS66" s="834"/>
      <c r="FT66" s="834"/>
      <c r="FU66" s="834"/>
      <c r="FV66" s="834"/>
      <c r="FW66" s="834"/>
      <c r="FX66" s="834"/>
      <c r="FY66" s="834"/>
      <c r="FZ66" s="834"/>
      <c r="GA66" s="834"/>
      <c r="GB66" s="834"/>
      <c r="GC66" s="834"/>
      <c r="GD66" s="834"/>
      <c r="GE66" s="834"/>
      <c r="GF66" s="834"/>
      <c r="GG66" s="834"/>
      <c r="GH66" s="834"/>
      <c r="GI66" s="834"/>
      <c r="GJ66" s="834"/>
      <c r="GK66" s="834"/>
      <c r="GL66" s="834"/>
      <c r="GM66" s="834"/>
      <c r="GN66" s="834"/>
      <c r="GO66" s="834"/>
      <c r="GP66" s="834"/>
      <c r="GQ66" s="834"/>
      <c r="GR66" s="834"/>
      <c r="GS66" s="834"/>
      <c r="GT66" s="834"/>
      <c r="GU66" s="834"/>
      <c r="GV66" s="834"/>
      <c r="GW66" s="834"/>
      <c r="GX66" s="834"/>
      <c r="GY66" s="834"/>
      <c r="GZ66" s="834"/>
      <c r="HA66" s="834"/>
      <c r="HB66" s="834"/>
      <c r="HC66" s="834"/>
      <c r="HD66" s="834"/>
      <c r="HE66" s="834"/>
      <c r="HF66" s="834"/>
      <c r="HG66" s="834"/>
      <c r="HH66" s="834"/>
      <c r="HI66" s="834"/>
      <c r="HJ66" s="834"/>
      <c r="HK66" s="834"/>
      <c r="HL66" s="834"/>
      <c r="HM66" s="834"/>
      <c r="HN66" s="834"/>
      <c r="HO66" s="834"/>
      <c r="HP66" s="834"/>
      <c r="HQ66" s="834"/>
      <c r="HR66" s="834"/>
      <c r="HS66" s="834"/>
      <c r="HT66" s="834"/>
      <c r="HU66" s="834"/>
      <c r="HV66" s="834"/>
      <c r="HW66" s="834"/>
      <c r="HX66" s="834"/>
      <c r="HY66" s="834"/>
      <c r="HZ66" s="834"/>
      <c r="IA66" s="834"/>
      <c r="IB66" s="834"/>
      <c r="IC66" s="834"/>
      <c r="ID66" s="834"/>
      <c r="IE66" s="834"/>
      <c r="IF66" s="834"/>
      <c r="IG66" s="834"/>
      <c r="IH66" s="834"/>
      <c r="II66" s="834"/>
      <c r="IJ66" s="834"/>
      <c r="IK66" s="834"/>
      <c r="IL66" s="834"/>
      <c r="IM66" s="834"/>
      <c r="IN66" s="834"/>
      <c r="IO66" s="834"/>
      <c r="IP66" s="834"/>
      <c r="IQ66" s="834"/>
      <c r="IR66" s="834"/>
      <c r="IS66" s="834"/>
      <c r="IT66" s="834"/>
      <c r="IU66" s="834"/>
      <c r="IV66" s="834"/>
      <c r="IW66" s="834"/>
      <c r="IX66" s="834"/>
      <c r="IY66" s="834"/>
      <c r="IZ66" s="834"/>
      <c r="JA66" s="834"/>
    </row>
    <row r="67" spans="1:261" ht="12.95" hidden="1" customHeight="1" x14ac:dyDescent="0.25">
      <c r="A67" s="834"/>
      <c r="B67" s="834"/>
      <c r="C67" s="834"/>
      <c r="D67" s="834"/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  <c r="Y67" s="834"/>
      <c r="Z67" s="834"/>
      <c r="AA67" s="834"/>
      <c r="AB67" s="834"/>
      <c r="AC67" s="834"/>
      <c r="AD67" s="834"/>
      <c r="AE67" s="834"/>
      <c r="AF67" s="834"/>
      <c r="AG67" s="834"/>
      <c r="AH67" s="834"/>
      <c r="AI67" s="834"/>
      <c r="AJ67" s="834"/>
      <c r="AK67" s="834"/>
      <c r="AL67" s="834"/>
      <c r="AM67" s="834"/>
      <c r="AN67" s="834"/>
      <c r="AO67" s="834"/>
      <c r="AP67" s="834"/>
      <c r="AQ67" s="834"/>
      <c r="AR67" s="834"/>
      <c r="AS67" s="834"/>
      <c r="AT67" s="834"/>
      <c r="AU67" s="834"/>
      <c r="AV67" s="834"/>
      <c r="AW67" s="834"/>
      <c r="AX67" s="834"/>
      <c r="AY67" s="834"/>
      <c r="AZ67" s="834"/>
      <c r="BA67" s="834"/>
      <c r="BB67" s="834"/>
      <c r="BC67" s="834"/>
      <c r="BD67" s="834"/>
      <c r="BE67" s="834"/>
      <c r="BF67" s="834"/>
      <c r="BG67" s="834"/>
      <c r="BH67" s="834"/>
      <c r="BI67" s="834"/>
      <c r="BJ67" s="834"/>
      <c r="BK67" s="834"/>
      <c r="BL67" s="834"/>
      <c r="BM67" s="834"/>
      <c r="BN67" s="834"/>
      <c r="BO67" s="834"/>
      <c r="BP67" s="834"/>
      <c r="BQ67" s="834"/>
      <c r="BR67" s="834"/>
      <c r="BS67" s="834"/>
      <c r="BT67" s="834"/>
      <c r="BU67" s="834"/>
      <c r="BV67" s="834"/>
      <c r="BW67" s="834"/>
      <c r="BX67" s="834"/>
      <c r="BY67" s="834"/>
      <c r="BZ67" s="834"/>
      <c r="CA67" s="834"/>
      <c r="CB67" s="834"/>
      <c r="CC67" s="834"/>
      <c r="CD67" s="834"/>
      <c r="CE67" s="834"/>
      <c r="CF67" s="834"/>
      <c r="CG67" s="834"/>
      <c r="CH67" s="834"/>
      <c r="CI67" s="834"/>
      <c r="CJ67" s="834"/>
      <c r="CK67" s="834"/>
      <c r="CL67" s="834"/>
      <c r="CM67" s="834"/>
      <c r="CN67" s="834"/>
      <c r="CO67" s="834"/>
      <c r="CP67" s="834"/>
      <c r="CQ67" s="834"/>
      <c r="CR67" s="834"/>
      <c r="CS67" s="834"/>
      <c r="CT67" s="834"/>
      <c r="CU67" s="834"/>
      <c r="CV67" s="834"/>
      <c r="CW67" s="834"/>
      <c r="CX67" s="834"/>
      <c r="CY67" s="834"/>
      <c r="CZ67" s="834"/>
      <c r="DA67" s="834"/>
      <c r="DB67" s="834"/>
      <c r="DC67" s="834"/>
      <c r="DD67" s="834"/>
      <c r="DE67" s="834"/>
      <c r="DF67" s="834"/>
      <c r="DG67" s="834"/>
      <c r="DH67" s="834"/>
      <c r="DI67" s="834"/>
      <c r="DJ67" s="834"/>
      <c r="DK67" s="834"/>
      <c r="DL67" s="834"/>
      <c r="DM67" s="834"/>
      <c r="DN67" s="834"/>
      <c r="DO67" s="834"/>
      <c r="DP67" s="834"/>
      <c r="DQ67" s="834"/>
      <c r="DR67" s="834"/>
      <c r="DS67" s="834"/>
      <c r="DT67" s="834"/>
      <c r="DU67" s="834"/>
      <c r="DV67" s="834"/>
      <c r="DW67" s="834"/>
      <c r="DX67" s="834"/>
      <c r="DY67" s="834"/>
      <c r="DZ67" s="834"/>
      <c r="EA67" s="834"/>
      <c r="EB67" s="834"/>
      <c r="EC67" s="834"/>
      <c r="ED67" s="834"/>
      <c r="EE67" s="834"/>
      <c r="EF67" s="834"/>
      <c r="EG67" s="834"/>
      <c r="EH67" s="834"/>
      <c r="EI67" s="834"/>
      <c r="EJ67" s="834"/>
      <c r="EK67" s="834"/>
      <c r="EL67" s="834"/>
      <c r="EM67" s="834"/>
      <c r="EN67" s="834"/>
      <c r="EO67" s="834"/>
      <c r="EP67" s="834"/>
      <c r="EQ67" s="834"/>
      <c r="ER67" s="834"/>
      <c r="ES67" s="834"/>
      <c r="ET67" s="834"/>
      <c r="EU67" s="834"/>
      <c r="EV67" s="834"/>
      <c r="EW67" s="834"/>
      <c r="EX67" s="834"/>
      <c r="EY67" s="834"/>
      <c r="EZ67" s="834"/>
      <c r="FA67" s="834"/>
      <c r="FB67" s="834"/>
      <c r="FC67" s="834"/>
      <c r="FD67" s="834"/>
      <c r="FE67" s="834"/>
      <c r="FF67" s="834"/>
      <c r="FG67" s="834"/>
      <c r="FH67" s="834"/>
      <c r="FI67" s="834"/>
      <c r="FJ67" s="834"/>
      <c r="FK67" s="834"/>
      <c r="FL67" s="834"/>
      <c r="FM67" s="834"/>
      <c r="FN67" s="834"/>
      <c r="FO67" s="834"/>
      <c r="FP67" s="834"/>
      <c r="FQ67" s="834"/>
      <c r="FR67" s="834"/>
      <c r="FS67" s="834"/>
      <c r="FT67" s="834"/>
      <c r="FU67" s="834"/>
      <c r="FV67" s="834"/>
      <c r="FW67" s="834"/>
      <c r="FX67" s="834"/>
      <c r="FY67" s="834"/>
      <c r="FZ67" s="834"/>
      <c r="GA67" s="834"/>
      <c r="GB67" s="834"/>
      <c r="GC67" s="834"/>
      <c r="GD67" s="834"/>
      <c r="GE67" s="834"/>
      <c r="GF67" s="834"/>
      <c r="GG67" s="834"/>
      <c r="GH67" s="834"/>
      <c r="GI67" s="834"/>
      <c r="GJ67" s="834"/>
      <c r="GK67" s="834"/>
      <c r="GL67" s="834"/>
      <c r="GM67" s="834"/>
      <c r="GN67" s="834"/>
      <c r="GO67" s="834"/>
      <c r="GP67" s="834"/>
      <c r="GQ67" s="834"/>
      <c r="GR67" s="834"/>
      <c r="GS67" s="834"/>
      <c r="GT67" s="834"/>
      <c r="GU67" s="834"/>
      <c r="GV67" s="834"/>
      <c r="GW67" s="834"/>
      <c r="GX67" s="834"/>
      <c r="GY67" s="834"/>
      <c r="GZ67" s="834"/>
      <c r="HA67" s="834"/>
      <c r="HB67" s="834"/>
      <c r="HC67" s="834"/>
      <c r="HD67" s="834"/>
      <c r="HE67" s="834"/>
      <c r="HF67" s="834"/>
      <c r="HG67" s="834"/>
      <c r="HH67" s="834"/>
      <c r="HI67" s="834"/>
      <c r="HJ67" s="834"/>
      <c r="HK67" s="834"/>
      <c r="HL67" s="834"/>
      <c r="HM67" s="834"/>
      <c r="HN67" s="834"/>
      <c r="HO67" s="834"/>
      <c r="HP67" s="834"/>
      <c r="HQ67" s="834"/>
      <c r="HR67" s="834"/>
      <c r="HS67" s="834"/>
      <c r="HT67" s="834"/>
      <c r="HU67" s="834"/>
      <c r="HV67" s="834"/>
      <c r="HW67" s="834"/>
      <c r="HX67" s="834"/>
      <c r="HY67" s="834"/>
      <c r="HZ67" s="834"/>
      <c r="IA67" s="834"/>
      <c r="IB67" s="834"/>
      <c r="IC67" s="834"/>
      <c r="ID67" s="834"/>
      <c r="IE67" s="834"/>
      <c r="IF67" s="834"/>
      <c r="IG67" s="834"/>
      <c r="IH67" s="834"/>
      <c r="II67" s="834"/>
      <c r="IJ67" s="834"/>
      <c r="IK67" s="834"/>
      <c r="IL67" s="834"/>
      <c r="IM67" s="834"/>
      <c r="IN67" s="834"/>
      <c r="IO67" s="834"/>
      <c r="IP67" s="834"/>
      <c r="IQ67" s="834"/>
      <c r="IR67" s="834"/>
      <c r="IS67" s="834"/>
      <c r="IT67" s="834"/>
      <c r="IU67" s="834"/>
      <c r="IV67" s="834"/>
      <c r="IW67" s="834"/>
      <c r="IX67" s="834"/>
      <c r="IY67" s="834"/>
      <c r="IZ67" s="834"/>
      <c r="JA67" s="834"/>
    </row>
    <row r="68" spans="1:261" ht="12.95" hidden="1" customHeight="1" x14ac:dyDescent="0.25">
      <c r="A68" s="834"/>
      <c r="B68" s="834"/>
      <c r="C68" s="834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  <c r="P68" s="834"/>
      <c r="Q68" s="834"/>
      <c r="R68" s="834"/>
      <c r="S68" s="834"/>
      <c r="T68" s="834"/>
      <c r="U68" s="834"/>
      <c r="V68" s="834"/>
      <c r="W68" s="834"/>
      <c r="X68" s="834"/>
      <c r="Y68" s="834"/>
      <c r="Z68" s="834"/>
      <c r="AA68" s="834"/>
      <c r="AB68" s="834"/>
      <c r="AC68" s="834"/>
      <c r="AD68" s="834"/>
      <c r="AE68" s="834"/>
      <c r="AF68" s="834"/>
      <c r="AG68" s="834"/>
      <c r="AH68" s="834"/>
      <c r="AI68" s="834"/>
      <c r="AJ68" s="834"/>
      <c r="AK68" s="834"/>
      <c r="AL68" s="834"/>
      <c r="AM68" s="834"/>
      <c r="AN68" s="834"/>
      <c r="AO68" s="834"/>
      <c r="AP68" s="834"/>
      <c r="AQ68" s="834"/>
      <c r="AR68" s="834"/>
      <c r="AS68" s="834"/>
      <c r="AT68" s="834"/>
      <c r="AU68" s="834"/>
      <c r="AV68" s="834"/>
      <c r="AW68" s="834"/>
      <c r="AX68" s="834"/>
      <c r="AY68" s="834"/>
      <c r="AZ68" s="834"/>
      <c r="BA68" s="834"/>
      <c r="BB68" s="834"/>
      <c r="BC68" s="834"/>
      <c r="BD68" s="834"/>
      <c r="BE68" s="834"/>
      <c r="BF68" s="834"/>
      <c r="BG68" s="834"/>
      <c r="BH68" s="834"/>
      <c r="BI68" s="834"/>
      <c r="BJ68" s="834"/>
      <c r="BK68" s="834"/>
      <c r="BL68" s="834"/>
      <c r="BM68" s="834"/>
      <c r="BN68" s="834"/>
      <c r="BO68" s="834"/>
      <c r="BP68" s="834"/>
      <c r="BQ68" s="834"/>
      <c r="BR68" s="834"/>
      <c r="BS68" s="834"/>
      <c r="BT68" s="834"/>
      <c r="BU68" s="834"/>
      <c r="BV68" s="834"/>
      <c r="BW68" s="834"/>
      <c r="BX68" s="834"/>
      <c r="BY68" s="834"/>
      <c r="BZ68" s="834"/>
      <c r="CA68" s="834"/>
      <c r="CB68" s="834"/>
      <c r="CC68" s="834"/>
      <c r="CD68" s="834"/>
      <c r="CE68" s="834"/>
      <c r="CF68" s="834"/>
      <c r="CG68" s="834"/>
      <c r="CH68" s="834"/>
      <c r="CI68" s="834"/>
      <c r="CJ68" s="834"/>
      <c r="CK68" s="834"/>
      <c r="CL68" s="834"/>
      <c r="CM68" s="834"/>
      <c r="CN68" s="834"/>
      <c r="CO68" s="834"/>
      <c r="CP68" s="834"/>
      <c r="CQ68" s="834"/>
      <c r="CR68" s="834"/>
      <c r="CS68" s="834"/>
      <c r="CT68" s="834"/>
      <c r="CU68" s="834"/>
      <c r="CV68" s="834"/>
      <c r="CW68" s="834"/>
      <c r="CX68" s="834"/>
      <c r="CY68" s="834"/>
      <c r="CZ68" s="834"/>
      <c r="DA68" s="834"/>
      <c r="DB68" s="834"/>
      <c r="DC68" s="834"/>
      <c r="DD68" s="834"/>
      <c r="DE68" s="834"/>
      <c r="DF68" s="834"/>
      <c r="DG68" s="834"/>
      <c r="DH68" s="834"/>
      <c r="DI68" s="834"/>
      <c r="DJ68" s="834"/>
      <c r="DK68" s="834"/>
      <c r="DL68" s="834"/>
      <c r="DM68" s="834"/>
      <c r="DN68" s="834"/>
      <c r="DO68" s="834"/>
      <c r="DP68" s="834"/>
      <c r="DQ68" s="834"/>
      <c r="DR68" s="834"/>
      <c r="DS68" s="834"/>
      <c r="DT68" s="834"/>
      <c r="DU68" s="834"/>
      <c r="DV68" s="834"/>
      <c r="DW68" s="834"/>
      <c r="DX68" s="834"/>
      <c r="DY68" s="834"/>
      <c r="DZ68" s="834"/>
      <c r="EA68" s="834"/>
      <c r="EB68" s="834"/>
      <c r="EC68" s="834"/>
      <c r="ED68" s="834"/>
      <c r="EE68" s="834"/>
      <c r="EF68" s="834"/>
      <c r="EG68" s="834"/>
      <c r="EH68" s="834"/>
      <c r="EI68" s="834"/>
      <c r="EJ68" s="834"/>
      <c r="EK68" s="834"/>
      <c r="EL68" s="834"/>
      <c r="EM68" s="834"/>
      <c r="EN68" s="834"/>
      <c r="EO68" s="834"/>
      <c r="EP68" s="834"/>
      <c r="EQ68" s="834"/>
      <c r="ER68" s="834"/>
      <c r="ES68" s="834"/>
      <c r="ET68" s="834"/>
      <c r="EU68" s="834"/>
      <c r="EV68" s="834"/>
      <c r="EW68" s="834"/>
      <c r="EX68" s="834"/>
      <c r="EY68" s="834"/>
      <c r="EZ68" s="834"/>
      <c r="FA68" s="834"/>
      <c r="FB68" s="834"/>
      <c r="FC68" s="834"/>
      <c r="FD68" s="834"/>
      <c r="FE68" s="834"/>
      <c r="FF68" s="834"/>
      <c r="FG68" s="834"/>
      <c r="FH68" s="834"/>
      <c r="FI68" s="834"/>
      <c r="FJ68" s="834"/>
      <c r="FK68" s="834"/>
      <c r="FL68" s="834"/>
      <c r="FM68" s="834"/>
      <c r="FN68" s="834"/>
      <c r="FO68" s="834"/>
      <c r="FP68" s="834"/>
      <c r="FQ68" s="834"/>
      <c r="FR68" s="834"/>
      <c r="FS68" s="834"/>
      <c r="FT68" s="834"/>
      <c r="FU68" s="834"/>
      <c r="FV68" s="834"/>
      <c r="FW68" s="834"/>
      <c r="FX68" s="834"/>
      <c r="FY68" s="834"/>
      <c r="FZ68" s="834"/>
      <c r="GA68" s="834"/>
      <c r="GB68" s="834"/>
      <c r="GC68" s="834"/>
      <c r="GD68" s="834"/>
      <c r="GE68" s="834"/>
      <c r="GF68" s="834"/>
      <c r="GG68" s="834"/>
      <c r="GH68" s="834"/>
      <c r="GI68" s="834"/>
      <c r="GJ68" s="834"/>
      <c r="GK68" s="834"/>
      <c r="GL68" s="834"/>
      <c r="GM68" s="834"/>
      <c r="GN68" s="834"/>
      <c r="GO68" s="834"/>
      <c r="GP68" s="834"/>
      <c r="GQ68" s="834"/>
      <c r="GR68" s="834"/>
      <c r="GS68" s="834"/>
      <c r="GT68" s="834"/>
      <c r="GU68" s="834"/>
      <c r="GV68" s="834"/>
      <c r="GW68" s="834"/>
      <c r="GX68" s="834"/>
      <c r="GY68" s="834"/>
      <c r="GZ68" s="834"/>
      <c r="HA68" s="834"/>
      <c r="HB68" s="834"/>
      <c r="HC68" s="834"/>
      <c r="HD68" s="834"/>
      <c r="HE68" s="834"/>
      <c r="HF68" s="834"/>
      <c r="HG68" s="834"/>
      <c r="HH68" s="834"/>
      <c r="HI68" s="834"/>
      <c r="HJ68" s="834"/>
      <c r="HK68" s="834"/>
      <c r="HL68" s="834"/>
      <c r="HM68" s="834"/>
      <c r="HN68" s="834"/>
      <c r="HO68" s="834"/>
      <c r="HP68" s="834"/>
      <c r="HQ68" s="834"/>
      <c r="HR68" s="834"/>
      <c r="HS68" s="834"/>
      <c r="HT68" s="834"/>
      <c r="HU68" s="834"/>
      <c r="HV68" s="834"/>
      <c r="HW68" s="834"/>
      <c r="HX68" s="834"/>
      <c r="HY68" s="834"/>
      <c r="HZ68" s="834"/>
      <c r="IA68" s="834"/>
      <c r="IB68" s="834"/>
      <c r="IC68" s="834"/>
      <c r="ID68" s="834"/>
      <c r="IE68" s="834"/>
      <c r="IF68" s="834"/>
      <c r="IG68" s="834"/>
      <c r="IH68" s="834"/>
      <c r="II68" s="834"/>
      <c r="IJ68" s="834"/>
      <c r="IK68" s="834"/>
      <c r="IL68" s="834"/>
      <c r="IM68" s="834"/>
      <c r="IN68" s="834"/>
      <c r="IO68" s="834"/>
      <c r="IP68" s="834"/>
      <c r="IQ68" s="834"/>
      <c r="IR68" s="834"/>
      <c r="IS68" s="834"/>
      <c r="IT68" s="834"/>
      <c r="IU68" s="834"/>
      <c r="IV68" s="834"/>
      <c r="IW68" s="834"/>
      <c r="IX68" s="834"/>
      <c r="IY68" s="834"/>
      <c r="IZ68" s="834"/>
      <c r="JA68" s="834"/>
    </row>
    <row r="69" spans="1:261" ht="12.95" hidden="1" customHeight="1" x14ac:dyDescent="0.25">
      <c r="A69" s="834"/>
      <c r="B69" s="834"/>
      <c r="C69" s="834"/>
      <c r="D69" s="834"/>
      <c r="E69" s="834"/>
      <c r="F69" s="834"/>
      <c r="G69" s="834"/>
      <c r="H69" s="834"/>
      <c r="I69" s="834"/>
      <c r="J69" s="834"/>
      <c r="K69" s="834"/>
      <c r="L69" s="834"/>
      <c r="M69" s="834"/>
      <c r="N69" s="834"/>
      <c r="O69" s="834"/>
      <c r="P69" s="834"/>
      <c r="Q69" s="834"/>
      <c r="R69" s="834"/>
      <c r="S69" s="834"/>
      <c r="T69" s="834"/>
      <c r="U69" s="834"/>
      <c r="V69" s="834"/>
      <c r="W69" s="834"/>
      <c r="X69" s="834"/>
      <c r="Y69" s="834"/>
      <c r="Z69" s="834"/>
      <c r="AA69" s="834"/>
      <c r="AB69" s="834"/>
      <c r="AC69" s="834"/>
      <c r="AD69" s="834"/>
      <c r="AE69" s="834"/>
      <c r="AF69" s="834"/>
      <c r="AG69" s="834"/>
      <c r="AH69" s="834"/>
      <c r="AI69" s="834"/>
      <c r="AJ69" s="834"/>
      <c r="AK69" s="834"/>
      <c r="AL69" s="834"/>
      <c r="AM69" s="834"/>
      <c r="AN69" s="834"/>
      <c r="AO69" s="834"/>
      <c r="AP69" s="834"/>
      <c r="AQ69" s="834"/>
      <c r="AR69" s="834"/>
      <c r="AS69" s="834"/>
      <c r="AT69" s="834"/>
      <c r="AU69" s="834"/>
      <c r="AV69" s="834"/>
      <c r="AW69" s="834"/>
      <c r="AX69" s="834"/>
      <c r="AY69" s="834"/>
      <c r="AZ69" s="834"/>
      <c r="BA69" s="834"/>
      <c r="BB69" s="834"/>
      <c r="BC69" s="834"/>
      <c r="BD69" s="834"/>
      <c r="BE69" s="834"/>
      <c r="BF69" s="834"/>
      <c r="BG69" s="834"/>
      <c r="BH69" s="834"/>
      <c r="BI69" s="834"/>
      <c r="BJ69" s="834"/>
      <c r="BK69" s="834"/>
      <c r="BL69" s="834"/>
      <c r="BM69" s="834"/>
      <c r="BN69" s="834"/>
      <c r="BO69" s="834"/>
      <c r="BP69" s="834"/>
      <c r="BQ69" s="834"/>
      <c r="BR69" s="834"/>
      <c r="BS69" s="834"/>
      <c r="BT69" s="834"/>
      <c r="BU69" s="834"/>
      <c r="BV69" s="834"/>
      <c r="BW69" s="834"/>
      <c r="BX69" s="834"/>
      <c r="BY69" s="834"/>
      <c r="BZ69" s="834"/>
      <c r="CA69" s="834"/>
      <c r="CB69" s="834"/>
      <c r="CC69" s="834"/>
      <c r="CD69" s="834"/>
      <c r="CE69" s="834"/>
      <c r="CF69" s="834"/>
      <c r="CG69" s="834"/>
      <c r="CH69" s="834"/>
      <c r="CI69" s="834"/>
      <c r="CJ69" s="834"/>
      <c r="CK69" s="834"/>
      <c r="CL69" s="834"/>
      <c r="CM69" s="834"/>
      <c r="CN69" s="834"/>
      <c r="CO69" s="834"/>
      <c r="CP69" s="834"/>
      <c r="CQ69" s="834"/>
      <c r="CR69" s="834"/>
      <c r="CS69" s="834"/>
      <c r="CT69" s="834"/>
      <c r="CU69" s="834"/>
      <c r="CV69" s="834"/>
      <c r="CW69" s="834"/>
      <c r="CX69" s="834"/>
      <c r="CY69" s="834"/>
      <c r="CZ69" s="834"/>
      <c r="DA69" s="834"/>
      <c r="DB69" s="834"/>
      <c r="DC69" s="834"/>
      <c r="DD69" s="834"/>
      <c r="DE69" s="834"/>
      <c r="DF69" s="834"/>
      <c r="DG69" s="834"/>
      <c r="DH69" s="834"/>
      <c r="DI69" s="834"/>
      <c r="DJ69" s="834"/>
      <c r="DK69" s="834"/>
      <c r="DL69" s="834"/>
      <c r="DM69" s="834"/>
      <c r="DN69" s="834"/>
      <c r="DO69" s="834"/>
      <c r="DP69" s="834"/>
      <c r="DQ69" s="834"/>
      <c r="DR69" s="834"/>
      <c r="DS69" s="834"/>
      <c r="DT69" s="834"/>
      <c r="DU69" s="834"/>
      <c r="DV69" s="834"/>
      <c r="DW69" s="834"/>
      <c r="DX69" s="834"/>
      <c r="DY69" s="834"/>
      <c r="DZ69" s="834"/>
      <c r="EA69" s="834"/>
      <c r="EB69" s="834"/>
      <c r="EC69" s="834"/>
      <c r="ED69" s="834"/>
      <c r="EE69" s="834"/>
      <c r="EF69" s="834"/>
      <c r="EG69" s="834"/>
      <c r="EH69" s="834"/>
      <c r="EI69" s="834"/>
      <c r="EJ69" s="834"/>
      <c r="EK69" s="834"/>
      <c r="EL69" s="834"/>
      <c r="EM69" s="834"/>
      <c r="EN69" s="834"/>
      <c r="EO69" s="834"/>
      <c r="EP69" s="834"/>
      <c r="EQ69" s="834"/>
      <c r="ER69" s="834"/>
      <c r="ES69" s="834"/>
      <c r="ET69" s="834"/>
      <c r="EU69" s="834"/>
      <c r="EV69" s="834"/>
      <c r="EW69" s="834"/>
      <c r="EX69" s="834"/>
      <c r="EY69" s="834"/>
      <c r="EZ69" s="834"/>
      <c r="FA69" s="834"/>
      <c r="FB69" s="834"/>
      <c r="FC69" s="834"/>
      <c r="FD69" s="834"/>
      <c r="FE69" s="834"/>
      <c r="FF69" s="834"/>
      <c r="FG69" s="834"/>
      <c r="FH69" s="834"/>
      <c r="FI69" s="834"/>
      <c r="FJ69" s="834"/>
      <c r="FK69" s="834"/>
      <c r="FL69" s="834"/>
      <c r="FM69" s="834"/>
      <c r="FN69" s="834"/>
      <c r="FO69" s="834"/>
      <c r="FP69" s="834"/>
      <c r="FQ69" s="834"/>
      <c r="FR69" s="834"/>
      <c r="FS69" s="834"/>
      <c r="FT69" s="834"/>
      <c r="FU69" s="834"/>
      <c r="FV69" s="834"/>
      <c r="FW69" s="834"/>
      <c r="FX69" s="834"/>
      <c r="FY69" s="834"/>
      <c r="FZ69" s="834"/>
      <c r="GA69" s="834"/>
      <c r="GB69" s="834"/>
      <c r="GC69" s="834"/>
      <c r="GD69" s="834"/>
      <c r="GE69" s="834"/>
      <c r="GF69" s="834"/>
      <c r="GG69" s="834"/>
      <c r="GH69" s="834"/>
      <c r="GI69" s="834"/>
      <c r="GJ69" s="834"/>
      <c r="GK69" s="834"/>
      <c r="GL69" s="834"/>
      <c r="GM69" s="834"/>
      <c r="GN69" s="834"/>
      <c r="GO69" s="834"/>
      <c r="GP69" s="834"/>
      <c r="GQ69" s="834"/>
      <c r="GR69" s="834"/>
      <c r="GS69" s="834"/>
      <c r="GT69" s="834"/>
      <c r="GU69" s="834"/>
      <c r="GV69" s="834"/>
      <c r="GW69" s="834"/>
      <c r="GX69" s="834"/>
      <c r="GY69" s="834"/>
      <c r="GZ69" s="834"/>
      <c r="HA69" s="834"/>
      <c r="HB69" s="834"/>
      <c r="HC69" s="834"/>
      <c r="HD69" s="834"/>
      <c r="HE69" s="834"/>
      <c r="HF69" s="834"/>
      <c r="HG69" s="834"/>
      <c r="HH69" s="834"/>
      <c r="HI69" s="834"/>
      <c r="HJ69" s="834"/>
      <c r="HK69" s="834"/>
      <c r="HL69" s="834"/>
      <c r="HM69" s="834"/>
      <c r="HN69" s="834"/>
      <c r="HO69" s="834"/>
      <c r="HP69" s="834"/>
      <c r="HQ69" s="834"/>
      <c r="HR69" s="834"/>
      <c r="HS69" s="834"/>
      <c r="HT69" s="834"/>
      <c r="HU69" s="834"/>
      <c r="HV69" s="834"/>
      <c r="HW69" s="834"/>
      <c r="HX69" s="834"/>
      <c r="HY69" s="834"/>
      <c r="HZ69" s="834"/>
      <c r="IA69" s="834"/>
      <c r="IB69" s="834"/>
      <c r="IC69" s="834"/>
      <c r="ID69" s="834"/>
      <c r="IE69" s="834"/>
      <c r="IF69" s="834"/>
      <c r="IG69" s="834"/>
      <c r="IH69" s="834"/>
      <c r="II69" s="834"/>
      <c r="IJ69" s="834"/>
      <c r="IK69" s="834"/>
      <c r="IL69" s="834"/>
      <c r="IM69" s="834"/>
      <c r="IN69" s="834"/>
      <c r="IO69" s="834"/>
      <c r="IP69" s="834"/>
      <c r="IQ69" s="834"/>
      <c r="IR69" s="834"/>
      <c r="IS69" s="834"/>
      <c r="IT69" s="834"/>
      <c r="IU69" s="834"/>
      <c r="IV69" s="834"/>
      <c r="IW69" s="834"/>
      <c r="IX69" s="834"/>
      <c r="IY69" s="834"/>
      <c r="IZ69" s="834"/>
      <c r="JA69" s="834"/>
    </row>
    <row r="70" spans="1:261" ht="12.95" hidden="1" customHeight="1" x14ac:dyDescent="0.25">
      <c r="A70" s="834"/>
      <c r="B70" s="834"/>
      <c r="C70" s="834"/>
      <c r="D70" s="834"/>
      <c r="E70" s="834"/>
      <c r="F70" s="834"/>
      <c r="G70" s="834"/>
      <c r="H70" s="834"/>
      <c r="I70" s="834"/>
      <c r="J70" s="834"/>
      <c r="K70" s="834"/>
      <c r="L70" s="834"/>
      <c r="M70" s="834"/>
      <c r="N70" s="834"/>
      <c r="O70" s="834"/>
      <c r="P70" s="834"/>
      <c r="Q70" s="834"/>
      <c r="R70" s="834"/>
      <c r="S70" s="834"/>
      <c r="T70" s="834"/>
      <c r="U70" s="834"/>
      <c r="V70" s="834"/>
      <c r="W70" s="834"/>
      <c r="X70" s="834"/>
      <c r="Y70" s="834"/>
      <c r="Z70" s="834"/>
      <c r="AA70" s="834"/>
      <c r="AB70" s="834"/>
      <c r="AC70" s="834"/>
      <c r="AD70" s="834"/>
      <c r="AE70" s="834"/>
      <c r="AF70" s="834"/>
      <c r="AG70" s="834"/>
      <c r="AH70" s="834"/>
      <c r="AI70" s="834"/>
      <c r="AJ70" s="834"/>
      <c r="AK70" s="834"/>
      <c r="AL70" s="834"/>
      <c r="AM70" s="834"/>
      <c r="AN70" s="834"/>
      <c r="AO70" s="834"/>
      <c r="AP70" s="834"/>
      <c r="AQ70" s="834"/>
      <c r="AR70" s="834"/>
      <c r="AS70" s="834"/>
      <c r="AT70" s="834"/>
      <c r="AU70" s="834"/>
      <c r="AV70" s="834"/>
      <c r="AW70" s="834"/>
      <c r="AX70" s="834"/>
      <c r="AY70" s="834"/>
      <c r="AZ70" s="834"/>
      <c r="BA70" s="834"/>
      <c r="BB70" s="834"/>
      <c r="BC70" s="834"/>
      <c r="BD70" s="834"/>
      <c r="BE70" s="834"/>
      <c r="BF70" s="834"/>
      <c r="BG70" s="834"/>
      <c r="BH70" s="834"/>
      <c r="BI70" s="834"/>
      <c r="BJ70" s="834"/>
      <c r="BK70" s="834"/>
      <c r="BL70" s="834"/>
      <c r="BM70" s="834"/>
      <c r="BN70" s="834"/>
      <c r="BO70" s="834"/>
      <c r="BP70" s="834"/>
      <c r="BQ70" s="834"/>
      <c r="BR70" s="834"/>
      <c r="BS70" s="834"/>
      <c r="BT70" s="834"/>
      <c r="BU70" s="834"/>
      <c r="BV70" s="834"/>
      <c r="BW70" s="834"/>
      <c r="BX70" s="834"/>
      <c r="BY70" s="834"/>
      <c r="BZ70" s="834"/>
      <c r="CA70" s="834"/>
      <c r="CB70" s="834"/>
      <c r="CC70" s="834"/>
      <c r="CD70" s="834"/>
      <c r="CE70" s="834"/>
      <c r="CF70" s="834"/>
      <c r="CG70" s="834"/>
      <c r="CH70" s="834"/>
      <c r="CI70" s="834"/>
      <c r="CJ70" s="834"/>
      <c r="CK70" s="834"/>
      <c r="CL70" s="834"/>
      <c r="CM70" s="834"/>
      <c r="CN70" s="834"/>
      <c r="CO70" s="834"/>
      <c r="CP70" s="834"/>
      <c r="CQ70" s="834"/>
      <c r="CR70" s="834"/>
      <c r="CS70" s="834"/>
      <c r="CT70" s="834"/>
      <c r="CU70" s="834"/>
      <c r="CV70" s="834"/>
      <c r="CW70" s="834"/>
      <c r="CX70" s="834"/>
      <c r="CY70" s="834"/>
      <c r="CZ70" s="834"/>
      <c r="DA70" s="834"/>
      <c r="DB70" s="834"/>
      <c r="DC70" s="834"/>
      <c r="DD70" s="834"/>
      <c r="DE70" s="834"/>
      <c r="DF70" s="834"/>
      <c r="DG70" s="834"/>
      <c r="DH70" s="834"/>
      <c r="DI70" s="834"/>
      <c r="DJ70" s="834"/>
      <c r="DK70" s="834"/>
      <c r="DL70" s="834"/>
      <c r="DM70" s="834"/>
      <c r="DN70" s="834"/>
      <c r="DO70" s="834"/>
      <c r="DP70" s="834"/>
      <c r="DQ70" s="834"/>
      <c r="DR70" s="834"/>
      <c r="DS70" s="834"/>
      <c r="DT70" s="834"/>
      <c r="DU70" s="834"/>
      <c r="DV70" s="834"/>
      <c r="DW70" s="834"/>
      <c r="DX70" s="834"/>
      <c r="DY70" s="834"/>
      <c r="DZ70" s="834"/>
      <c r="EA70" s="834"/>
      <c r="EB70" s="834"/>
      <c r="EC70" s="834"/>
      <c r="ED70" s="834"/>
      <c r="EE70" s="834"/>
      <c r="EF70" s="834"/>
      <c r="EG70" s="834"/>
      <c r="EH70" s="834"/>
      <c r="EI70" s="834"/>
      <c r="EJ70" s="834"/>
      <c r="EK70" s="834"/>
      <c r="EL70" s="834"/>
      <c r="EM70" s="834"/>
      <c r="EN70" s="834"/>
      <c r="EO70" s="834"/>
      <c r="EP70" s="834"/>
      <c r="EQ70" s="834"/>
      <c r="ER70" s="834"/>
      <c r="ES70" s="834"/>
      <c r="ET70" s="834"/>
      <c r="EU70" s="834"/>
      <c r="EV70" s="834"/>
      <c r="EW70" s="834"/>
      <c r="EX70" s="834"/>
      <c r="EY70" s="834"/>
      <c r="EZ70" s="834"/>
      <c r="FA70" s="834"/>
      <c r="FB70" s="834"/>
      <c r="FC70" s="834"/>
      <c r="FD70" s="834"/>
      <c r="FE70" s="834"/>
      <c r="FF70" s="834"/>
      <c r="FG70" s="834"/>
      <c r="FH70" s="834"/>
      <c r="FI70" s="834"/>
      <c r="FJ70" s="834"/>
      <c r="FK70" s="834"/>
      <c r="FL70" s="834"/>
      <c r="FM70" s="834"/>
      <c r="FN70" s="834"/>
      <c r="FO70" s="834"/>
      <c r="FP70" s="834"/>
      <c r="FQ70" s="834"/>
      <c r="FR70" s="834"/>
      <c r="FS70" s="834"/>
      <c r="FT70" s="834"/>
      <c r="FU70" s="834"/>
      <c r="FV70" s="834"/>
      <c r="FW70" s="834"/>
      <c r="FX70" s="834"/>
      <c r="FY70" s="834"/>
      <c r="FZ70" s="834"/>
      <c r="GA70" s="834"/>
      <c r="GB70" s="834"/>
      <c r="GC70" s="834"/>
      <c r="GD70" s="834"/>
      <c r="GE70" s="834"/>
      <c r="GF70" s="834"/>
      <c r="GG70" s="834"/>
      <c r="GH70" s="834"/>
      <c r="GI70" s="834"/>
      <c r="GJ70" s="834"/>
      <c r="GK70" s="834"/>
      <c r="GL70" s="834"/>
      <c r="GM70" s="834"/>
      <c r="GN70" s="834"/>
      <c r="GO70" s="834"/>
      <c r="GP70" s="834"/>
      <c r="GQ70" s="834"/>
      <c r="GR70" s="834"/>
      <c r="GS70" s="834"/>
      <c r="GT70" s="834"/>
      <c r="GU70" s="834"/>
      <c r="GV70" s="834"/>
      <c r="GW70" s="834"/>
      <c r="GX70" s="834"/>
      <c r="GY70" s="834"/>
      <c r="GZ70" s="834"/>
      <c r="HA70" s="834"/>
      <c r="HB70" s="834"/>
      <c r="HC70" s="834"/>
      <c r="HD70" s="834"/>
      <c r="HE70" s="834"/>
      <c r="HF70" s="834"/>
      <c r="HG70" s="834"/>
      <c r="HH70" s="834"/>
      <c r="HI70" s="834"/>
      <c r="HJ70" s="834"/>
      <c r="HK70" s="834"/>
      <c r="HL70" s="834"/>
      <c r="HM70" s="834"/>
      <c r="HN70" s="834"/>
      <c r="HO70" s="834"/>
      <c r="HP70" s="834"/>
      <c r="HQ70" s="834"/>
      <c r="HR70" s="834"/>
      <c r="HS70" s="834"/>
      <c r="HT70" s="834"/>
      <c r="HU70" s="834"/>
      <c r="HV70" s="834"/>
      <c r="HW70" s="834"/>
      <c r="HX70" s="834"/>
      <c r="HY70" s="834"/>
      <c r="HZ70" s="834"/>
      <c r="IA70" s="834"/>
      <c r="IB70" s="834"/>
      <c r="IC70" s="834"/>
      <c r="ID70" s="834"/>
      <c r="IE70" s="834"/>
      <c r="IF70" s="834"/>
      <c r="IG70" s="834"/>
      <c r="IH70" s="834"/>
      <c r="II70" s="834"/>
      <c r="IJ70" s="834"/>
      <c r="IK70" s="834"/>
      <c r="IL70" s="834"/>
      <c r="IM70" s="834"/>
      <c r="IN70" s="834"/>
      <c r="IO70" s="834"/>
      <c r="IP70" s="834"/>
      <c r="IQ70" s="834"/>
      <c r="IR70" s="834"/>
      <c r="IS70" s="834"/>
      <c r="IT70" s="834"/>
      <c r="IU70" s="834"/>
      <c r="IV70" s="834"/>
      <c r="IW70" s="834"/>
      <c r="IX70" s="834"/>
      <c r="IY70" s="834"/>
      <c r="IZ70" s="834"/>
      <c r="JA70" s="834"/>
    </row>
    <row r="71" spans="1:261" ht="12.95" hidden="1" customHeight="1" x14ac:dyDescent="0.25">
      <c r="A71" s="834"/>
      <c r="B71" s="834"/>
      <c r="C71" s="834"/>
      <c r="D71" s="834"/>
      <c r="E71" s="834"/>
      <c r="F71" s="834"/>
      <c r="G71" s="834"/>
      <c r="H71" s="834"/>
      <c r="I71" s="834"/>
      <c r="J71" s="834"/>
      <c r="K71" s="834"/>
      <c r="L71" s="834"/>
      <c r="M71" s="834"/>
      <c r="N71" s="834"/>
      <c r="O71" s="834"/>
      <c r="P71" s="834"/>
      <c r="Q71" s="834"/>
      <c r="R71" s="834"/>
      <c r="S71" s="834"/>
      <c r="T71" s="834"/>
      <c r="U71" s="834"/>
      <c r="V71" s="834"/>
      <c r="W71" s="834"/>
      <c r="X71" s="834"/>
      <c r="Y71" s="834"/>
      <c r="Z71" s="834"/>
      <c r="AA71" s="834"/>
      <c r="AB71" s="834"/>
      <c r="AC71" s="834"/>
      <c r="AD71" s="834"/>
      <c r="AE71" s="834"/>
      <c r="AF71" s="834"/>
      <c r="AG71" s="834"/>
      <c r="AH71" s="834"/>
      <c r="AI71" s="834"/>
      <c r="AJ71" s="834"/>
      <c r="AK71" s="834"/>
      <c r="AL71" s="834"/>
      <c r="AM71" s="834"/>
      <c r="AN71" s="834"/>
      <c r="AO71" s="834"/>
      <c r="AP71" s="834"/>
      <c r="AQ71" s="834"/>
      <c r="AR71" s="834"/>
      <c r="AS71" s="834"/>
      <c r="AT71" s="834"/>
      <c r="AU71" s="834"/>
      <c r="AV71" s="834"/>
      <c r="AW71" s="834"/>
      <c r="AX71" s="834"/>
      <c r="AY71" s="834"/>
      <c r="AZ71" s="834"/>
      <c r="BA71" s="834"/>
      <c r="BB71" s="834"/>
      <c r="BC71" s="834"/>
      <c r="BD71" s="834"/>
      <c r="BE71" s="834"/>
      <c r="BF71" s="834"/>
      <c r="BG71" s="834"/>
      <c r="BH71" s="834"/>
      <c r="BI71" s="834"/>
      <c r="BJ71" s="834"/>
      <c r="BK71" s="834"/>
      <c r="BL71" s="834"/>
      <c r="BM71" s="834"/>
      <c r="BN71" s="834"/>
      <c r="BO71" s="834"/>
      <c r="BP71" s="834"/>
      <c r="BQ71" s="834"/>
      <c r="BR71" s="834"/>
      <c r="BS71" s="834"/>
      <c r="BT71" s="834"/>
      <c r="BU71" s="834"/>
      <c r="BV71" s="834"/>
      <c r="BW71" s="834"/>
      <c r="BX71" s="834"/>
      <c r="BY71" s="834"/>
      <c r="BZ71" s="834"/>
      <c r="CA71" s="834"/>
      <c r="CB71" s="834"/>
      <c r="CC71" s="834"/>
      <c r="CD71" s="834"/>
      <c r="CE71" s="834"/>
      <c r="CF71" s="834"/>
      <c r="CG71" s="834"/>
      <c r="CH71" s="834"/>
      <c r="CI71" s="834"/>
      <c r="CJ71" s="834"/>
      <c r="CK71" s="834"/>
      <c r="CL71" s="834"/>
      <c r="CM71" s="834"/>
      <c r="CN71" s="834"/>
      <c r="CO71" s="834"/>
      <c r="CP71" s="834"/>
      <c r="CQ71" s="834"/>
      <c r="CR71" s="834"/>
      <c r="CS71" s="834"/>
      <c r="CT71" s="834"/>
      <c r="CU71" s="834"/>
      <c r="CV71" s="834"/>
      <c r="CW71" s="834"/>
      <c r="CX71" s="834"/>
      <c r="CY71" s="834"/>
      <c r="CZ71" s="834"/>
      <c r="DA71" s="834"/>
      <c r="DB71" s="834"/>
      <c r="DC71" s="834"/>
      <c r="DD71" s="834"/>
      <c r="DE71" s="834"/>
      <c r="DF71" s="834"/>
      <c r="DG71" s="834"/>
      <c r="DH71" s="834"/>
      <c r="DI71" s="834"/>
      <c r="DJ71" s="834"/>
      <c r="DK71" s="834"/>
      <c r="DL71" s="834"/>
      <c r="DM71" s="834"/>
      <c r="DN71" s="834"/>
      <c r="DO71" s="834"/>
      <c r="DP71" s="834"/>
      <c r="DQ71" s="834"/>
      <c r="DR71" s="834"/>
      <c r="DS71" s="834"/>
      <c r="DT71" s="834"/>
      <c r="DU71" s="834"/>
      <c r="DV71" s="834"/>
      <c r="DW71" s="834"/>
      <c r="DX71" s="834"/>
      <c r="DY71" s="834"/>
      <c r="DZ71" s="834"/>
      <c r="EA71" s="834"/>
      <c r="EB71" s="834"/>
      <c r="EC71" s="834"/>
      <c r="ED71" s="834"/>
      <c r="EE71" s="834"/>
      <c r="EF71" s="834"/>
      <c r="EG71" s="834"/>
      <c r="EH71" s="834"/>
      <c r="EI71" s="834"/>
      <c r="EJ71" s="834"/>
      <c r="EK71" s="834"/>
      <c r="EL71" s="834"/>
      <c r="EM71" s="834"/>
      <c r="EN71" s="834"/>
      <c r="EO71" s="834"/>
      <c r="EP71" s="834"/>
      <c r="EQ71" s="834"/>
      <c r="ER71" s="834"/>
      <c r="ES71" s="834"/>
      <c r="ET71" s="834"/>
      <c r="EU71" s="834"/>
      <c r="EV71" s="834"/>
      <c r="EW71" s="834"/>
      <c r="EX71" s="834"/>
      <c r="EY71" s="834"/>
      <c r="EZ71" s="834"/>
      <c r="FA71" s="834"/>
      <c r="FB71" s="834"/>
      <c r="FC71" s="834"/>
      <c r="FD71" s="834"/>
      <c r="FE71" s="834"/>
      <c r="FF71" s="834"/>
      <c r="FG71" s="834"/>
      <c r="FH71" s="834"/>
      <c r="FI71" s="834"/>
      <c r="FJ71" s="834"/>
      <c r="FK71" s="834"/>
      <c r="FL71" s="834"/>
      <c r="FM71" s="834"/>
      <c r="FN71" s="834"/>
      <c r="FO71" s="834"/>
      <c r="FP71" s="834"/>
      <c r="FQ71" s="834"/>
      <c r="FR71" s="834"/>
      <c r="FS71" s="834"/>
      <c r="FT71" s="834"/>
      <c r="FU71" s="834"/>
      <c r="FV71" s="834"/>
      <c r="FW71" s="834"/>
      <c r="FX71" s="834"/>
      <c r="FY71" s="834"/>
      <c r="FZ71" s="834"/>
      <c r="GA71" s="834"/>
      <c r="GB71" s="834"/>
      <c r="GC71" s="834"/>
      <c r="GD71" s="834"/>
      <c r="GE71" s="834"/>
      <c r="GF71" s="834"/>
      <c r="GG71" s="834"/>
      <c r="GH71" s="834"/>
      <c r="GI71" s="834"/>
      <c r="GJ71" s="834"/>
      <c r="GK71" s="834"/>
      <c r="GL71" s="834"/>
      <c r="GM71" s="834"/>
      <c r="GN71" s="834"/>
      <c r="GO71" s="834"/>
      <c r="GP71" s="834"/>
      <c r="GQ71" s="834"/>
      <c r="GR71" s="834"/>
      <c r="GS71" s="834"/>
      <c r="GT71" s="834"/>
      <c r="GU71" s="834"/>
      <c r="GV71" s="834"/>
      <c r="GW71" s="834"/>
      <c r="GX71" s="834"/>
      <c r="GY71" s="834"/>
      <c r="GZ71" s="834"/>
      <c r="HA71" s="834"/>
      <c r="HB71" s="834"/>
      <c r="HC71" s="834"/>
      <c r="HD71" s="834"/>
      <c r="HE71" s="834"/>
      <c r="HF71" s="834"/>
      <c r="HG71" s="834"/>
      <c r="HH71" s="834"/>
      <c r="HI71" s="834"/>
      <c r="HJ71" s="834"/>
      <c r="HK71" s="834"/>
      <c r="HL71" s="834"/>
      <c r="HM71" s="834"/>
      <c r="HN71" s="834"/>
      <c r="HO71" s="834"/>
      <c r="HP71" s="834"/>
      <c r="HQ71" s="834"/>
      <c r="HR71" s="834"/>
      <c r="HS71" s="834"/>
      <c r="HT71" s="834"/>
      <c r="HU71" s="834"/>
      <c r="HV71" s="834"/>
      <c r="HW71" s="834"/>
      <c r="HX71" s="834"/>
      <c r="HY71" s="834"/>
      <c r="HZ71" s="834"/>
      <c r="IA71" s="834"/>
      <c r="IB71" s="834"/>
      <c r="IC71" s="834"/>
      <c r="ID71" s="834"/>
      <c r="IE71" s="834"/>
      <c r="IF71" s="834"/>
      <c r="IG71" s="834"/>
      <c r="IH71" s="834"/>
      <c r="II71" s="834"/>
      <c r="IJ71" s="834"/>
      <c r="IK71" s="834"/>
      <c r="IL71" s="834"/>
      <c r="IM71" s="834"/>
      <c r="IN71" s="834"/>
      <c r="IO71" s="834"/>
      <c r="IP71" s="834"/>
      <c r="IQ71" s="834"/>
      <c r="IR71" s="834"/>
      <c r="IS71" s="834"/>
      <c r="IT71" s="834"/>
      <c r="IU71" s="834"/>
      <c r="IV71" s="834"/>
      <c r="IW71" s="834"/>
      <c r="IX71" s="834"/>
      <c r="IY71" s="834"/>
      <c r="IZ71" s="834"/>
      <c r="JA71" s="834"/>
    </row>
    <row r="72" spans="1:261" ht="12.95" hidden="1" customHeight="1" x14ac:dyDescent="0.25">
      <c r="A72" s="834"/>
      <c r="B72" s="834"/>
      <c r="C72" s="834"/>
      <c r="D72" s="834"/>
      <c r="E72" s="834"/>
      <c r="F72" s="834"/>
      <c r="G72" s="834"/>
      <c r="H72" s="834"/>
      <c r="I72" s="834"/>
      <c r="J72" s="834"/>
      <c r="K72" s="834"/>
      <c r="L72" s="834"/>
      <c r="M72" s="834"/>
      <c r="N72" s="834"/>
      <c r="O72" s="834"/>
      <c r="P72" s="834"/>
      <c r="Q72" s="834"/>
      <c r="R72" s="834"/>
      <c r="S72" s="834"/>
      <c r="T72" s="834"/>
      <c r="U72" s="834"/>
      <c r="V72" s="834"/>
      <c r="W72" s="834"/>
      <c r="X72" s="834"/>
      <c r="Y72" s="834"/>
      <c r="Z72" s="834"/>
      <c r="AA72" s="834"/>
      <c r="AB72" s="834"/>
      <c r="AC72" s="834"/>
      <c r="AD72" s="834"/>
      <c r="AE72" s="834"/>
      <c r="AF72" s="834"/>
      <c r="AG72" s="834"/>
      <c r="AH72" s="834"/>
      <c r="AI72" s="834"/>
      <c r="AJ72" s="834"/>
      <c r="AK72" s="834"/>
      <c r="AL72" s="834"/>
      <c r="AM72" s="834"/>
      <c r="AN72" s="834"/>
      <c r="AO72" s="834"/>
      <c r="AP72" s="834"/>
      <c r="AQ72" s="834"/>
      <c r="AR72" s="834"/>
      <c r="AS72" s="834"/>
      <c r="AT72" s="834"/>
      <c r="AU72" s="834"/>
      <c r="AV72" s="834"/>
      <c r="AW72" s="834"/>
      <c r="AX72" s="834"/>
      <c r="AY72" s="834"/>
      <c r="AZ72" s="834"/>
      <c r="BA72" s="834"/>
      <c r="BB72" s="834"/>
      <c r="BC72" s="834"/>
      <c r="BD72" s="834"/>
      <c r="BE72" s="834"/>
      <c r="BF72" s="834"/>
      <c r="BG72" s="834"/>
      <c r="BH72" s="834"/>
      <c r="BI72" s="834"/>
      <c r="BJ72" s="834"/>
      <c r="BK72" s="834"/>
      <c r="BL72" s="834"/>
      <c r="BM72" s="834"/>
      <c r="BN72" s="834"/>
      <c r="BO72" s="834"/>
      <c r="BP72" s="834"/>
      <c r="BQ72" s="834"/>
      <c r="BR72" s="834"/>
      <c r="BS72" s="834"/>
      <c r="BT72" s="834"/>
      <c r="BU72" s="834"/>
      <c r="BV72" s="834"/>
      <c r="BW72" s="834"/>
      <c r="BX72" s="834"/>
      <c r="BY72" s="834"/>
      <c r="BZ72" s="834"/>
      <c r="CA72" s="834"/>
      <c r="CB72" s="834"/>
      <c r="CC72" s="834"/>
      <c r="CD72" s="834"/>
      <c r="CE72" s="834"/>
      <c r="CF72" s="834"/>
      <c r="CG72" s="834"/>
      <c r="CH72" s="834"/>
      <c r="CI72" s="834"/>
      <c r="CJ72" s="834"/>
      <c r="CK72" s="834"/>
      <c r="CL72" s="834"/>
      <c r="CM72" s="834"/>
      <c r="CN72" s="834"/>
      <c r="CO72" s="834"/>
      <c r="CP72" s="834"/>
      <c r="CQ72" s="834"/>
      <c r="CR72" s="834"/>
      <c r="CS72" s="834"/>
      <c r="CT72" s="834"/>
      <c r="CU72" s="834"/>
      <c r="CV72" s="834"/>
      <c r="CW72" s="834"/>
      <c r="CX72" s="834"/>
      <c r="CY72" s="834"/>
      <c r="CZ72" s="834"/>
      <c r="DA72" s="834"/>
      <c r="DB72" s="834"/>
      <c r="DC72" s="834"/>
      <c r="DD72" s="834"/>
      <c r="DE72" s="834"/>
      <c r="DF72" s="834"/>
      <c r="DG72" s="834"/>
      <c r="DH72" s="834"/>
      <c r="DI72" s="834"/>
      <c r="DJ72" s="834"/>
      <c r="DK72" s="834"/>
      <c r="DL72" s="834"/>
      <c r="DM72" s="834"/>
      <c r="DN72" s="834"/>
      <c r="DO72" s="834"/>
      <c r="DP72" s="834"/>
      <c r="DQ72" s="834"/>
      <c r="DR72" s="834"/>
      <c r="DS72" s="834"/>
      <c r="DT72" s="834"/>
      <c r="DU72" s="834"/>
      <c r="DV72" s="834"/>
      <c r="DW72" s="834"/>
      <c r="DX72" s="834"/>
      <c r="DY72" s="834"/>
      <c r="DZ72" s="834"/>
      <c r="EA72" s="834"/>
      <c r="EB72" s="834"/>
      <c r="EC72" s="834"/>
      <c r="ED72" s="834"/>
      <c r="EE72" s="834"/>
      <c r="EF72" s="834"/>
      <c r="EG72" s="834"/>
      <c r="EH72" s="834"/>
      <c r="EI72" s="834"/>
      <c r="EJ72" s="834"/>
      <c r="EK72" s="834"/>
      <c r="EL72" s="834"/>
      <c r="EM72" s="834"/>
      <c r="EN72" s="834"/>
      <c r="EO72" s="834"/>
      <c r="EP72" s="834"/>
      <c r="EQ72" s="834"/>
      <c r="ER72" s="834"/>
      <c r="ES72" s="834"/>
      <c r="ET72" s="834"/>
      <c r="EU72" s="834"/>
      <c r="EV72" s="834"/>
      <c r="EW72" s="834"/>
      <c r="EX72" s="834"/>
      <c r="EY72" s="834"/>
      <c r="EZ72" s="834"/>
      <c r="FA72" s="834"/>
      <c r="FB72" s="834"/>
      <c r="FC72" s="834"/>
      <c r="FD72" s="834"/>
      <c r="FE72" s="834"/>
      <c r="FF72" s="834"/>
      <c r="FG72" s="834"/>
      <c r="FH72" s="834"/>
      <c r="FI72" s="834"/>
      <c r="FJ72" s="834"/>
      <c r="FK72" s="834"/>
      <c r="FL72" s="834"/>
      <c r="FM72" s="834"/>
      <c r="FN72" s="834"/>
      <c r="FO72" s="834"/>
      <c r="FP72" s="834"/>
      <c r="FQ72" s="834"/>
      <c r="FR72" s="834"/>
      <c r="FS72" s="834"/>
      <c r="FT72" s="834"/>
      <c r="FU72" s="834"/>
      <c r="FV72" s="834"/>
      <c r="FW72" s="834"/>
      <c r="FX72" s="834"/>
      <c r="FY72" s="834"/>
      <c r="FZ72" s="834"/>
      <c r="GA72" s="834"/>
      <c r="GB72" s="834"/>
      <c r="GC72" s="834"/>
      <c r="GD72" s="834"/>
      <c r="GE72" s="834"/>
      <c r="GF72" s="834"/>
      <c r="GG72" s="834"/>
      <c r="GH72" s="834"/>
      <c r="GI72" s="834"/>
      <c r="GJ72" s="834"/>
      <c r="GK72" s="834"/>
      <c r="GL72" s="834"/>
      <c r="GM72" s="834"/>
      <c r="GN72" s="834"/>
      <c r="GO72" s="834"/>
      <c r="GP72" s="834"/>
      <c r="GQ72" s="834"/>
      <c r="GR72" s="834"/>
      <c r="GS72" s="834"/>
      <c r="GT72" s="834"/>
      <c r="GU72" s="834"/>
      <c r="GV72" s="834"/>
      <c r="GW72" s="834"/>
      <c r="GX72" s="834"/>
      <c r="GY72" s="834"/>
      <c r="GZ72" s="834"/>
      <c r="HA72" s="834"/>
      <c r="HB72" s="834"/>
      <c r="HC72" s="834"/>
      <c r="HD72" s="834"/>
      <c r="HE72" s="834"/>
      <c r="HF72" s="834"/>
      <c r="HG72" s="834"/>
      <c r="HH72" s="834"/>
      <c r="HI72" s="834"/>
      <c r="HJ72" s="834"/>
      <c r="HK72" s="834"/>
      <c r="HL72" s="834"/>
      <c r="HM72" s="834"/>
      <c r="HN72" s="834"/>
      <c r="HO72" s="834"/>
      <c r="HP72" s="834"/>
      <c r="HQ72" s="834"/>
      <c r="HR72" s="834"/>
      <c r="HS72" s="834"/>
      <c r="HT72" s="834"/>
      <c r="HU72" s="834"/>
      <c r="HV72" s="834"/>
      <c r="HW72" s="834"/>
      <c r="HX72" s="834"/>
      <c r="HY72" s="834"/>
      <c r="HZ72" s="834"/>
      <c r="IA72" s="834"/>
      <c r="IB72" s="834"/>
      <c r="IC72" s="834"/>
      <c r="ID72" s="834"/>
      <c r="IE72" s="834"/>
      <c r="IF72" s="834"/>
      <c r="IG72" s="834"/>
      <c r="IH72" s="834"/>
      <c r="II72" s="834"/>
      <c r="IJ72" s="834"/>
      <c r="IK72" s="834"/>
      <c r="IL72" s="834"/>
      <c r="IM72" s="834"/>
      <c r="IN72" s="834"/>
      <c r="IO72" s="834"/>
      <c r="IP72" s="834"/>
      <c r="IQ72" s="834"/>
      <c r="IR72" s="834"/>
      <c r="IS72" s="834"/>
      <c r="IT72" s="834"/>
      <c r="IU72" s="834"/>
      <c r="IV72" s="834"/>
      <c r="IW72" s="834"/>
      <c r="IX72" s="834"/>
      <c r="IY72" s="834"/>
      <c r="IZ72" s="834"/>
      <c r="JA72" s="834"/>
    </row>
    <row r="73" spans="1:261" ht="12.95" hidden="1" customHeight="1" x14ac:dyDescent="0.25">
      <c r="A73" s="834"/>
      <c r="B73" s="834"/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34"/>
      <c r="W73" s="834"/>
      <c r="X73" s="834"/>
      <c r="Y73" s="834"/>
      <c r="Z73" s="834"/>
      <c r="AA73" s="834"/>
      <c r="AB73" s="834"/>
      <c r="AC73" s="834"/>
      <c r="AD73" s="834"/>
      <c r="AE73" s="834"/>
      <c r="AF73" s="834"/>
      <c r="AG73" s="834"/>
      <c r="AH73" s="834"/>
      <c r="AI73" s="834"/>
      <c r="AJ73" s="834"/>
      <c r="AK73" s="834"/>
      <c r="AL73" s="834"/>
      <c r="AM73" s="834"/>
      <c r="AN73" s="834"/>
      <c r="AO73" s="834"/>
      <c r="AP73" s="834"/>
      <c r="AQ73" s="834"/>
      <c r="AR73" s="834"/>
      <c r="AS73" s="834"/>
      <c r="AT73" s="834"/>
      <c r="AU73" s="834"/>
      <c r="AV73" s="834"/>
      <c r="AW73" s="834"/>
      <c r="AX73" s="834"/>
      <c r="AY73" s="834"/>
      <c r="AZ73" s="834"/>
      <c r="BA73" s="834"/>
      <c r="BB73" s="834"/>
      <c r="BC73" s="834"/>
      <c r="BD73" s="834"/>
      <c r="BE73" s="834"/>
      <c r="BF73" s="834"/>
      <c r="BG73" s="834"/>
      <c r="BH73" s="834"/>
      <c r="BI73" s="834"/>
      <c r="BJ73" s="834"/>
      <c r="BK73" s="834"/>
      <c r="BL73" s="834"/>
      <c r="BM73" s="834"/>
      <c r="BN73" s="834"/>
      <c r="BO73" s="834"/>
      <c r="BP73" s="834"/>
      <c r="BQ73" s="834"/>
      <c r="BR73" s="834"/>
      <c r="BS73" s="834"/>
      <c r="BT73" s="834"/>
      <c r="BU73" s="834"/>
      <c r="BV73" s="834"/>
      <c r="BW73" s="834"/>
      <c r="BX73" s="834"/>
      <c r="BY73" s="834"/>
      <c r="BZ73" s="834"/>
      <c r="CA73" s="834"/>
      <c r="CB73" s="834"/>
      <c r="CC73" s="834"/>
      <c r="CD73" s="834"/>
      <c r="CE73" s="834"/>
      <c r="CF73" s="834"/>
      <c r="CG73" s="834"/>
      <c r="CH73" s="834"/>
      <c r="CI73" s="834"/>
      <c r="CJ73" s="834"/>
      <c r="CK73" s="834"/>
      <c r="CL73" s="834"/>
      <c r="CM73" s="834"/>
      <c r="CN73" s="834"/>
      <c r="CO73" s="834"/>
      <c r="CP73" s="834"/>
      <c r="CQ73" s="834"/>
      <c r="CR73" s="834"/>
      <c r="CS73" s="834"/>
      <c r="CT73" s="834"/>
      <c r="CU73" s="834"/>
      <c r="CV73" s="834"/>
      <c r="CW73" s="834"/>
      <c r="CX73" s="834"/>
      <c r="CY73" s="834"/>
      <c r="CZ73" s="834"/>
      <c r="DA73" s="834"/>
      <c r="DB73" s="834"/>
      <c r="DC73" s="834"/>
      <c r="DD73" s="834"/>
      <c r="DE73" s="834"/>
      <c r="DF73" s="834"/>
      <c r="DG73" s="834"/>
      <c r="DH73" s="834"/>
      <c r="DI73" s="834"/>
      <c r="DJ73" s="834"/>
      <c r="DK73" s="834"/>
      <c r="DL73" s="834"/>
      <c r="DM73" s="834"/>
      <c r="DN73" s="834"/>
      <c r="DO73" s="834"/>
      <c r="DP73" s="834"/>
      <c r="DQ73" s="834"/>
      <c r="DR73" s="834"/>
      <c r="DS73" s="834"/>
      <c r="DT73" s="834"/>
      <c r="DU73" s="834"/>
      <c r="DV73" s="834"/>
      <c r="DW73" s="834"/>
      <c r="DX73" s="834"/>
      <c r="DY73" s="834"/>
      <c r="DZ73" s="834"/>
      <c r="EA73" s="834"/>
      <c r="EB73" s="834"/>
      <c r="EC73" s="834"/>
      <c r="ED73" s="834"/>
      <c r="EE73" s="834"/>
      <c r="EF73" s="834"/>
      <c r="EG73" s="834"/>
      <c r="EH73" s="834"/>
      <c r="EI73" s="834"/>
      <c r="EJ73" s="834"/>
      <c r="EK73" s="834"/>
      <c r="EL73" s="834"/>
      <c r="EM73" s="834"/>
      <c r="EN73" s="834"/>
      <c r="EO73" s="834"/>
      <c r="EP73" s="834"/>
      <c r="EQ73" s="834"/>
      <c r="ER73" s="834"/>
      <c r="ES73" s="834"/>
      <c r="ET73" s="834"/>
      <c r="EU73" s="834"/>
      <c r="EV73" s="834"/>
      <c r="EW73" s="834"/>
      <c r="EX73" s="834"/>
      <c r="EY73" s="834"/>
      <c r="EZ73" s="834"/>
      <c r="FA73" s="834"/>
      <c r="FB73" s="834"/>
      <c r="FC73" s="834"/>
      <c r="FD73" s="834"/>
      <c r="FE73" s="834"/>
      <c r="FF73" s="834"/>
      <c r="FG73" s="834"/>
      <c r="FH73" s="834"/>
      <c r="FI73" s="834"/>
      <c r="FJ73" s="834"/>
      <c r="FK73" s="834"/>
      <c r="FL73" s="834"/>
      <c r="FM73" s="834"/>
      <c r="FN73" s="834"/>
      <c r="FO73" s="834"/>
      <c r="FP73" s="834"/>
      <c r="FQ73" s="834"/>
      <c r="FR73" s="834"/>
      <c r="FS73" s="834"/>
      <c r="FT73" s="834"/>
      <c r="FU73" s="834"/>
      <c r="FV73" s="834"/>
      <c r="FW73" s="834"/>
      <c r="FX73" s="834"/>
      <c r="FY73" s="834"/>
      <c r="FZ73" s="834"/>
      <c r="GA73" s="834"/>
      <c r="GB73" s="834"/>
      <c r="GC73" s="834"/>
      <c r="GD73" s="834"/>
      <c r="GE73" s="834"/>
      <c r="GF73" s="834"/>
      <c r="GG73" s="834"/>
      <c r="GH73" s="834"/>
      <c r="GI73" s="834"/>
      <c r="GJ73" s="834"/>
      <c r="GK73" s="834"/>
      <c r="GL73" s="834"/>
      <c r="GM73" s="834"/>
      <c r="GN73" s="834"/>
      <c r="GO73" s="834"/>
      <c r="GP73" s="834"/>
      <c r="GQ73" s="834"/>
      <c r="GR73" s="834"/>
      <c r="GS73" s="834"/>
      <c r="GT73" s="834"/>
      <c r="GU73" s="834"/>
      <c r="GV73" s="834"/>
      <c r="GW73" s="834"/>
      <c r="GX73" s="834"/>
      <c r="GY73" s="834"/>
      <c r="GZ73" s="834"/>
      <c r="HA73" s="834"/>
      <c r="HB73" s="834"/>
      <c r="HC73" s="834"/>
      <c r="HD73" s="834"/>
      <c r="HE73" s="834"/>
      <c r="HF73" s="834"/>
      <c r="HG73" s="834"/>
      <c r="HH73" s="834"/>
      <c r="HI73" s="834"/>
      <c r="HJ73" s="834"/>
      <c r="HK73" s="834"/>
      <c r="HL73" s="834"/>
      <c r="HM73" s="834"/>
      <c r="HN73" s="834"/>
      <c r="HO73" s="834"/>
      <c r="HP73" s="834"/>
      <c r="HQ73" s="834"/>
      <c r="HR73" s="834"/>
      <c r="HS73" s="834"/>
      <c r="HT73" s="834"/>
      <c r="HU73" s="834"/>
      <c r="HV73" s="834"/>
      <c r="HW73" s="834"/>
      <c r="HX73" s="834"/>
      <c r="HY73" s="834"/>
      <c r="HZ73" s="834"/>
      <c r="IA73" s="834"/>
      <c r="IB73" s="834"/>
      <c r="IC73" s="834"/>
      <c r="ID73" s="834"/>
      <c r="IE73" s="834"/>
      <c r="IF73" s="834"/>
      <c r="IG73" s="834"/>
      <c r="IH73" s="834"/>
      <c r="II73" s="834"/>
      <c r="IJ73" s="834"/>
      <c r="IK73" s="834"/>
      <c r="IL73" s="834"/>
      <c r="IM73" s="834"/>
      <c r="IN73" s="834"/>
      <c r="IO73" s="834"/>
      <c r="IP73" s="834"/>
      <c r="IQ73" s="834"/>
      <c r="IR73" s="834"/>
      <c r="IS73" s="834"/>
      <c r="IT73" s="834"/>
      <c r="IU73" s="834"/>
      <c r="IV73" s="834"/>
      <c r="IW73" s="834"/>
      <c r="IX73" s="834"/>
      <c r="IY73" s="834"/>
      <c r="IZ73" s="834"/>
      <c r="JA73" s="834"/>
    </row>
    <row r="74" spans="1:261" ht="12.95" hidden="1" customHeight="1" x14ac:dyDescent="0.25">
      <c r="A74" s="834"/>
      <c r="B74" s="834"/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  <c r="Y74" s="834"/>
      <c r="Z74" s="834"/>
      <c r="AA74" s="834"/>
      <c r="AB74" s="834"/>
      <c r="AC74" s="834"/>
      <c r="AD74" s="834"/>
      <c r="AE74" s="834"/>
      <c r="AF74" s="834"/>
      <c r="AG74" s="834"/>
      <c r="AH74" s="834"/>
      <c r="AI74" s="834"/>
      <c r="AJ74" s="834"/>
      <c r="AK74" s="834"/>
      <c r="AL74" s="834"/>
      <c r="AM74" s="834"/>
      <c r="AN74" s="834"/>
      <c r="AO74" s="834"/>
      <c r="AP74" s="834"/>
      <c r="AQ74" s="834"/>
      <c r="AR74" s="834"/>
      <c r="AS74" s="834"/>
      <c r="AT74" s="834"/>
      <c r="AU74" s="834"/>
      <c r="AV74" s="834"/>
      <c r="AW74" s="834"/>
      <c r="AX74" s="834"/>
      <c r="AY74" s="834"/>
      <c r="AZ74" s="834"/>
      <c r="BA74" s="834"/>
      <c r="BB74" s="834"/>
      <c r="BC74" s="834"/>
      <c r="BD74" s="834"/>
      <c r="BE74" s="834"/>
      <c r="BF74" s="834"/>
      <c r="BG74" s="834"/>
      <c r="BH74" s="834"/>
      <c r="BI74" s="834"/>
      <c r="BJ74" s="834"/>
      <c r="BK74" s="834"/>
      <c r="BL74" s="834"/>
      <c r="BM74" s="834"/>
      <c r="BN74" s="834"/>
      <c r="BO74" s="834"/>
      <c r="BP74" s="834"/>
      <c r="BQ74" s="834"/>
      <c r="BR74" s="834"/>
      <c r="BS74" s="834"/>
      <c r="BT74" s="834"/>
      <c r="BU74" s="834"/>
      <c r="BV74" s="834"/>
      <c r="BW74" s="834"/>
      <c r="BX74" s="834"/>
      <c r="BY74" s="834"/>
      <c r="BZ74" s="834"/>
      <c r="CA74" s="834"/>
      <c r="CB74" s="834"/>
      <c r="CC74" s="834"/>
      <c r="CD74" s="834"/>
      <c r="CE74" s="834"/>
      <c r="CF74" s="834"/>
      <c r="CG74" s="834"/>
      <c r="CH74" s="834"/>
      <c r="CI74" s="834"/>
      <c r="CJ74" s="834"/>
      <c r="CK74" s="834"/>
      <c r="CL74" s="834"/>
      <c r="CM74" s="834"/>
      <c r="CN74" s="834"/>
      <c r="CO74" s="834"/>
      <c r="CP74" s="834"/>
      <c r="CQ74" s="834"/>
      <c r="CR74" s="834"/>
      <c r="CS74" s="834"/>
      <c r="CT74" s="834"/>
      <c r="CU74" s="834"/>
      <c r="CV74" s="834"/>
      <c r="CW74" s="834"/>
      <c r="CX74" s="834"/>
      <c r="CY74" s="834"/>
      <c r="CZ74" s="834"/>
      <c r="DA74" s="834"/>
      <c r="DB74" s="834"/>
      <c r="DC74" s="834"/>
      <c r="DD74" s="834"/>
      <c r="DE74" s="834"/>
      <c r="DF74" s="834"/>
      <c r="DG74" s="834"/>
      <c r="DH74" s="834"/>
      <c r="DI74" s="834"/>
      <c r="DJ74" s="834"/>
      <c r="DK74" s="834"/>
      <c r="DL74" s="834"/>
      <c r="DM74" s="834"/>
      <c r="DN74" s="834"/>
      <c r="DO74" s="834"/>
      <c r="DP74" s="834"/>
      <c r="DQ74" s="834"/>
      <c r="DR74" s="834"/>
      <c r="DS74" s="834"/>
      <c r="DT74" s="834"/>
      <c r="DU74" s="834"/>
      <c r="DV74" s="834"/>
      <c r="DW74" s="834"/>
      <c r="DX74" s="834"/>
      <c r="DY74" s="834"/>
      <c r="DZ74" s="834"/>
      <c r="EA74" s="834"/>
      <c r="EB74" s="834"/>
      <c r="EC74" s="834"/>
      <c r="ED74" s="834"/>
      <c r="EE74" s="834"/>
      <c r="EF74" s="834"/>
      <c r="EG74" s="834"/>
      <c r="EH74" s="834"/>
      <c r="EI74" s="834"/>
      <c r="EJ74" s="834"/>
      <c r="EK74" s="834"/>
      <c r="EL74" s="834"/>
      <c r="EM74" s="834"/>
      <c r="EN74" s="834"/>
      <c r="EO74" s="834"/>
      <c r="EP74" s="834"/>
      <c r="EQ74" s="834"/>
      <c r="ER74" s="834"/>
      <c r="ES74" s="834"/>
      <c r="ET74" s="834"/>
      <c r="EU74" s="834"/>
      <c r="EV74" s="834"/>
      <c r="EW74" s="834"/>
      <c r="EX74" s="834"/>
      <c r="EY74" s="834"/>
      <c r="EZ74" s="834"/>
      <c r="FA74" s="834"/>
      <c r="FB74" s="834"/>
      <c r="FC74" s="834"/>
      <c r="FD74" s="834"/>
      <c r="FE74" s="834"/>
      <c r="FF74" s="834"/>
      <c r="FG74" s="834"/>
      <c r="FH74" s="834"/>
      <c r="FI74" s="834"/>
      <c r="FJ74" s="834"/>
      <c r="FK74" s="834"/>
      <c r="FL74" s="834"/>
      <c r="FM74" s="834"/>
      <c r="FN74" s="834"/>
      <c r="FO74" s="834"/>
      <c r="FP74" s="834"/>
      <c r="FQ74" s="834"/>
      <c r="FR74" s="834"/>
      <c r="FS74" s="834"/>
      <c r="FT74" s="834"/>
      <c r="FU74" s="834"/>
      <c r="FV74" s="834"/>
      <c r="FW74" s="834"/>
      <c r="FX74" s="834"/>
      <c r="FY74" s="834"/>
      <c r="FZ74" s="834"/>
      <c r="GA74" s="834"/>
      <c r="GB74" s="834"/>
      <c r="GC74" s="834"/>
      <c r="GD74" s="834"/>
      <c r="GE74" s="834"/>
      <c r="GF74" s="834"/>
      <c r="GG74" s="834"/>
      <c r="GH74" s="834"/>
      <c r="GI74" s="834"/>
      <c r="GJ74" s="834"/>
      <c r="GK74" s="834"/>
      <c r="GL74" s="834"/>
      <c r="GM74" s="834"/>
      <c r="GN74" s="834"/>
      <c r="GO74" s="834"/>
      <c r="GP74" s="834"/>
      <c r="GQ74" s="834"/>
      <c r="GR74" s="834"/>
      <c r="GS74" s="834"/>
      <c r="GT74" s="834"/>
      <c r="GU74" s="834"/>
      <c r="GV74" s="834"/>
      <c r="GW74" s="834"/>
      <c r="GX74" s="834"/>
      <c r="GY74" s="834"/>
      <c r="GZ74" s="834"/>
      <c r="HA74" s="834"/>
      <c r="HB74" s="834"/>
      <c r="HC74" s="834"/>
      <c r="HD74" s="834"/>
      <c r="HE74" s="834"/>
      <c r="HF74" s="834"/>
      <c r="HG74" s="834"/>
      <c r="HH74" s="834"/>
      <c r="HI74" s="834"/>
      <c r="HJ74" s="834"/>
      <c r="HK74" s="834"/>
      <c r="HL74" s="834"/>
      <c r="HM74" s="834"/>
      <c r="HN74" s="834"/>
      <c r="HO74" s="834"/>
      <c r="HP74" s="834"/>
      <c r="HQ74" s="834"/>
      <c r="HR74" s="834"/>
      <c r="HS74" s="834"/>
      <c r="HT74" s="834"/>
      <c r="HU74" s="834"/>
      <c r="HV74" s="834"/>
      <c r="HW74" s="834"/>
      <c r="HX74" s="834"/>
      <c r="HY74" s="834"/>
      <c r="HZ74" s="834"/>
      <c r="IA74" s="834"/>
      <c r="IB74" s="834"/>
      <c r="IC74" s="834"/>
      <c r="ID74" s="834"/>
      <c r="IE74" s="834"/>
      <c r="IF74" s="834"/>
      <c r="IG74" s="834"/>
      <c r="IH74" s="834"/>
      <c r="II74" s="834"/>
      <c r="IJ74" s="834"/>
      <c r="IK74" s="834"/>
      <c r="IL74" s="834"/>
      <c r="IM74" s="834"/>
      <c r="IN74" s="834"/>
      <c r="IO74" s="834"/>
      <c r="IP74" s="834"/>
      <c r="IQ74" s="834"/>
      <c r="IR74" s="834"/>
      <c r="IS74" s="834"/>
      <c r="IT74" s="834"/>
      <c r="IU74" s="834"/>
      <c r="IV74" s="834"/>
      <c r="IW74" s="834"/>
      <c r="IX74" s="834"/>
      <c r="IY74" s="834"/>
      <c r="IZ74" s="834"/>
      <c r="JA74" s="834"/>
    </row>
    <row r="75" spans="1:261" ht="12.95" hidden="1" customHeight="1" x14ac:dyDescent="0.25">
      <c r="A75" s="834"/>
      <c r="B75" s="834"/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4"/>
      <c r="R75" s="834"/>
      <c r="S75" s="834"/>
      <c r="T75" s="834"/>
      <c r="U75" s="834"/>
      <c r="V75" s="834"/>
      <c r="W75" s="834"/>
      <c r="X75" s="834"/>
      <c r="Y75" s="834"/>
      <c r="Z75" s="834"/>
      <c r="AA75" s="834"/>
      <c r="AB75" s="834"/>
      <c r="AC75" s="834"/>
      <c r="AD75" s="834"/>
      <c r="AE75" s="834"/>
      <c r="AF75" s="834"/>
      <c r="AG75" s="834"/>
      <c r="AH75" s="834"/>
      <c r="AI75" s="834"/>
      <c r="AJ75" s="834"/>
      <c r="AK75" s="834"/>
      <c r="AL75" s="834"/>
      <c r="AM75" s="834"/>
      <c r="AN75" s="834"/>
      <c r="AO75" s="834"/>
      <c r="AP75" s="834"/>
      <c r="AQ75" s="834"/>
      <c r="AR75" s="834"/>
      <c r="AS75" s="834"/>
      <c r="AT75" s="834"/>
      <c r="AU75" s="834"/>
      <c r="AV75" s="834"/>
      <c r="AW75" s="834"/>
      <c r="AX75" s="834"/>
      <c r="AY75" s="834"/>
      <c r="AZ75" s="834"/>
      <c r="BA75" s="834"/>
      <c r="BB75" s="834"/>
      <c r="BC75" s="834"/>
      <c r="BD75" s="834"/>
      <c r="BE75" s="834"/>
      <c r="BF75" s="834"/>
      <c r="BG75" s="834"/>
      <c r="BH75" s="834"/>
      <c r="BI75" s="834"/>
      <c r="BJ75" s="834"/>
      <c r="BK75" s="834"/>
      <c r="BL75" s="834"/>
      <c r="BM75" s="834"/>
      <c r="BN75" s="834"/>
      <c r="BO75" s="834"/>
      <c r="BP75" s="834"/>
      <c r="BQ75" s="834"/>
      <c r="BR75" s="834"/>
      <c r="BS75" s="834"/>
      <c r="BT75" s="834"/>
      <c r="BU75" s="834"/>
      <c r="BV75" s="834"/>
      <c r="BW75" s="834"/>
      <c r="BX75" s="834"/>
      <c r="BY75" s="834"/>
      <c r="BZ75" s="834"/>
      <c r="CA75" s="834"/>
      <c r="CB75" s="834"/>
      <c r="CC75" s="834"/>
      <c r="CD75" s="834"/>
      <c r="CE75" s="834"/>
      <c r="CF75" s="834"/>
      <c r="CG75" s="834"/>
      <c r="CH75" s="834"/>
      <c r="CI75" s="834"/>
      <c r="CJ75" s="834"/>
      <c r="CK75" s="834"/>
      <c r="CL75" s="834"/>
      <c r="CM75" s="834"/>
      <c r="CN75" s="834"/>
      <c r="CO75" s="834"/>
      <c r="CP75" s="834"/>
      <c r="CQ75" s="834"/>
      <c r="CR75" s="834"/>
      <c r="CS75" s="834"/>
      <c r="CT75" s="834"/>
      <c r="CU75" s="834"/>
      <c r="CV75" s="834"/>
      <c r="CW75" s="834"/>
      <c r="CX75" s="834"/>
      <c r="CY75" s="834"/>
      <c r="CZ75" s="834"/>
      <c r="DA75" s="834"/>
      <c r="DB75" s="834"/>
      <c r="DC75" s="834"/>
      <c r="DD75" s="834"/>
      <c r="DE75" s="834"/>
      <c r="DF75" s="834"/>
      <c r="DG75" s="834"/>
      <c r="DH75" s="834"/>
      <c r="DI75" s="834"/>
      <c r="DJ75" s="834"/>
      <c r="DK75" s="834"/>
      <c r="DL75" s="834"/>
      <c r="DM75" s="834"/>
      <c r="DN75" s="834"/>
      <c r="DO75" s="834"/>
      <c r="DP75" s="834"/>
      <c r="DQ75" s="834"/>
      <c r="DR75" s="834"/>
      <c r="DS75" s="834"/>
      <c r="DT75" s="834"/>
      <c r="DU75" s="834"/>
      <c r="DV75" s="834"/>
      <c r="DW75" s="834"/>
      <c r="DX75" s="834"/>
      <c r="DY75" s="834"/>
      <c r="DZ75" s="834"/>
      <c r="EA75" s="834"/>
      <c r="EB75" s="834"/>
      <c r="EC75" s="834"/>
      <c r="ED75" s="834"/>
      <c r="EE75" s="834"/>
      <c r="EF75" s="834"/>
      <c r="EG75" s="834"/>
      <c r="EH75" s="834"/>
      <c r="EI75" s="834"/>
      <c r="EJ75" s="834"/>
      <c r="EK75" s="834"/>
      <c r="EL75" s="834"/>
      <c r="EM75" s="834"/>
      <c r="EN75" s="834"/>
      <c r="EO75" s="834"/>
      <c r="EP75" s="834"/>
      <c r="EQ75" s="834"/>
      <c r="ER75" s="834"/>
      <c r="ES75" s="834"/>
      <c r="ET75" s="834"/>
      <c r="EU75" s="834"/>
      <c r="EV75" s="834"/>
      <c r="EW75" s="834"/>
      <c r="EX75" s="834"/>
      <c r="EY75" s="834"/>
      <c r="EZ75" s="834"/>
      <c r="FA75" s="834"/>
      <c r="FB75" s="834"/>
      <c r="FC75" s="834"/>
      <c r="FD75" s="834"/>
      <c r="FE75" s="834"/>
      <c r="FF75" s="834"/>
      <c r="FG75" s="834"/>
      <c r="FH75" s="834"/>
      <c r="FI75" s="834"/>
      <c r="FJ75" s="834"/>
      <c r="FK75" s="834"/>
      <c r="FL75" s="834"/>
      <c r="FM75" s="834"/>
      <c r="FN75" s="834"/>
      <c r="FO75" s="834"/>
      <c r="FP75" s="834"/>
      <c r="FQ75" s="834"/>
      <c r="FR75" s="834"/>
      <c r="FS75" s="834"/>
      <c r="FT75" s="834"/>
      <c r="FU75" s="834"/>
      <c r="FV75" s="834"/>
      <c r="FW75" s="834"/>
      <c r="FX75" s="834"/>
      <c r="FY75" s="834"/>
      <c r="FZ75" s="834"/>
      <c r="GA75" s="834"/>
      <c r="GB75" s="834"/>
      <c r="GC75" s="834"/>
      <c r="GD75" s="834"/>
      <c r="GE75" s="834"/>
      <c r="GF75" s="834"/>
      <c r="GG75" s="834"/>
      <c r="GH75" s="834"/>
      <c r="GI75" s="834"/>
      <c r="GJ75" s="834"/>
      <c r="GK75" s="834"/>
      <c r="GL75" s="834"/>
      <c r="GM75" s="834"/>
      <c r="GN75" s="834"/>
      <c r="GO75" s="834"/>
      <c r="GP75" s="834"/>
      <c r="GQ75" s="834"/>
      <c r="GR75" s="834"/>
      <c r="GS75" s="834"/>
      <c r="GT75" s="834"/>
      <c r="GU75" s="834"/>
      <c r="GV75" s="834"/>
      <c r="GW75" s="834"/>
      <c r="GX75" s="834"/>
      <c r="GY75" s="834"/>
      <c r="GZ75" s="834"/>
      <c r="HA75" s="834"/>
      <c r="HB75" s="834"/>
      <c r="HC75" s="834"/>
      <c r="HD75" s="834"/>
      <c r="HE75" s="834"/>
      <c r="HF75" s="834"/>
      <c r="HG75" s="834"/>
      <c r="HH75" s="834"/>
      <c r="HI75" s="834"/>
      <c r="HJ75" s="834"/>
      <c r="HK75" s="834"/>
      <c r="HL75" s="834"/>
      <c r="HM75" s="834"/>
      <c r="HN75" s="834"/>
      <c r="HO75" s="834"/>
      <c r="HP75" s="834"/>
      <c r="HQ75" s="834"/>
      <c r="HR75" s="834"/>
      <c r="HS75" s="834"/>
      <c r="HT75" s="834"/>
      <c r="HU75" s="834"/>
      <c r="HV75" s="834"/>
      <c r="HW75" s="834"/>
      <c r="HX75" s="834"/>
      <c r="HY75" s="834"/>
      <c r="HZ75" s="834"/>
      <c r="IA75" s="834"/>
      <c r="IB75" s="834"/>
      <c r="IC75" s="834"/>
      <c r="ID75" s="834"/>
      <c r="IE75" s="834"/>
      <c r="IF75" s="834"/>
      <c r="IG75" s="834"/>
      <c r="IH75" s="834"/>
      <c r="II75" s="834"/>
      <c r="IJ75" s="834"/>
      <c r="IK75" s="834"/>
      <c r="IL75" s="834"/>
      <c r="IM75" s="834"/>
      <c r="IN75" s="834"/>
      <c r="IO75" s="834"/>
      <c r="IP75" s="834"/>
      <c r="IQ75" s="834"/>
      <c r="IR75" s="834"/>
      <c r="IS75" s="834"/>
      <c r="IT75" s="834"/>
      <c r="IU75" s="834"/>
      <c r="IV75" s="834"/>
      <c r="IW75" s="834"/>
      <c r="IX75" s="834"/>
      <c r="IY75" s="834"/>
      <c r="IZ75" s="834"/>
      <c r="JA75" s="834"/>
    </row>
    <row r="76" spans="1:261" ht="12.95" hidden="1" customHeight="1" x14ac:dyDescent="0.25">
      <c r="A76" s="834"/>
      <c r="B76" s="834"/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4"/>
      <c r="Q76" s="834"/>
      <c r="R76" s="834"/>
      <c r="S76" s="834"/>
      <c r="T76" s="834"/>
      <c r="U76" s="834"/>
      <c r="V76" s="834"/>
      <c r="W76" s="834"/>
      <c r="X76" s="834"/>
      <c r="Y76" s="834"/>
      <c r="Z76" s="834"/>
      <c r="AA76" s="834"/>
      <c r="AB76" s="834"/>
      <c r="AC76" s="834"/>
      <c r="AD76" s="834"/>
      <c r="AE76" s="834"/>
      <c r="AF76" s="834"/>
      <c r="AG76" s="834"/>
      <c r="AH76" s="834"/>
      <c r="AI76" s="834"/>
      <c r="AJ76" s="834"/>
      <c r="AK76" s="834"/>
      <c r="AL76" s="834"/>
      <c r="AM76" s="834"/>
      <c r="AN76" s="834"/>
      <c r="AO76" s="834"/>
      <c r="AP76" s="834"/>
      <c r="AQ76" s="834"/>
      <c r="AR76" s="834"/>
      <c r="AS76" s="834"/>
      <c r="AT76" s="834"/>
      <c r="AU76" s="834"/>
      <c r="AV76" s="834"/>
      <c r="AW76" s="834"/>
      <c r="AX76" s="834"/>
      <c r="AY76" s="834"/>
      <c r="AZ76" s="834"/>
      <c r="BA76" s="834"/>
      <c r="BB76" s="834"/>
      <c r="BC76" s="834"/>
      <c r="BD76" s="834"/>
      <c r="BE76" s="834"/>
      <c r="BF76" s="834"/>
      <c r="BG76" s="834"/>
      <c r="BH76" s="834"/>
      <c r="BI76" s="834"/>
      <c r="BJ76" s="834"/>
      <c r="BK76" s="834"/>
      <c r="BL76" s="834"/>
      <c r="BM76" s="834"/>
      <c r="BN76" s="834"/>
      <c r="BO76" s="834"/>
      <c r="BP76" s="834"/>
      <c r="BQ76" s="834"/>
      <c r="BR76" s="834"/>
      <c r="BS76" s="834"/>
      <c r="BT76" s="834"/>
      <c r="BU76" s="834"/>
      <c r="BV76" s="834"/>
      <c r="BW76" s="834"/>
      <c r="BX76" s="834"/>
      <c r="BY76" s="834"/>
      <c r="BZ76" s="834"/>
      <c r="CA76" s="834"/>
      <c r="CB76" s="834"/>
      <c r="CC76" s="834"/>
      <c r="CD76" s="834"/>
      <c r="CE76" s="834"/>
      <c r="CF76" s="834"/>
      <c r="CG76" s="834"/>
      <c r="CH76" s="834"/>
      <c r="CI76" s="834"/>
      <c r="CJ76" s="834"/>
      <c r="CK76" s="834"/>
      <c r="CL76" s="834"/>
      <c r="CM76" s="834"/>
      <c r="CN76" s="834"/>
      <c r="CO76" s="834"/>
      <c r="CP76" s="834"/>
      <c r="CQ76" s="834"/>
      <c r="CR76" s="834"/>
      <c r="CS76" s="834"/>
      <c r="CT76" s="834"/>
      <c r="CU76" s="834"/>
      <c r="CV76" s="834"/>
      <c r="CW76" s="834"/>
      <c r="CX76" s="834"/>
      <c r="CY76" s="834"/>
      <c r="CZ76" s="834"/>
      <c r="DA76" s="834"/>
      <c r="DB76" s="834"/>
      <c r="DC76" s="834"/>
      <c r="DD76" s="834"/>
      <c r="DE76" s="834"/>
      <c r="DF76" s="834"/>
      <c r="DG76" s="834"/>
      <c r="DH76" s="834"/>
      <c r="DI76" s="834"/>
      <c r="DJ76" s="834"/>
      <c r="DK76" s="834"/>
      <c r="DL76" s="834"/>
      <c r="DM76" s="834"/>
      <c r="DN76" s="834"/>
      <c r="DO76" s="834"/>
      <c r="DP76" s="834"/>
      <c r="DQ76" s="834"/>
      <c r="DR76" s="834"/>
      <c r="DS76" s="834"/>
      <c r="DT76" s="834"/>
      <c r="DU76" s="834"/>
      <c r="DV76" s="834"/>
      <c r="DW76" s="834"/>
      <c r="DX76" s="834"/>
      <c r="DY76" s="834"/>
      <c r="DZ76" s="834"/>
      <c r="EA76" s="834"/>
      <c r="EB76" s="834"/>
      <c r="EC76" s="834"/>
      <c r="ED76" s="834"/>
      <c r="EE76" s="834"/>
      <c r="EF76" s="834"/>
      <c r="EG76" s="834"/>
      <c r="EH76" s="834"/>
      <c r="EI76" s="834"/>
      <c r="EJ76" s="834"/>
      <c r="EK76" s="834"/>
      <c r="EL76" s="834"/>
      <c r="EM76" s="834"/>
      <c r="EN76" s="834"/>
      <c r="EO76" s="834"/>
      <c r="EP76" s="834"/>
      <c r="EQ76" s="834"/>
      <c r="ER76" s="834"/>
      <c r="ES76" s="834"/>
      <c r="ET76" s="834"/>
      <c r="EU76" s="834"/>
      <c r="EV76" s="834"/>
      <c r="EW76" s="834"/>
      <c r="EX76" s="834"/>
      <c r="EY76" s="834"/>
      <c r="EZ76" s="834"/>
      <c r="FA76" s="834"/>
      <c r="FB76" s="834"/>
      <c r="FC76" s="834"/>
      <c r="FD76" s="834"/>
      <c r="FE76" s="834"/>
      <c r="FF76" s="834"/>
      <c r="FG76" s="834"/>
      <c r="FH76" s="834"/>
      <c r="FI76" s="834"/>
      <c r="FJ76" s="834"/>
      <c r="FK76" s="834"/>
      <c r="FL76" s="834"/>
      <c r="FM76" s="834"/>
      <c r="FN76" s="834"/>
      <c r="FO76" s="834"/>
      <c r="FP76" s="834"/>
      <c r="FQ76" s="834"/>
      <c r="FR76" s="834"/>
      <c r="FS76" s="834"/>
      <c r="FT76" s="834"/>
      <c r="FU76" s="834"/>
      <c r="FV76" s="834"/>
      <c r="FW76" s="834"/>
      <c r="FX76" s="834"/>
      <c r="FY76" s="834"/>
      <c r="FZ76" s="834"/>
      <c r="GA76" s="834"/>
      <c r="GB76" s="834"/>
      <c r="GC76" s="834"/>
      <c r="GD76" s="834"/>
      <c r="GE76" s="834"/>
      <c r="GF76" s="834"/>
      <c r="GG76" s="834"/>
      <c r="GH76" s="834"/>
      <c r="GI76" s="834"/>
      <c r="GJ76" s="834"/>
      <c r="GK76" s="834"/>
      <c r="GL76" s="834"/>
      <c r="GM76" s="834"/>
      <c r="GN76" s="834"/>
      <c r="GO76" s="834"/>
      <c r="GP76" s="834"/>
      <c r="GQ76" s="834"/>
      <c r="GR76" s="834"/>
      <c r="GS76" s="834"/>
      <c r="GT76" s="834"/>
      <c r="GU76" s="834"/>
      <c r="GV76" s="834"/>
      <c r="GW76" s="834"/>
      <c r="GX76" s="834"/>
      <c r="GY76" s="834"/>
      <c r="GZ76" s="834"/>
      <c r="HA76" s="834"/>
      <c r="HB76" s="834"/>
      <c r="HC76" s="834"/>
      <c r="HD76" s="834"/>
      <c r="HE76" s="834"/>
      <c r="HF76" s="834"/>
      <c r="HG76" s="834"/>
      <c r="HH76" s="834"/>
      <c r="HI76" s="834"/>
      <c r="HJ76" s="834"/>
      <c r="HK76" s="834"/>
      <c r="HL76" s="834"/>
      <c r="HM76" s="834"/>
      <c r="HN76" s="834"/>
      <c r="HO76" s="834"/>
      <c r="HP76" s="834"/>
      <c r="HQ76" s="834"/>
      <c r="HR76" s="834"/>
      <c r="HS76" s="834"/>
      <c r="HT76" s="834"/>
      <c r="HU76" s="834"/>
      <c r="HV76" s="834"/>
      <c r="HW76" s="834"/>
      <c r="HX76" s="834"/>
      <c r="HY76" s="834"/>
      <c r="HZ76" s="834"/>
      <c r="IA76" s="834"/>
      <c r="IB76" s="834"/>
      <c r="IC76" s="834"/>
      <c r="ID76" s="834"/>
      <c r="IE76" s="834"/>
      <c r="IF76" s="834"/>
      <c r="IG76" s="834"/>
      <c r="IH76" s="834"/>
      <c r="II76" s="834"/>
      <c r="IJ76" s="834"/>
      <c r="IK76" s="834"/>
      <c r="IL76" s="834"/>
      <c r="IM76" s="834"/>
      <c r="IN76" s="834"/>
      <c r="IO76" s="834"/>
      <c r="IP76" s="834"/>
      <c r="IQ76" s="834"/>
      <c r="IR76" s="834"/>
      <c r="IS76" s="834"/>
      <c r="IT76" s="834"/>
      <c r="IU76" s="834"/>
      <c r="IV76" s="834"/>
      <c r="IW76" s="834"/>
      <c r="IX76" s="834"/>
      <c r="IY76" s="834"/>
      <c r="IZ76" s="834"/>
      <c r="JA76" s="834"/>
    </row>
    <row r="77" spans="1:261" ht="12.95" hidden="1" customHeight="1" x14ac:dyDescent="0.25">
      <c r="A77" s="834"/>
      <c r="B77" s="834"/>
      <c r="C77" s="834"/>
      <c r="D77" s="834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4"/>
      <c r="Q77" s="834"/>
      <c r="R77" s="834"/>
      <c r="S77" s="834"/>
      <c r="T77" s="834"/>
      <c r="U77" s="834"/>
      <c r="V77" s="834"/>
      <c r="W77" s="834"/>
      <c r="X77" s="834"/>
      <c r="Y77" s="834"/>
      <c r="Z77" s="834"/>
      <c r="AA77" s="834"/>
      <c r="AB77" s="834"/>
      <c r="AC77" s="834"/>
      <c r="AD77" s="834"/>
      <c r="AE77" s="834"/>
      <c r="AF77" s="834"/>
      <c r="AG77" s="834"/>
      <c r="AH77" s="834"/>
      <c r="AI77" s="834"/>
      <c r="AJ77" s="834"/>
      <c r="AK77" s="834"/>
      <c r="AL77" s="834"/>
      <c r="AM77" s="834"/>
      <c r="AN77" s="834"/>
      <c r="AO77" s="834"/>
      <c r="AP77" s="834"/>
      <c r="AQ77" s="834"/>
      <c r="AR77" s="834"/>
      <c r="AS77" s="834"/>
      <c r="AT77" s="834"/>
      <c r="AU77" s="834"/>
      <c r="AV77" s="834"/>
      <c r="AW77" s="834"/>
      <c r="AX77" s="834"/>
      <c r="AY77" s="834"/>
      <c r="AZ77" s="834"/>
      <c r="BA77" s="834"/>
      <c r="BB77" s="834"/>
      <c r="BC77" s="834"/>
      <c r="BD77" s="834"/>
      <c r="BE77" s="834"/>
      <c r="BF77" s="834"/>
      <c r="BG77" s="834"/>
      <c r="BH77" s="834"/>
      <c r="BI77" s="834"/>
      <c r="BJ77" s="834"/>
      <c r="BK77" s="834"/>
      <c r="BL77" s="834"/>
      <c r="BM77" s="834"/>
      <c r="BN77" s="834"/>
      <c r="BO77" s="834"/>
      <c r="BP77" s="834"/>
      <c r="BQ77" s="834"/>
      <c r="BR77" s="834"/>
      <c r="BS77" s="834"/>
      <c r="BT77" s="834"/>
      <c r="BU77" s="834"/>
      <c r="BV77" s="834"/>
      <c r="BW77" s="834"/>
      <c r="BX77" s="834"/>
      <c r="BY77" s="834"/>
      <c r="BZ77" s="834"/>
      <c r="CA77" s="834"/>
      <c r="CB77" s="834"/>
      <c r="CC77" s="834"/>
      <c r="CD77" s="834"/>
      <c r="CE77" s="834"/>
      <c r="CF77" s="834"/>
      <c r="CG77" s="834"/>
      <c r="CH77" s="834"/>
      <c r="CI77" s="834"/>
      <c r="CJ77" s="834"/>
      <c r="CK77" s="834"/>
      <c r="CL77" s="834"/>
      <c r="CM77" s="834"/>
      <c r="CN77" s="834"/>
      <c r="CO77" s="834"/>
      <c r="CP77" s="834"/>
      <c r="CQ77" s="834"/>
      <c r="CR77" s="834"/>
      <c r="CS77" s="834"/>
      <c r="CT77" s="834"/>
      <c r="CU77" s="834"/>
      <c r="CV77" s="834"/>
      <c r="CW77" s="834"/>
      <c r="CX77" s="834"/>
      <c r="CY77" s="834"/>
      <c r="CZ77" s="834"/>
      <c r="DA77" s="834"/>
      <c r="DB77" s="834"/>
      <c r="DC77" s="834"/>
      <c r="DD77" s="834"/>
      <c r="DE77" s="834"/>
      <c r="DF77" s="834"/>
      <c r="DG77" s="834"/>
      <c r="DH77" s="834"/>
      <c r="DI77" s="834"/>
      <c r="DJ77" s="834"/>
      <c r="DK77" s="834"/>
      <c r="DL77" s="834"/>
      <c r="DM77" s="834"/>
      <c r="DN77" s="834"/>
      <c r="DO77" s="834"/>
      <c r="DP77" s="834"/>
      <c r="DQ77" s="834"/>
      <c r="DR77" s="834"/>
      <c r="DS77" s="834"/>
      <c r="DT77" s="834"/>
      <c r="DU77" s="834"/>
      <c r="DV77" s="834"/>
      <c r="DW77" s="834"/>
      <c r="DX77" s="834"/>
      <c r="DY77" s="834"/>
      <c r="DZ77" s="834"/>
      <c r="EA77" s="834"/>
      <c r="EB77" s="834"/>
      <c r="EC77" s="834"/>
      <c r="ED77" s="834"/>
      <c r="EE77" s="834"/>
      <c r="EF77" s="834"/>
      <c r="EG77" s="834"/>
      <c r="EH77" s="834"/>
      <c r="EI77" s="834"/>
      <c r="EJ77" s="834"/>
      <c r="EK77" s="834"/>
      <c r="EL77" s="834"/>
      <c r="EM77" s="834"/>
      <c r="EN77" s="834"/>
      <c r="EO77" s="834"/>
      <c r="EP77" s="834"/>
      <c r="EQ77" s="834"/>
      <c r="ER77" s="834"/>
      <c r="ES77" s="834"/>
      <c r="ET77" s="834"/>
      <c r="EU77" s="834"/>
      <c r="EV77" s="834"/>
      <c r="EW77" s="834"/>
      <c r="EX77" s="834"/>
      <c r="EY77" s="834"/>
      <c r="EZ77" s="834"/>
      <c r="FA77" s="834"/>
      <c r="FB77" s="834"/>
      <c r="FC77" s="834"/>
      <c r="FD77" s="834"/>
      <c r="FE77" s="834"/>
      <c r="FF77" s="834"/>
      <c r="FG77" s="834"/>
      <c r="FH77" s="834"/>
      <c r="FI77" s="834"/>
      <c r="FJ77" s="834"/>
      <c r="FK77" s="834"/>
      <c r="FL77" s="834"/>
      <c r="FM77" s="834"/>
      <c r="FN77" s="834"/>
      <c r="FO77" s="834"/>
      <c r="FP77" s="834"/>
      <c r="FQ77" s="834"/>
      <c r="FR77" s="834"/>
      <c r="FS77" s="834"/>
      <c r="FT77" s="834"/>
      <c r="FU77" s="834"/>
      <c r="FV77" s="834"/>
      <c r="FW77" s="834"/>
      <c r="FX77" s="834"/>
      <c r="FY77" s="834"/>
      <c r="FZ77" s="834"/>
      <c r="GA77" s="834"/>
      <c r="GB77" s="834"/>
      <c r="GC77" s="834"/>
      <c r="GD77" s="834"/>
      <c r="GE77" s="834"/>
      <c r="GF77" s="834"/>
      <c r="GG77" s="834"/>
      <c r="GH77" s="834"/>
      <c r="GI77" s="834"/>
      <c r="GJ77" s="834"/>
      <c r="GK77" s="834"/>
      <c r="GL77" s="834"/>
      <c r="GM77" s="834"/>
      <c r="GN77" s="834"/>
      <c r="GO77" s="834"/>
      <c r="GP77" s="834"/>
      <c r="GQ77" s="834"/>
      <c r="GR77" s="834"/>
      <c r="GS77" s="834"/>
      <c r="GT77" s="834"/>
      <c r="GU77" s="834"/>
      <c r="GV77" s="834"/>
      <c r="GW77" s="834"/>
      <c r="GX77" s="834"/>
      <c r="GY77" s="834"/>
      <c r="GZ77" s="834"/>
      <c r="HA77" s="834"/>
      <c r="HB77" s="834"/>
      <c r="HC77" s="834"/>
      <c r="HD77" s="834"/>
      <c r="HE77" s="834"/>
      <c r="HF77" s="834"/>
      <c r="HG77" s="834"/>
      <c r="HH77" s="834"/>
      <c r="HI77" s="834"/>
      <c r="HJ77" s="834"/>
      <c r="HK77" s="834"/>
      <c r="HL77" s="834"/>
      <c r="HM77" s="834"/>
      <c r="HN77" s="834"/>
      <c r="HO77" s="834"/>
      <c r="HP77" s="834"/>
      <c r="HQ77" s="834"/>
      <c r="HR77" s="834"/>
      <c r="HS77" s="834"/>
      <c r="HT77" s="834"/>
      <c r="HU77" s="834"/>
      <c r="HV77" s="834"/>
      <c r="HW77" s="834"/>
      <c r="HX77" s="834"/>
      <c r="HY77" s="834"/>
      <c r="HZ77" s="834"/>
      <c r="IA77" s="834"/>
      <c r="IB77" s="834"/>
      <c r="IC77" s="834"/>
      <c r="ID77" s="834"/>
      <c r="IE77" s="834"/>
      <c r="IF77" s="834"/>
      <c r="IG77" s="834"/>
      <c r="IH77" s="834"/>
      <c r="II77" s="834"/>
      <c r="IJ77" s="834"/>
      <c r="IK77" s="834"/>
      <c r="IL77" s="834"/>
      <c r="IM77" s="834"/>
      <c r="IN77" s="834"/>
      <c r="IO77" s="834"/>
      <c r="IP77" s="834"/>
      <c r="IQ77" s="834"/>
      <c r="IR77" s="834"/>
      <c r="IS77" s="834"/>
      <c r="IT77" s="834"/>
      <c r="IU77" s="834"/>
      <c r="IV77" s="834"/>
      <c r="IW77" s="834"/>
      <c r="IX77" s="834"/>
      <c r="IY77" s="834"/>
      <c r="IZ77" s="834"/>
      <c r="JA77" s="834"/>
    </row>
    <row r="78" spans="1:261" ht="12.95" hidden="1" customHeight="1" x14ac:dyDescent="0.25">
      <c r="A78" s="834"/>
      <c r="B78" s="834"/>
      <c r="C78" s="834"/>
      <c r="D78" s="834"/>
      <c r="E78" s="834"/>
      <c r="F78" s="834"/>
      <c r="G78" s="834"/>
      <c r="H78" s="834"/>
      <c r="I78" s="834"/>
      <c r="J78" s="834"/>
      <c r="K78" s="834"/>
      <c r="L78" s="834"/>
      <c r="M78" s="834"/>
      <c r="N78" s="834"/>
      <c r="O78" s="834"/>
      <c r="P78" s="834"/>
      <c r="Q78" s="834"/>
      <c r="R78" s="834"/>
      <c r="S78" s="834"/>
      <c r="T78" s="834"/>
      <c r="U78" s="834"/>
      <c r="V78" s="834"/>
      <c r="W78" s="834"/>
      <c r="X78" s="834"/>
      <c r="Y78" s="834"/>
      <c r="Z78" s="834"/>
      <c r="AA78" s="834"/>
      <c r="AB78" s="834"/>
      <c r="AC78" s="834"/>
      <c r="AD78" s="834"/>
      <c r="AE78" s="834"/>
      <c r="AF78" s="834"/>
      <c r="AG78" s="834"/>
      <c r="AH78" s="834"/>
      <c r="AI78" s="834"/>
      <c r="AJ78" s="834"/>
      <c r="AK78" s="834"/>
      <c r="AL78" s="834"/>
      <c r="AM78" s="834"/>
      <c r="AN78" s="834"/>
      <c r="AO78" s="834"/>
      <c r="AP78" s="834"/>
      <c r="AQ78" s="834"/>
      <c r="AR78" s="834"/>
      <c r="AS78" s="834"/>
      <c r="AT78" s="834"/>
      <c r="AU78" s="834"/>
      <c r="AV78" s="834"/>
      <c r="AW78" s="834"/>
      <c r="AX78" s="834"/>
      <c r="AY78" s="834"/>
      <c r="AZ78" s="834"/>
      <c r="BA78" s="834"/>
      <c r="BB78" s="834"/>
      <c r="BC78" s="834"/>
      <c r="BD78" s="834"/>
      <c r="BE78" s="834"/>
      <c r="BF78" s="834"/>
      <c r="BG78" s="834"/>
      <c r="BH78" s="834"/>
      <c r="BI78" s="834"/>
      <c r="BJ78" s="834"/>
      <c r="BK78" s="834"/>
      <c r="BL78" s="834"/>
      <c r="BM78" s="834"/>
      <c r="BN78" s="834"/>
      <c r="BO78" s="834"/>
      <c r="BP78" s="834"/>
      <c r="BQ78" s="834"/>
      <c r="BR78" s="834"/>
      <c r="BS78" s="834"/>
      <c r="BT78" s="834"/>
      <c r="BU78" s="834"/>
      <c r="BV78" s="834"/>
      <c r="BW78" s="834"/>
      <c r="BX78" s="834"/>
      <c r="BY78" s="834"/>
      <c r="BZ78" s="834"/>
      <c r="CA78" s="834"/>
      <c r="CB78" s="834"/>
      <c r="CC78" s="834"/>
      <c r="CD78" s="834"/>
      <c r="CE78" s="834"/>
      <c r="CF78" s="834"/>
      <c r="CG78" s="834"/>
      <c r="CH78" s="834"/>
      <c r="CI78" s="834"/>
      <c r="CJ78" s="834"/>
      <c r="CK78" s="834"/>
      <c r="CL78" s="834"/>
      <c r="CM78" s="834"/>
      <c r="CN78" s="834"/>
      <c r="CO78" s="834"/>
      <c r="CP78" s="834"/>
      <c r="CQ78" s="834"/>
      <c r="CR78" s="834"/>
      <c r="CS78" s="834"/>
      <c r="CT78" s="834"/>
      <c r="CU78" s="834"/>
      <c r="CV78" s="834"/>
      <c r="CW78" s="834"/>
      <c r="CX78" s="834"/>
      <c r="CY78" s="834"/>
      <c r="CZ78" s="834"/>
      <c r="DA78" s="834"/>
      <c r="DB78" s="834"/>
      <c r="DC78" s="834"/>
      <c r="DD78" s="834"/>
      <c r="DE78" s="834"/>
      <c r="DF78" s="834"/>
      <c r="DG78" s="834"/>
      <c r="DH78" s="834"/>
      <c r="DI78" s="834"/>
      <c r="DJ78" s="834"/>
      <c r="DK78" s="834"/>
      <c r="DL78" s="834"/>
      <c r="DM78" s="834"/>
      <c r="DN78" s="834"/>
      <c r="DO78" s="834"/>
      <c r="DP78" s="834"/>
      <c r="DQ78" s="834"/>
      <c r="DR78" s="834"/>
      <c r="DS78" s="834"/>
      <c r="DT78" s="834"/>
      <c r="DU78" s="834"/>
      <c r="DV78" s="834"/>
      <c r="DW78" s="834"/>
      <c r="DX78" s="834"/>
      <c r="DY78" s="834"/>
      <c r="DZ78" s="834"/>
      <c r="EA78" s="834"/>
      <c r="EB78" s="834"/>
      <c r="EC78" s="834"/>
      <c r="ED78" s="834"/>
      <c r="EE78" s="834"/>
      <c r="EF78" s="834"/>
      <c r="EG78" s="834"/>
      <c r="EH78" s="834"/>
      <c r="EI78" s="834"/>
      <c r="EJ78" s="834"/>
      <c r="EK78" s="834"/>
      <c r="EL78" s="834"/>
      <c r="EM78" s="834"/>
      <c r="EN78" s="834"/>
      <c r="EO78" s="834"/>
      <c r="EP78" s="834"/>
      <c r="EQ78" s="834"/>
      <c r="ER78" s="834"/>
      <c r="ES78" s="834"/>
      <c r="ET78" s="834"/>
      <c r="EU78" s="834"/>
      <c r="EV78" s="834"/>
      <c r="EW78" s="834"/>
      <c r="EX78" s="834"/>
      <c r="EY78" s="834"/>
      <c r="EZ78" s="834"/>
      <c r="FA78" s="834"/>
      <c r="FB78" s="834"/>
      <c r="FC78" s="834"/>
      <c r="FD78" s="834"/>
      <c r="FE78" s="834"/>
      <c r="FF78" s="834"/>
      <c r="FG78" s="834"/>
      <c r="FH78" s="834"/>
      <c r="FI78" s="834"/>
      <c r="FJ78" s="834"/>
      <c r="FK78" s="834"/>
      <c r="FL78" s="834"/>
      <c r="FM78" s="834"/>
      <c r="FN78" s="834"/>
      <c r="FO78" s="834"/>
      <c r="FP78" s="834"/>
      <c r="FQ78" s="834"/>
      <c r="FR78" s="834"/>
      <c r="FS78" s="834"/>
      <c r="FT78" s="834"/>
      <c r="FU78" s="834"/>
      <c r="FV78" s="834"/>
      <c r="FW78" s="834"/>
      <c r="FX78" s="834"/>
      <c r="FY78" s="834"/>
      <c r="FZ78" s="834"/>
      <c r="GA78" s="834"/>
      <c r="GB78" s="834"/>
      <c r="GC78" s="834"/>
      <c r="GD78" s="834"/>
      <c r="GE78" s="834"/>
      <c r="GF78" s="834"/>
      <c r="GG78" s="834"/>
      <c r="GH78" s="834"/>
      <c r="GI78" s="834"/>
      <c r="GJ78" s="834"/>
      <c r="GK78" s="834"/>
      <c r="GL78" s="834"/>
      <c r="GM78" s="834"/>
      <c r="GN78" s="834"/>
      <c r="GO78" s="834"/>
      <c r="GP78" s="834"/>
      <c r="GQ78" s="834"/>
      <c r="GR78" s="834"/>
      <c r="GS78" s="834"/>
      <c r="GT78" s="834"/>
      <c r="GU78" s="834"/>
      <c r="GV78" s="834"/>
      <c r="GW78" s="834"/>
      <c r="GX78" s="834"/>
      <c r="GY78" s="834"/>
      <c r="GZ78" s="834"/>
      <c r="HA78" s="834"/>
      <c r="HB78" s="834"/>
      <c r="HC78" s="834"/>
      <c r="HD78" s="834"/>
      <c r="HE78" s="834"/>
      <c r="HF78" s="834"/>
      <c r="HG78" s="834"/>
      <c r="HH78" s="834"/>
      <c r="HI78" s="834"/>
      <c r="HJ78" s="834"/>
      <c r="HK78" s="834"/>
      <c r="HL78" s="834"/>
      <c r="HM78" s="834"/>
      <c r="HN78" s="834"/>
      <c r="HO78" s="834"/>
      <c r="HP78" s="834"/>
      <c r="HQ78" s="834"/>
      <c r="HR78" s="834"/>
      <c r="HS78" s="834"/>
      <c r="HT78" s="834"/>
      <c r="HU78" s="834"/>
      <c r="HV78" s="834"/>
      <c r="HW78" s="834"/>
      <c r="HX78" s="834"/>
      <c r="HY78" s="834"/>
      <c r="HZ78" s="834"/>
      <c r="IA78" s="834"/>
      <c r="IB78" s="834"/>
      <c r="IC78" s="834"/>
      <c r="ID78" s="834"/>
      <c r="IE78" s="834"/>
      <c r="IF78" s="834"/>
      <c r="IG78" s="834"/>
      <c r="IH78" s="834"/>
      <c r="II78" s="834"/>
      <c r="IJ78" s="834"/>
      <c r="IK78" s="834"/>
      <c r="IL78" s="834"/>
      <c r="IM78" s="834"/>
      <c r="IN78" s="834"/>
      <c r="IO78" s="834"/>
      <c r="IP78" s="834"/>
      <c r="IQ78" s="834"/>
      <c r="IR78" s="834"/>
      <c r="IS78" s="834"/>
      <c r="IT78" s="834"/>
      <c r="IU78" s="834"/>
      <c r="IV78" s="834"/>
      <c r="IW78" s="834"/>
      <c r="IX78" s="834"/>
      <c r="IY78" s="834"/>
      <c r="IZ78" s="834"/>
      <c r="JA78" s="834"/>
    </row>
    <row r="79" spans="1:261" ht="12.95" hidden="1" customHeight="1" x14ac:dyDescent="0.25">
      <c r="A79" s="834"/>
      <c r="B79" s="834"/>
      <c r="C79" s="834"/>
      <c r="D79" s="834"/>
      <c r="E79" s="834"/>
      <c r="F79" s="834"/>
      <c r="G79" s="834"/>
      <c r="H79" s="834"/>
      <c r="I79" s="834"/>
      <c r="J79" s="834"/>
      <c r="K79" s="834"/>
      <c r="L79" s="834"/>
      <c r="M79" s="834"/>
      <c r="N79" s="834"/>
      <c r="O79" s="834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834"/>
      <c r="AA79" s="834"/>
      <c r="AB79" s="834"/>
      <c r="AC79" s="834"/>
      <c r="AD79" s="834"/>
      <c r="AE79" s="834"/>
      <c r="AF79" s="834"/>
      <c r="AG79" s="834"/>
      <c r="AH79" s="834"/>
      <c r="AI79" s="834"/>
      <c r="AJ79" s="834"/>
      <c r="AK79" s="834"/>
      <c r="AL79" s="834"/>
      <c r="AM79" s="834"/>
      <c r="AN79" s="834"/>
      <c r="AO79" s="834"/>
      <c r="AP79" s="834"/>
      <c r="AQ79" s="834"/>
      <c r="AR79" s="834"/>
      <c r="AS79" s="834"/>
      <c r="AT79" s="834"/>
      <c r="AU79" s="834"/>
      <c r="AV79" s="834"/>
      <c r="AW79" s="834"/>
      <c r="AX79" s="834"/>
      <c r="AY79" s="834"/>
      <c r="AZ79" s="834"/>
      <c r="BA79" s="834"/>
      <c r="BB79" s="834"/>
      <c r="BC79" s="834"/>
      <c r="BD79" s="834"/>
      <c r="BE79" s="834"/>
      <c r="BF79" s="834"/>
      <c r="BG79" s="834"/>
      <c r="BH79" s="834"/>
      <c r="BI79" s="834"/>
      <c r="BJ79" s="834"/>
      <c r="BK79" s="834"/>
      <c r="BL79" s="834"/>
      <c r="BM79" s="834"/>
      <c r="BN79" s="834"/>
      <c r="BO79" s="834"/>
      <c r="BP79" s="834"/>
      <c r="BQ79" s="834"/>
      <c r="BR79" s="834"/>
      <c r="BS79" s="834"/>
      <c r="BT79" s="834"/>
      <c r="BU79" s="834"/>
      <c r="BV79" s="834"/>
      <c r="BW79" s="834"/>
      <c r="BX79" s="834"/>
      <c r="BY79" s="834"/>
      <c r="BZ79" s="834"/>
      <c r="CA79" s="834"/>
      <c r="CB79" s="834"/>
      <c r="CC79" s="834"/>
      <c r="CD79" s="834"/>
      <c r="CE79" s="834"/>
      <c r="CF79" s="834"/>
      <c r="CG79" s="834"/>
      <c r="CH79" s="834"/>
      <c r="CI79" s="834"/>
      <c r="CJ79" s="834"/>
      <c r="CK79" s="834"/>
      <c r="CL79" s="834"/>
      <c r="CM79" s="834"/>
      <c r="CN79" s="834"/>
      <c r="CO79" s="834"/>
      <c r="CP79" s="834"/>
      <c r="CQ79" s="834"/>
      <c r="CR79" s="834"/>
      <c r="CS79" s="834"/>
      <c r="CT79" s="834"/>
      <c r="CU79" s="834"/>
      <c r="CV79" s="834"/>
      <c r="CW79" s="834"/>
      <c r="CX79" s="834"/>
      <c r="CY79" s="834"/>
      <c r="CZ79" s="834"/>
      <c r="DA79" s="834"/>
      <c r="DB79" s="834"/>
      <c r="DC79" s="834"/>
      <c r="DD79" s="834"/>
      <c r="DE79" s="834"/>
      <c r="DF79" s="834"/>
      <c r="DG79" s="834"/>
      <c r="DH79" s="834"/>
      <c r="DI79" s="834"/>
      <c r="DJ79" s="834"/>
      <c r="DK79" s="834"/>
      <c r="DL79" s="834"/>
      <c r="DM79" s="834"/>
      <c r="DN79" s="834"/>
      <c r="DO79" s="834"/>
      <c r="DP79" s="834"/>
      <c r="DQ79" s="834"/>
      <c r="DR79" s="834"/>
      <c r="DS79" s="834"/>
      <c r="DT79" s="834"/>
      <c r="DU79" s="834"/>
      <c r="DV79" s="834"/>
      <c r="DW79" s="834"/>
      <c r="DX79" s="834"/>
      <c r="DY79" s="834"/>
      <c r="DZ79" s="834"/>
      <c r="EA79" s="834"/>
      <c r="EB79" s="834"/>
      <c r="EC79" s="834"/>
      <c r="ED79" s="834"/>
      <c r="EE79" s="834"/>
      <c r="EF79" s="834"/>
      <c r="EG79" s="834"/>
      <c r="EH79" s="834"/>
      <c r="EI79" s="834"/>
      <c r="EJ79" s="834"/>
      <c r="EK79" s="834"/>
      <c r="EL79" s="834"/>
      <c r="EM79" s="834"/>
      <c r="EN79" s="834"/>
      <c r="EO79" s="834"/>
      <c r="EP79" s="834"/>
      <c r="EQ79" s="834"/>
      <c r="ER79" s="834"/>
      <c r="ES79" s="834"/>
      <c r="ET79" s="834"/>
      <c r="EU79" s="834"/>
      <c r="EV79" s="834"/>
      <c r="EW79" s="834"/>
      <c r="EX79" s="834"/>
      <c r="EY79" s="834"/>
      <c r="EZ79" s="834"/>
      <c r="FA79" s="834"/>
      <c r="FB79" s="834"/>
      <c r="FC79" s="834"/>
      <c r="FD79" s="834"/>
      <c r="FE79" s="834"/>
      <c r="FF79" s="834"/>
      <c r="FG79" s="834"/>
      <c r="FH79" s="834"/>
      <c r="FI79" s="834"/>
      <c r="FJ79" s="834"/>
      <c r="FK79" s="834"/>
      <c r="FL79" s="834"/>
      <c r="FM79" s="834"/>
      <c r="FN79" s="834"/>
      <c r="FO79" s="834"/>
      <c r="FP79" s="834"/>
      <c r="FQ79" s="834"/>
      <c r="FR79" s="834"/>
      <c r="FS79" s="834"/>
      <c r="FT79" s="834"/>
      <c r="FU79" s="834"/>
      <c r="FV79" s="834"/>
      <c r="FW79" s="834"/>
      <c r="FX79" s="834"/>
      <c r="FY79" s="834"/>
      <c r="FZ79" s="834"/>
      <c r="GA79" s="834"/>
      <c r="GB79" s="834"/>
      <c r="GC79" s="834"/>
      <c r="GD79" s="834"/>
      <c r="GE79" s="834"/>
      <c r="GF79" s="834"/>
      <c r="GG79" s="834"/>
      <c r="GH79" s="834"/>
      <c r="GI79" s="834"/>
      <c r="GJ79" s="834"/>
      <c r="GK79" s="834"/>
      <c r="GL79" s="834"/>
      <c r="GM79" s="834"/>
      <c r="GN79" s="834"/>
      <c r="GO79" s="834"/>
      <c r="GP79" s="834"/>
      <c r="GQ79" s="834"/>
      <c r="GR79" s="834"/>
      <c r="GS79" s="834"/>
      <c r="GT79" s="834"/>
      <c r="GU79" s="834"/>
      <c r="GV79" s="834"/>
      <c r="GW79" s="834"/>
      <c r="GX79" s="834"/>
      <c r="GY79" s="834"/>
      <c r="GZ79" s="834"/>
      <c r="HA79" s="834"/>
      <c r="HB79" s="834"/>
      <c r="HC79" s="834"/>
      <c r="HD79" s="834"/>
      <c r="HE79" s="834"/>
      <c r="HF79" s="834"/>
      <c r="HG79" s="834"/>
      <c r="HH79" s="834"/>
      <c r="HI79" s="834"/>
      <c r="HJ79" s="834"/>
      <c r="HK79" s="834"/>
      <c r="HL79" s="834"/>
      <c r="HM79" s="834"/>
      <c r="HN79" s="834"/>
      <c r="HO79" s="834"/>
      <c r="HP79" s="834"/>
      <c r="HQ79" s="834"/>
      <c r="HR79" s="834"/>
      <c r="HS79" s="834"/>
      <c r="HT79" s="834"/>
      <c r="HU79" s="834"/>
      <c r="HV79" s="834"/>
      <c r="HW79" s="834"/>
      <c r="HX79" s="834"/>
      <c r="HY79" s="834"/>
      <c r="HZ79" s="834"/>
      <c r="IA79" s="834"/>
      <c r="IB79" s="834"/>
      <c r="IC79" s="834"/>
      <c r="ID79" s="834"/>
      <c r="IE79" s="834"/>
      <c r="IF79" s="834"/>
      <c r="IG79" s="834"/>
      <c r="IH79" s="834"/>
      <c r="II79" s="834"/>
      <c r="IJ79" s="834"/>
      <c r="IK79" s="834"/>
      <c r="IL79" s="834"/>
      <c r="IM79" s="834"/>
      <c r="IN79" s="834"/>
      <c r="IO79" s="834"/>
      <c r="IP79" s="834"/>
      <c r="IQ79" s="834"/>
      <c r="IR79" s="834"/>
      <c r="IS79" s="834"/>
      <c r="IT79" s="834"/>
      <c r="IU79" s="834"/>
      <c r="IV79" s="834"/>
      <c r="IW79" s="834"/>
      <c r="IX79" s="834"/>
      <c r="IY79" s="834"/>
      <c r="IZ79" s="834"/>
      <c r="JA79" s="834"/>
    </row>
    <row r="80" spans="1:261" ht="12.95" hidden="1" customHeight="1" x14ac:dyDescent="0.25">
      <c r="A80" s="834"/>
      <c r="B80" s="834"/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  <c r="Y80" s="834"/>
      <c r="Z80" s="834"/>
      <c r="AA80" s="834"/>
      <c r="AB80" s="834"/>
      <c r="AC80" s="834"/>
      <c r="AD80" s="834"/>
      <c r="AE80" s="834"/>
      <c r="AF80" s="834"/>
      <c r="AG80" s="834"/>
      <c r="AH80" s="834"/>
      <c r="AI80" s="834"/>
      <c r="AJ80" s="834"/>
      <c r="AK80" s="834"/>
      <c r="AL80" s="834"/>
      <c r="AM80" s="834"/>
      <c r="AN80" s="834"/>
      <c r="AO80" s="834"/>
      <c r="AP80" s="834"/>
      <c r="AQ80" s="834"/>
      <c r="AR80" s="834"/>
      <c r="AS80" s="834"/>
      <c r="AT80" s="834"/>
      <c r="AU80" s="834"/>
      <c r="AV80" s="834"/>
      <c r="AW80" s="834"/>
      <c r="AX80" s="834"/>
      <c r="AY80" s="834"/>
      <c r="AZ80" s="834"/>
      <c r="BA80" s="834"/>
      <c r="BB80" s="834"/>
      <c r="BC80" s="834"/>
      <c r="BD80" s="834"/>
      <c r="BE80" s="834"/>
      <c r="BF80" s="834"/>
      <c r="BG80" s="834"/>
      <c r="BH80" s="834"/>
      <c r="BI80" s="834"/>
      <c r="BJ80" s="834"/>
      <c r="BK80" s="834"/>
      <c r="BL80" s="834"/>
      <c r="BM80" s="834"/>
      <c r="BN80" s="834"/>
      <c r="BO80" s="834"/>
      <c r="BP80" s="834"/>
      <c r="BQ80" s="834"/>
      <c r="BR80" s="834"/>
      <c r="BS80" s="834"/>
      <c r="BT80" s="834"/>
      <c r="BU80" s="834"/>
      <c r="BV80" s="834"/>
      <c r="BW80" s="834"/>
      <c r="BX80" s="834"/>
      <c r="BY80" s="834"/>
      <c r="BZ80" s="834"/>
      <c r="CA80" s="834"/>
      <c r="CB80" s="834"/>
      <c r="CC80" s="834"/>
      <c r="CD80" s="834"/>
      <c r="CE80" s="834"/>
      <c r="CF80" s="834"/>
      <c r="CG80" s="834"/>
      <c r="CH80" s="834"/>
      <c r="CI80" s="834"/>
      <c r="CJ80" s="834"/>
      <c r="CK80" s="834"/>
      <c r="CL80" s="834"/>
      <c r="CM80" s="834"/>
      <c r="CN80" s="834"/>
      <c r="CO80" s="834"/>
      <c r="CP80" s="834"/>
      <c r="CQ80" s="834"/>
      <c r="CR80" s="834"/>
      <c r="CS80" s="834"/>
      <c r="CT80" s="834"/>
      <c r="CU80" s="834"/>
      <c r="CV80" s="834"/>
      <c r="CW80" s="834"/>
      <c r="CX80" s="834"/>
      <c r="CY80" s="834"/>
      <c r="CZ80" s="834"/>
      <c r="DA80" s="834"/>
      <c r="DB80" s="834"/>
      <c r="DC80" s="834"/>
      <c r="DD80" s="834"/>
      <c r="DE80" s="834"/>
      <c r="DF80" s="834"/>
      <c r="DG80" s="834"/>
      <c r="DH80" s="834"/>
      <c r="DI80" s="834"/>
      <c r="DJ80" s="834"/>
      <c r="DK80" s="834"/>
      <c r="DL80" s="834"/>
      <c r="DM80" s="834"/>
      <c r="DN80" s="834"/>
      <c r="DO80" s="834"/>
      <c r="DP80" s="834"/>
      <c r="DQ80" s="834"/>
      <c r="DR80" s="834"/>
      <c r="DS80" s="834"/>
      <c r="DT80" s="834"/>
      <c r="DU80" s="834"/>
      <c r="DV80" s="834"/>
      <c r="DW80" s="834"/>
      <c r="DX80" s="834"/>
      <c r="DY80" s="834"/>
      <c r="DZ80" s="834"/>
      <c r="EA80" s="834"/>
      <c r="EB80" s="834"/>
      <c r="EC80" s="834"/>
      <c r="ED80" s="834"/>
      <c r="EE80" s="834"/>
      <c r="EF80" s="834"/>
      <c r="EG80" s="834"/>
      <c r="EH80" s="834"/>
      <c r="EI80" s="834"/>
      <c r="EJ80" s="834"/>
      <c r="EK80" s="834"/>
      <c r="EL80" s="834"/>
      <c r="EM80" s="834"/>
      <c r="EN80" s="834"/>
      <c r="EO80" s="834"/>
      <c r="EP80" s="834"/>
      <c r="EQ80" s="834"/>
      <c r="ER80" s="834"/>
      <c r="ES80" s="834"/>
      <c r="ET80" s="834"/>
      <c r="EU80" s="834"/>
      <c r="EV80" s="834"/>
      <c r="EW80" s="834"/>
      <c r="EX80" s="834"/>
      <c r="EY80" s="834"/>
      <c r="EZ80" s="834"/>
      <c r="FA80" s="834"/>
      <c r="FB80" s="834"/>
      <c r="FC80" s="834"/>
      <c r="FD80" s="834"/>
      <c r="FE80" s="834"/>
      <c r="FF80" s="834"/>
      <c r="FG80" s="834"/>
      <c r="FH80" s="834"/>
      <c r="FI80" s="834"/>
      <c r="FJ80" s="834"/>
      <c r="FK80" s="834"/>
      <c r="FL80" s="834"/>
      <c r="FM80" s="834"/>
      <c r="FN80" s="834"/>
      <c r="FO80" s="834"/>
      <c r="FP80" s="834"/>
      <c r="FQ80" s="834"/>
      <c r="FR80" s="834"/>
      <c r="FS80" s="834"/>
      <c r="FT80" s="834"/>
      <c r="FU80" s="834"/>
      <c r="FV80" s="834"/>
      <c r="FW80" s="834"/>
      <c r="FX80" s="834"/>
      <c r="FY80" s="834"/>
      <c r="FZ80" s="834"/>
      <c r="GA80" s="834"/>
      <c r="GB80" s="834"/>
      <c r="GC80" s="834"/>
      <c r="GD80" s="834"/>
      <c r="GE80" s="834"/>
      <c r="GF80" s="834"/>
      <c r="GG80" s="834"/>
      <c r="GH80" s="834"/>
      <c r="GI80" s="834"/>
      <c r="GJ80" s="834"/>
      <c r="GK80" s="834"/>
      <c r="GL80" s="834"/>
      <c r="GM80" s="834"/>
      <c r="GN80" s="834"/>
      <c r="GO80" s="834"/>
      <c r="GP80" s="834"/>
      <c r="GQ80" s="834"/>
      <c r="GR80" s="834"/>
      <c r="GS80" s="834"/>
      <c r="GT80" s="834"/>
      <c r="GU80" s="834"/>
      <c r="GV80" s="834"/>
      <c r="GW80" s="834"/>
      <c r="GX80" s="834"/>
      <c r="GY80" s="834"/>
      <c r="GZ80" s="834"/>
      <c r="HA80" s="834"/>
      <c r="HB80" s="834"/>
      <c r="HC80" s="834"/>
      <c r="HD80" s="834"/>
      <c r="HE80" s="834"/>
      <c r="HF80" s="834"/>
      <c r="HG80" s="834"/>
      <c r="HH80" s="834"/>
      <c r="HI80" s="834"/>
      <c r="HJ80" s="834"/>
      <c r="HK80" s="834"/>
      <c r="HL80" s="834"/>
      <c r="HM80" s="834"/>
      <c r="HN80" s="834"/>
      <c r="HO80" s="834"/>
      <c r="HP80" s="834"/>
      <c r="HQ80" s="834"/>
      <c r="HR80" s="834"/>
      <c r="HS80" s="834"/>
      <c r="HT80" s="834"/>
      <c r="HU80" s="834"/>
      <c r="HV80" s="834"/>
      <c r="HW80" s="834"/>
      <c r="HX80" s="834"/>
      <c r="HY80" s="834"/>
      <c r="HZ80" s="834"/>
      <c r="IA80" s="834"/>
      <c r="IB80" s="834"/>
      <c r="IC80" s="834"/>
      <c r="ID80" s="834"/>
      <c r="IE80" s="834"/>
      <c r="IF80" s="834"/>
      <c r="IG80" s="834"/>
      <c r="IH80" s="834"/>
      <c r="II80" s="834"/>
      <c r="IJ80" s="834"/>
      <c r="IK80" s="834"/>
      <c r="IL80" s="834"/>
      <c r="IM80" s="834"/>
      <c r="IN80" s="834"/>
      <c r="IO80" s="834"/>
      <c r="IP80" s="834"/>
      <c r="IQ80" s="834"/>
      <c r="IR80" s="834"/>
      <c r="IS80" s="834"/>
      <c r="IT80" s="834"/>
      <c r="IU80" s="834"/>
      <c r="IV80" s="834"/>
      <c r="IW80" s="834"/>
      <c r="IX80" s="834"/>
      <c r="IY80" s="834"/>
      <c r="IZ80" s="834"/>
      <c r="JA80" s="834"/>
    </row>
    <row r="81" spans="1:261" ht="12.95" hidden="1" customHeight="1" x14ac:dyDescent="0.25">
      <c r="A81" s="834"/>
      <c r="B81" s="834"/>
      <c r="C81" s="834"/>
      <c r="D81" s="834"/>
      <c r="E81" s="834"/>
      <c r="F81" s="834"/>
      <c r="G81" s="834"/>
      <c r="H81" s="834"/>
      <c r="I81" s="834"/>
      <c r="J81" s="834"/>
      <c r="K81" s="834"/>
      <c r="L81" s="834"/>
      <c r="M81" s="834"/>
      <c r="N81" s="834"/>
      <c r="O81" s="834"/>
      <c r="P81" s="834"/>
      <c r="Q81" s="834"/>
      <c r="R81" s="834"/>
      <c r="S81" s="834"/>
      <c r="T81" s="834"/>
      <c r="U81" s="834"/>
      <c r="V81" s="834"/>
      <c r="W81" s="834"/>
      <c r="X81" s="834"/>
      <c r="Y81" s="834"/>
      <c r="Z81" s="834"/>
      <c r="AA81" s="834"/>
      <c r="AB81" s="834"/>
      <c r="AC81" s="834"/>
      <c r="AD81" s="834"/>
      <c r="AE81" s="834"/>
      <c r="AF81" s="834"/>
      <c r="AG81" s="834"/>
      <c r="AH81" s="834"/>
      <c r="AI81" s="834"/>
      <c r="AJ81" s="834"/>
      <c r="AK81" s="834"/>
      <c r="AL81" s="834"/>
      <c r="AM81" s="834"/>
      <c r="AN81" s="834"/>
      <c r="AO81" s="834"/>
      <c r="AP81" s="834"/>
      <c r="AQ81" s="834"/>
      <c r="AR81" s="834"/>
      <c r="AS81" s="834"/>
      <c r="AT81" s="834"/>
      <c r="AU81" s="834"/>
      <c r="AV81" s="834"/>
      <c r="AW81" s="834"/>
      <c r="AX81" s="834"/>
      <c r="AY81" s="834"/>
      <c r="AZ81" s="834"/>
      <c r="BA81" s="834"/>
      <c r="BB81" s="834"/>
      <c r="BC81" s="834"/>
      <c r="BD81" s="834"/>
      <c r="BE81" s="834"/>
      <c r="BF81" s="834"/>
      <c r="BG81" s="834"/>
      <c r="BH81" s="834"/>
      <c r="BI81" s="834"/>
      <c r="BJ81" s="834"/>
      <c r="BK81" s="834"/>
      <c r="BL81" s="834"/>
      <c r="BM81" s="834"/>
      <c r="BN81" s="834"/>
      <c r="BO81" s="834"/>
      <c r="BP81" s="834"/>
      <c r="BQ81" s="834"/>
      <c r="BR81" s="834"/>
      <c r="BS81" s="834"/>
      <c r="BT81" s="834"/>
      <c r="BU81" s="834"/>
      <c r="BV81" s="834"/>
      <c r="BW81" s="834"/>
      <c r="BX81" s="834"/>
      <c r="BY81" s="834"/>
      <c r="BZ81" s="834"/>
      <c r="CA81" s="834"/>
      <c r="CB81" s="834"/>
      <c r="CC81" s="834"/>
      <c r="CD81" s="834"/>
      <c r="CE81" s="834"/>
      <c r="CF81" s="834"/>
      <c r="CG81" s="834"/>
      <c r="CH81" s="834"/>
      <c r="CI81" s="834"/>
      <c r="CJ81" s="834"/>
      <c r="CK81" s="834"/>
      <c r="CL81" s="834"/>
      <c r="CM81" s="834"/>
      <c r="CN81" s="834"/>
      <c r="CO81" s="834"/>
      <c r="CP81" s="834"/>
      <c r="CQ81" s="834"/>
      <c r="CR81" s="834"/>
      <c r="CS81" s="834"/>
      <c r="CT81" s="834"/>
      <c r="CU81" s="834"/>
      <c r="CV81" s="834"/>
      <c r="CW81" s="834"/>
      <c r="CX81" s="834"/>
      <c r="CY81" s="834"/>
      <c r="CZ81" s="834"/>
      <c r="DA81" s="834"/>
      <c r="DB81" s="834"/>
      <c r="DC81" s="834"/>
      <c r="DD81" s="834"/>
      <c r="DE81" s="834"/>
      <c r="DF81" s="834"/>
      <c r="DG81" s="834"/>
      <c r="DH81" s="834"/>
      <c r="DI81" s="834"/>
      <c r="DJ81" s="834"/>
      <c r="DK81" s="834"/>
      <c r="DL81" s="834"/>
      <c r="DM81" s="834"/>
      <c r="DN81" s="834"/>
      <c r="DO81" s="834"/>
      <c r="DP81" s="834"/>
      <c r="DQ81" s="834"/>
      <c r="DR81" s="834"/>
      <c r="DS81" s="834"/>
      <c r="DT81" s="834"/>
      <c r="DU81" s="834"/>
      <c r="DV81" s="834"/>
      <c r="DW81" s="834"/>
      <c r="DX81" s="834"/>
      <c r="DY81" s="834"/>
      <c r="DZ81" s="834"/>
      <c r="EA81" s="834"/>
      <c r="EB81" s="834"/>
      <c r="EC81" s="834"/>
      <c r="ED81" s="834"/>
      <c r="EE81" s="834"/>
      <c r="EF81" s="834"/>
      <c r="EG81" s="834"/>
      <c r="EH81" s="834"/>
      <c r="EI81" s="834"/>
      <c r="EJ81" s="834"/>
      <c r="EK81" s="834"/>
      <c r="EL81" s="834"/>
      <c r="EM81" s="834"/>
      <c r="EN81" s="834"/>
      <c r="EO81" s="834"/>
      <c r="EP81" s="834"/>
      <c r="EQ81" s="834"/>
      <c r="ER81" s="834"/>
      <c r="ES81" s="834"/>
      <c r="ET81" s="834"/>
      <c r="EU81" s="834"/>
      <c r="EV81" s="834"/>
      <c r="EW81" s="834"/>
      <c r="EX81" s="834"/>
      <c r="EY81" s="834"/>
      <c r="EZ81" s="834"/>
      <c r="FA81" s="834"/>
      <c r="FB81" s="834"/>
      <c r="FC81" s="834"/>
      <c r="FD81" s="834"/>
      <c r="FE81" s="834"/>
      <c r="FF81" s="834"/>
      <c r="FG81" s="834"/>
      <c r="FH81" s="834"/>
      <c r="FI81" s="834"/>
      <c r="FJ81" s="834"/>
      <c r="FK81" s="834"/>
      <c r="FL81" s="834"/>
      <c r="FM81" s="834"/>
      <c r="FN81" s="834"/>
      <c r="FO81" s="834"/>
      <c r="FP81" s="834"/>
      <c r="FQ81" s="834"/>
      <c r="FR81" s="834"/>
      <c r="FS81" s="834"/>
      <c r="FT81" s="834"/>
      <c r="FU81" s="834"/>
      <c r="FV81" s="834"/>
      <c r="FW81" s="834"/>
      <c r="FX81" s="834"/>
      <c r="FY81" s="834"/>
      <c r="FZ81" s="834"/>
      <c r="GA81" s="834"/>
      <c r="GB81" s="834"/>
      <c r="GC81" s="834"/>
      <c r="GD81" s="834"/>
      <c r="GE81" s="834"/>
      <c r="GF81" s="834"/>
      <c r="GG81" s="834"/>
      <c r="GH81" s="834"/>
      <c r="GI81" s="834"/>
      <c r="GJ81" s="834"/>
      <c r="GK81" s="834"/>
      <c r="GL81" s="834"/>
      <c r="GM81" s="834"/>
      <c r="GN81" s="834"/>
      <c r="GO81" s="834"/>
      <c r="GP81" s="834"/>
      <c r="GQ81" s="834"/>
      <c r="GR81" s="834"/>
      <c r="GS81" s="834"/>
      <c r="GT81" s="834"/>
      <c r="GU81" s="834"/>
      <c r="GV81" s="834"/>
      <c r="GW81" s="834"/>
      <c r="GX81" s="834"/>
      <c r="GY81" s="834"/>
      <c r="GZ81" s="834"/>
      <c r="HA81" s="834"/>
      <c r="HB81" s="834"/>
      <c r="HC81" s="834"/>
      <c r="HD81" s="834"/>
      <c r="HE81" s="834"/>
      <c r="HF81" s="834"/>
      <c r="HG81" s="834"/>
      <c r="HH81" s="834"/>
      <c r="HI81" s="834"/>
      <c r="HJ81" s="834"/>
      <c r="HK81" s="834"/>
      <c r="HL81" s="834"/>
      <c r="HM81" s="834"/>
      <c r="HN81" s="834"/>
      <c r="HO81" s="834"/>
      <c r="HP81" s="834"/>
      <c r="HQ81" s="834"/>
      <c r="HR81" s="834"/>
      <c r="HS81" s="834"/>
      <c r="HT81" s="834"/>
      <c r="HU81" s="834"/>
      <c r="HV81" s="834"/>
      <c r="HW81" s="834"/>
      <c r="HX81" s="834"/>
      <c r="HY81" s="834"/>
      <c r="HZ81" s="834"/>
      <c r="IA81" s="834"/>
      <c r="IB81" s="834"/>
      <c r="IC81" s="834"/>
      <c r="ID81" s="834"/>
      <c r="IE81" s="834"/>
      <c r="IF81" s="834"/>
      <c r="IG81" s="834"/>
      <c r="IH81" s="834"/>
      <c r="II81" s="834"/>
      <c r="IJ81" s="834"/>
      <c r="IK81" s="834"/>
      <c r="IL81" s="834"/>
      <c r="IM81" s="834"/>
      <c r="IN81" s="834"/>
      <c r="IO81" s="834"/>
      <c r="IP81" s="834"/>
      <c r="IQ81" s="834"/>
      <c r="IR81" s="834"/>
      <c r="IS81" s="834"/>
      <c r="IT81" s="834"/>
      <c r="IU81" s="834"/>
      <c r="IV81" s="834"/>
      <c r="IW81" s="834"/>
      <c r="IX81" s="834"/>
      <c r="IY81" s="834"/>
      <c r="IZ81" s="834"/>
      <c r="JA81" s="834"/>
    </row>
    <row r="82" spans="1:261" ht="12.95" hidden="1" customHeight="1" x14ac:dyDescent="0.25">
      <c r="A82" s="834"/>
      <c r="B82" s="834"/>
      <c r="C82" s="834"/>
      <c r="D82" s="834"/>
      <c r="E82" s="834"/>
      <c r="F82" s="834"/>
      <c r="G82" s="834"/>
      <c r="H82" s="834"/>
      <c r="I82" s="834"/>
      <c r="J82" s="834"/>
      <c r="K82" s="834"/>
      <c r="L82" s="834"/>
      <c r="M82" s="834"/>
      <c r="N82" s="834"/>
      <c r="O82" s="834"/>
      <c r="P82" s="834"/>
      <c r="Q82" s="834"/>
      <c r="R82" s="834"/>
      <c r="S82" s="834"/>
      <c r="T82" s="834"/>
      <c r="U82" s="834"/>
      <c r="V82" s="834"/>
      <c r="W82" s="834"/>
      <c r="X82" s="834"/>
      <c r="Y82" s="834"/>
      <c r="Z82" s="834"/>
      <c r="AA82" s="834"/>
      <c r="AB82" s="834"/>
      <c r="AC82" s="834"/>
      <c r="AD82" s="834"/>
      <c r="AE82" s="834"/>
      <c r="AF82" s="834"/>
      <c r="AG82" s="834"/>
      <c r="AH82" s="834"/>
      <c r="AI82" s="834"/>
      <c r="AJ82" s="834"/>
      <c r="AK82" s="834"/>
      <c r="AL82" s="834"/>
      <c r="AM82" s="834"/>
      <c r="AN82" s="834"/>
      <c r="AO82" s="834"/>
      <c r="AP82" s="834"/>
      <c r="AQ82" s="834"/>
      <c r="AR82" s="834"/>
      <c r="AS82" s="834"/>
      <c r="AT82" s="834"/>
      <c r="AU82" s="834"/>
      <c r="AV82" s="834"/>
      <c r="AW82" s="834"/>
      <c r="AX82" s="834"/>
      <c r="AY82" s="834"/>
      <c r="AZ82" s="834"/>
      <c r="BA82" s="834"/>
      <c r="BB82" s="834"/>
      <c r="BC82" s="834"/>
      <c r="BD82" s="834"/>
      <c r="BE82" s="834"/>
      <c r="BF82" s="834"/>
      <c r="BG82" s="834"/>
      <c r="BH82" s="834"/>
      <c r="BI82" s="834"/>
      <c r="BJ82" s="834"/>
      <c r="BK82" s="834"/>
      <c r="BL82" s="834"/>
      <c r="BM82" s="834"/>
      <c r="BN82" s="834"/>
      <c r="BO82" s="834"/>
      <c r="BP82" s="834"/>
      <c r="BQ82" s="834"/>
      <c r="BR82" s="834"/>
      <c r="BS82" s="834"/>
      <c r="BT82" s="834"/>
      <c r="BU82" s="834"/>
      <c r="BV82" s="834"/>
      <c r="BW82" s="834"/>
      <c r="BX82" s="834"/>
      <c r="BY82" s="834"/>
      <c r="BZ82" s="834"/>
      <c r="CA82" s="834"/>
      <c r="CB82" s="834"/>
      <c r="CC82" s="834"/>
      <c r="CD82" s="834"/>
      <c r="CE82" s="834"/>
      <c r="CF82" s="834"/>
      <c r="CG82" s="834"/>
      <c r="CH82" s="834"/>
      <c r="CI82" s="834"/>
      <c r="CJ82" s="834"/>
      <c r="CK82" s="834"/>
      <c r="CL82" s="834"/>
      <c r="CM82" s="834"/>
      <c r="CN82" s="834"/>
      <c r="CO82" s="834"/>
      <c r="CP82" s="834"/>
      <c r="CQ82" s="834"/>
      <c r="CR82" s="834"/>
      <c r="CS82" s="834"/>
      <c r="CT82" s="834"/>
      <c r="CU82" s="834"/>
      <c r="CV82" s="834"/>
      <c r="CW82" s="834"/>
      <c r="CX82" s="834"/>
      <c r="CY82" s="834"/>
      <c r="CZ82" s="834"/>
      <c r="DA82" s="834"/>
      <c r="DB82" s="834"/>
      <c r="DC82" s="834"/>
      <c r="DD82" s="834"/>
      <c r="DE82" s="834"/>
      <c r="DF82" s="834"/>
      <c r="DG82" s="834"/>
      <c r="DH82" s="834"/>
      <c r="DI82" s="834"/>
      <c r="DJ82" s="834"/>
      <c r="DK82" s="834"/>
      <c r="DL82" s="834"/>
      <c r="DM82" s="834"/>
      <c r="DN82" s="834"/>
      <c r="DO82" s="834"/>
      <c r="DP82" s="834"/>
      <c r="DQ82" s="834"/>
      <c r="DR82" s="834"/>
      <c r="DS82" s="834"/>
      <c r="DT82" s="834"/>
      <c r="DU82" s="834"/>
      <c r="DV82" s="834"/>
      <c r="DW82" s="834"/>
      <c r="DX82" s="834"/>
      <c r="DY82" s="834"/>
      <c r="DZ82" s="834"/>
      <c r="EA82" s="834"/>
      <c r="EB82" s="834"/>
      <c r="EC82" s="834"/>
      <c r="ED82" s="834"/>
      <c r="EE82" s="834"/>
      <c r="EF82" s="834"/>
      <c r="EG82" s="834"/>
      <c r="EH82" s="834"/>
      <c r="EI82" s="834"/>
      <c r="EJ82" s="834"/>
      <c r="EK82" s="834"/>
      <c r="EL82" s="834"/>
      <c r="EM82" s="834"/>
      <c r="EN82" s="834"/>
      <c r="EO82" s="834"/>
      <c r="EP82" s="834"/>
      <c r="EQ82" s="834"/>
      <c r="ER82" s="834"/>
      <c r="ES82" s="834"/>
      <c r="ET82" s="834"/>
      <c r="EU82" s="834"/>
      <c r="EV82" s="834"/>
      <c r="EW82" s="834"/>
      <c r="EX82" s="834"/>
      <c r="EY82" s="834"/>
      <c r="EZ82" s="834"/>
      <c r="FA82" s="834"/>
      <c r="FB82" s="834"/>
      <c r="FC82" s="834"/>
      <c r="FD82" s="834"/>
      <c r="FE82" s="834"/>
      <c r="FF82" s="834"/>
      <c r="FG82" s="834"/>
      <c r="FH82" s="834"/>
      <c r="FI82" s="834"/>
      <c r="FJ82" s="834"/>
      <c r="FK82" s="834"/>
      <c r="FL82" s="834"/>
      <c r="FM82" s="834"/>
      <c r="FN82" s="834"/>
      <c r="FO82" s="834"/>
      <c r="FP82" s="834"/>
      <c r="FQ82" s="834"/>
      <c r="FR82" s="834"/>
      <c r="FS82" s="834"/>
      <c r="FT82" s="834"/>
      <c r="FU82" s="834"/>
      <c r="FV82" s="834"/>
      <c r="FW82" s="834"/>
      <c r="FX82" s="834"/>
      <c r="FY82" s="834"/>
      <c r="FZ82" s="834"/>
      <c r="GA82" s="834"/>
      <c r="GB82" s="834"/>
      <c r="GC82" s="834"/>
      <c r="GD82" s="834"/>
      <c r="GE82" s="834"/>
      <c r="GF82" s="834"/>
      <c r="GG82" s="834"/>
      <c r="GH82" s="834"/>
      <c r="GI82" s="834"/>
      <c r="GJ82" s="834"/>
      <c r="GK82" s="834"/>
      <c r="GL82" s="834"/>
      <c r="GM82" s="834"/>
      <c r="GN82" s="834"/>
      <c r="GO82" s="834"/>
      <c r="GP82" s="834"/>
      <c r="GQ82" s="834"/>
      <c r="GR82" s="834"/>
      <c r="GS82" s="834"/>
      <c r="GT82" s="834"/>
      <c r="GU82" s="834"/>
      <c r="GV82" s="834"/>
      <c r="GW82" s="834"/>
      <c r="GX82" s="834"/>
      <c r="GY82" s="834"/>
      <c r="GZ82" s="834"/>
      <c r="HA82" s="834"/>
      <c r="HB82" s="834"/>
      <c r="HC82" s="834"/>
      <c r="HD82" s="834"/>
      <c r="HE82" s="834"/>
      <c r="HF82" s="834"/>
      <c r="HG82" s="834"/>
      <c r="HH82" s="834"/>
      <c r="HI82" s="834"/>
      <c r="HJ82" s="834"/>
      <c r="HK82" s="834"/>
      <c r="HL82" s="834"/>
      <c r="HM82" s="834"/>
      <c r="HN82" s="834"/>
      <c r="HO82" s="834"/>
      <c r="HP82" s="834"/>
      <c r="HQ82" s="834"/>
      <c r="HR82" s="834"/>
      <c r="HS82" s="834"/>
      <c r="HT82" s="834"/>
      <c r="HU82" s="834"/>
      <c r="HV82" s="834"/>
      <c r="HW82" s="834"/>
      <c r="HX82" s="834"/>
      <c r="HY82" s="834"/>
      <c r="HZ82" s="834"/>
      <c r="IA82" s="834"/>
      <c r="IB82" s="834"/>
      <c r="IC82" s="834"/>
      <c r="ID82" s="834"/>
      <c r="IE82" s="834"/>
      <c r="IF82" s="834"/>
      <c r="IG82" s="834"/>
      <c r="IH82" s="834"/>
      <c r="II82" s="834"/>
      <c r="IJ82" s="834"/>
      <c r="IK82" s="834"/>
      <c r="IL82" s="834"/>
      <c r="IM82" s="834"/>
      <c r="IN82" s="834"/>
      <c r="IO82" s="834"/>
      <c r="IP82" s="834"/>
      <c r="IQ82" s="834"/>
      <c r="IR82" s="834"/>
      <c r="IS82" s="834"/>
      <c r="IT82" s="834"/>
      <c r="IU82" s="834"/>
      <c r="IV82" s="834"/>
      <c r="IW82" s="834"/>
      <c r="IX82" s="834"/>
      <c r="IY82" s="834"/>
      <c r="IZ82" s="834"/>
      <c r="JA82" s="834"/>
    </row>
    <row r="83" spans="1:261" ht="12.95" hidden="1" customHeight="1" x14ac:dyDescent="0.25">
      <c r="A83" s="834"/>
      <c r="B83" s="834"/>
      <c r="C83" s="834"/>
      <c r="D83" s="834"/>
      <c r="E83" s="834"/>
      <c r="F83" s="834"/>
      <c r="G83" s="834"/>
      <c r="H83" s="834"/>
      <c r="I83" s="834"/>
      <c r="J83" s="834"/>
      <c r="K83" s="834"/>
      <c r="L83" s="834"/>
      <c r="M83" s="834"/>
      <c r="N83" s="834"/>
      <c r="O83" s="834"/>
      <c r="P83" s="834"/>
      <c r="Q83" s="834"/>
      <c r="R83" s="834"/>
      <c r="S83" s="834"/>
      <c r="T83" s="834"/>
      <c r="U83" s="834"/>
      <c r="V83" s="834"/>
      <c r="W83" s="834"/>
      <c r="X83" s="834"/>
      <c r="Y83" s="834"/>
      <c r="Z83" s="834"/>
      <c r="AA83" s="834"/>
      <c r="AB83" s="834"/>
      <c r="AC83" s="834"/>
      <c r="AD83" s="834"/>
      <c r="AE83" s="834"/>
      <c r="AF83" s="834"/>
      <c r="AG83" s="834"/>
      <c r="AH83" s="834"/>
      <c r="AI83" s="834"/>
      <c r="AJ83" s="834"/>
      <c r="AK83" s="834"/>
      <c r="AL83" s="834"/>
      <c r="AM83" s="834"/>
      <c r="AN83" s="834"/>
      <c r="AO83" s="834"/>
      <c r="AP83" s="834"/>
      <c r="AQ83" s="834"/>
      <c r="AR83" s="834"/>
      <c r="AS83" s="834"/>
      <c r="AT83" s="834"/>
      <c r="AU83" s="834"/>
      <c r="AV83" s="834"/>
      <c r="AW83" s="834"/>
      <c r="AX83" s="834"/>
      <c r="AY83" s="834"/>
      <c r="AZ83" s="834"/>
      <c r="BA83" s="834"/>
      <c r="BB83" s="834"/>
      <c r="BC83" s="834"/>
      <c r="BD83" s="834"/>
      <c r="BE83" s="834"/>
      <c r="BF83" s="834"/>
      <c r="BG83" s="834"/>
      <c r="BH83" s="834"/>
      <c r="BI83" s="834"/>
      <c r="BJ83" s="834"/>
      <c r="BK83" s="834"/>
      <c r="BL83" s="834"/>
      <c r="BM83" s="834"/>
      <c r="BN83" s="834"/>
      <c r="BO83" s="834"/>
      <c r="BP83" s="834"/>
      <c r="BQ83" s="834"/>
      <c r="BR83" s="834"/>
      <c r="BS83" s="834"/>
      <c r="BT83" s="834"/>
      <c r="BU83" s="834"/>
      <c r="BV83" s="834"/>
      <c r="BW83" s="834"/>
      <c r="BX83" s="834"/>
      <c r="BY83" s="834"/>
      <c r="BZ83" s="834"/>
      <c r="CA83" s="834"/>
      <c r="CB83" s="834"/>
      <c r="CC83" s="834"/>
      <c r="CD83" s="834"/>
      <c r="CE83" s="834"/>
      <c r="CF83" s="834"/>
      <c r="CG83" s="834"/>
      <c r="CH83" s="834"/>
      <c r="CI83" s="834"/>
      <c r="CJ83" s="834"/>
      <c r="CK83" s="834"/>
      <c r="CL83" s="834"/>
      <c r="CM83" s="834"/>
      <c r="CN83" s="834"/>
      <c r="CO83" s="834"/>
      <c r="CP83" s="834"/>
      <c r="CQ83" s="834"/>
      <c r="CR83" s="834"/>
      <c r="CS83" s="834"/>
      <c r="CT83" s="834"/>
      <c r="CU83" s="834"/>
      <c r="CV83" s="834"/>
      <c r="CW83" s="834"/>
      <c r="CX83" s="834"/>
      <c r="CY83" s="834"/>
      <c r="CZ83" s="834"/>
      <c r="DA83" s="834"/>
      <c r="DB83" s="834"/>
      <c r="DC83" s="834"/>
      <c r="DD83" s="834"/>
      <c r="DE83" s="834"/>
      <c r="DF83" s="834"/>
      <c r="DG83" s="834"/>
      <c r="DH83" s="834"/>
      <c r="DI83" s="834"/>
      <c r="DJ83" s="834"/>
      <c r="DK83" s="834"/>
      <c r="DL83" s="834"/>
      <c r="DM83" s="834"/>
      <c r="DN83" s="834"/>
      <c r="DO83" s="834"/>
      <c r="DP83" s="834"/>
      <c r="DQ83" s="834"/>
      <c r="DR83" s="834"/>
      <c r="DS83" s="834"/>
      <c r="DT83" s="834"/>
      <c r="DU83" s="834"/>
      <c r="DV83" s="834"/>
      <c r="DW83" s="834"/>
      <c r="DX83" s="834"/>
      <c r="DY83" s="834"/>
      <c r="DZ83" s="834"/>
      <c r="EA83" s="834"/>
      <c r="EB83" s="834"/>
      <c r="EC83" s="834"/>
      <c r="ED83" s="834"/>
      <c r="EE83" s="834"/>
      <c r="EF83" s="834"/>
      <c r="EG83" s="834"/>
      <c r="EH83" s="834"/>
      <c r="EI83" s="834"/>
      <c r="EJ83" s="834"/>
      <c r="EK83" s="834"/>
      <c r="EL83" s="834"/>
      <c r="EM83" s="834"/>
      <c r="EN83" s="834"/>
      <c r="EO83" s="834"/>
      <c r="EP83" s="834"/>
      <c r="EQ83" s="834"/>
      <c r="ER83" s="834"/>
      <c r="ES83" s="834"/>
      <c r="ET83" s="834"/>
      <c r="EU83" s="834"/>
      <c r="EV83" s="834"/>
      <c r="EW83" s="834"/>
      <c r="EX83" s="834"/>
      <c r="EY83" s="834"/>
      <c r="EZ83" s="834"/>
      <c r="FA83" s="834"/>
      <c r="FB83" s="834"/>
      <c r="FC83" s="834"/>
      <c r="FD83" s="834"/>
      <c r="FE83" s="834"/>
      <c r="FF83" s="834"/>
      <c r="FG83" s="834"/>
      <c r="FH83" s="834"/>
      <c r="FI83" s="834"/>
      <c r="FJ83" s="834"/>
      <c r="FK83" s="834"/>
      <c r="FL83" s="834"/>
      <c r="FM83" s="834"/>
      <c r="FN83" s="834"/>
      <c r="FO83" s="834"/>
      <c r="FP83" s="834"/>
      <c r="FQ83" s="834"/>
      <c r="FR83" s="834"/>
      <c r="FS83" s="834"/>
      <c r="FT83" s="834"/>
      <c r="FU83" s="834"/>
      <c r="FV83" s="834"/>
      <c r="FW83" s="834"/>
      <c r="FX83" s="834"/>
      <c r="FY83" s="834"/>
      <c r="FZ83" s="834"/>
      <c r="GA83" s="834"/>
      <c r="GB83" s="834"/>
      <c r="GC83" s="834"/>
      <c r="GD83" s="834"/>
      <c r="GE83" s="834"/>
      <c r="GF83" s="834"/>
      <c r="GG83" s="834"/>
      <c r="GH83" s="834"/>
      <c r="GI83" s="834"/>
      <c r="GJ83" s="834"/>
      <c r="GK83" s="834"/>
      <c r="GL83" s="834"/>
      <c r="GM83" s="834"/>
      <c r="GN83" s="834"/>
      <c r="GO83" s="834"/>
      <c r="GP83" s="834"/>
      <c r="GQ83" s="834"/>
      <c r="GR83" s="834"/>
      <c r="GS83" s="834"/>
      <c r="GT83" s="834"/>
      <c r="GU83" s="834"/>
      <c r="GV83" s="834"/>
      <c r="GW83" s="834"/>
      <c r="GX83" s="834"/>
      <c r="GY83" s="834"/>
      <c r="GZ83" s="834"/>
      <c r="HA83" s="834"/>
      <c r="HB83" s="834"/>
      <c r="HC83" s="834"/>
      <c r="HD83" s="834"/>
      <c r="HE83" s="834"/>
      <c r="HF83" s="834"/>
      <c r="HG83" s="834"/>
      <c r="HH83" s="834"/>
      <c r="HI83" s="834"/>
      <c r="HJ83" s="834"/>
      <c r="HK83" s="834"/>
      <c r="HL83" s="834"/>
      <c r="HM83" s="834"/>
      <c r="HN83" s="834"/>
      <c r="HO83" s="834"/>
      <c r="HP83" s="834"/>
      <c r="HQ83" s="834"/>
      <c r="HR83" s="834"/>
      <c r="HS83" s="834"/>
      <c r="HT83" s="834"/>
      <c r="HU83" s="834"/>
      <c r="HV83" s="834"/>
      <c r="HW83" s="834"/>
      <c r="HX83" s="834"/>
      <c r="HY83" s="834"/>
      <c r="HZ83" s="834"/>
      <c r="IA83" s="834"/>
      <c r="IB83" s="834"/>
      <c r="IC83" s="834"/>
      <c r="ID83" s="834"/>
      <c r="IE83" s="834"/>
      <c r="IF83" s="834"/>
      <c r="IG83" s="834"/>
      <c r="IH83" s="834"/>
      <c r="II83" s="834"/>
      <c r="IJ83" s="834"/>
      <c r="IK83" s="834"/>
      <c r="IL83" s="834"/>
      <c r="IM83" s="834"/>
      <c r="IN83" s="834"/>
      <c r="IO83" s="834"/>
      <c r="IP83" s="834"/>
      <c r="IQ83" s="834"/>
      <c r="IR83" s="834"/>
      <c r="IS83" s="834"/>
      <c r="IT83" s="834"/>
      <c r="IU83" s="834"/>
      <c r="IV83" s="834"/>
      <c r="IW83" s="834"/>
      <c r="IX83" s="834"/>
      <c r="IY83" s="834"/>
      <c r="IZ83" s="834"/>
      <c r="JA83" s="834"/>
    </row>
    <row r="84" spans="1:261" ht="12.95" hidden="1" customHeight="1" x14ac:dyDescent="0.25">
      <c r="A84" s="834"/>
      <c r="B84" s="834"/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  <c r="Y84" s="834"/>
      <c r="Z84" s="834"/>
      <c r="AA84" s="834"/>
      <c r="AB84" s="834"/>
      <c r="AC84" s="834"/>
      <c r="AD84" s="834"/>
      <c r="AE84" s="834"/>
      <c r="AF84" s="834"/>
      <c r="AG84" s="834"/>
      <c r="AH84" s="834"/>
      <c r="AI84" s="834"/>
      <c r="AJ84" s="834"/>
      <c r="AK84" s="834"/>
      <c r="AL84" s="834"/>
      <c r="AM84" s="834"/>
      <c r="AN84" s="834"/>
      <c r="AO84" s="834"/>
      <c r="AP84" s="834"/>
      <c r="AQ84" s="834"/>
      <c r="AR84" s="834"/>
      <c r="AS84" s="834"/>
      <c r="AT84" s="834"/>
      <c r="AU84" s="834"/>
      <c r="AV84" s="834"/>
      <c r="AW84" s="834"/>
      <c r="AX84" s="834"/>
      <c r="AY84" s="834"/>
      <c r="AZ84" s="834"/>
      <c r="BA84" s="834"/>
      <c r="BB84" s="834"/>
      <c r="BC84" s="834"/>
      <c r="BD84" s="834"/>
      <c r="BE84" s="834"/>
      <c r="BF84" s="834"/>
      <c r="BG84" s="834"/>
      <c r="BH84" s="834"/>
      <c r="BI84" s="834"/>
      <c r="BJ84" s="834"/>
      <c r="BK84" s="834"/>
      <c r="BL84" s="834"/>
      <c r="BM84" s="834"/>
      <c r="BN84" s="834"/>
      <c r="BO84" s="834"/>
      <c r="BP84" s="834"/>
      <c r="BQ84" s="834"/>
      <c r="BR84" s="834"/>
      <c r="BS84" s="834"/>
      <c r="BT84" s="834"/>
      <c r="BU84" s="834"/>
      <c r="BV84" s="834"/>
      <c r="BW84" s="834"/>
      <c r="BX84" s="834"/>
      <c r="BY84" s="834"/>
      <c r="BZ84" s="834"/>
      <c r="CA84" s="834"/>
      <c r="CB84" s="834"/>
      <c r="CC84" s="834"/>
      <c r="CD84" s="834"/>
      <c r="CE84" s="834"/>
      <c r="CF84" s="834"/>
      <c r="CG84" s="834"/>
      <c r="CH84" s="834"/>
      <c r="CI84" s="834"/>
      <c r="CJ84" s="834"/>
      <c r="CK84" s="834"/>
      <c r="CL84" s="834"/>
      <c r="CM84" s="834"/>
      <c r="CN84" s="834"/>
      <c r="CO84" s="834"/>
      <c r="CP84" s="834"/>
      <c r="CQ84" s="834"/>
      <c r="CR84" s="834"/>
      <c r="CS84" s="834"/>
      <c r="CT84" s="834"/>
      <c r="CU84" s="834"/>
      <c r="CV84" s="834"/>
      <c r="CW84" s="834"/>
      <c r="CX84" s="834"/>
      <c r="CY84" s="834"/>
      <c r="CZ84" s="834"/>
      <c r="DA84" s="834"/>
      <c r="DB84" s="834"/>
      <c r="DC84" s="834"/>
      <c r="DD84" s="834"/>
      <c r="DE84" s="834"/>
      <c r="DF84" s="834"/>
      <c r="DG84" s="834"/>
      <c r="DH84" s="834"/>
      <c r="DI84" s="834"/>
      <c r="DJ84" s="834"/>
      <c r="DK84" s="834"/>
      <c r="DL84" s="834"/>
      <c r="DM84" s="834"/>
      <c r="DN84" s="834"/>
      <c r="DO84" s="834"/>
      <c r="DP84" s="834"/>
      <c r="DQ84" s="834"/>
      <c r="DR84" s="834"/>
      <c r="DS84" s="834"/>
      <c r="DT84" s="834"/>
      <c r="DU84" s="834"/>
      <c r="DV84" s="834"/>
      <c r="DW84" s="834"/>
      <c r="DX84" s="834"/>
      <c r="DY84" s="834"/>
      <c r="DZ84" s="834"/>
      <c r="EA84" s="834"/>
      <c r="EB84" s="834"/>
      <c r="EC84" s="834"/>
      <c r="ED84" s="834"/>
      <c r="EE84" s="834"/>
      <c r="EF84" s="834"/>
      <c r="EG84" s="834"/>
      <c r="EH84" s="834"/>
      <c r="EI84" s="834"/>
      <c r="EJ84" s="834"/>
      <c r="EK84" s="834"/>
      <c r="EL84" s="834"/>
      <c r="EM84" s="834"/>
      <c r="EN84" s="834"/>
      <c r="EO84" s="834"/>
      <c r="EP84" s="834"/>
      <c r="EQ84" s="834"/>
      <c r="ER84" s="834"/>
      <c r="ES84" s="834"/>
      <c r="ET84" s="834"/>
      <c r="EU84" s="834"/>
      <c r="EV84" s="834"/>
      <c r="EW84" s="834"/>
      <c r="EX84" s="834"/>
      <c r="EY84" s="834"/>
      <c r="EZ84" s="834"/>
      <c r="FA84" s="834"/>
      <c r="FB84" s="834"/>
      <c r="FC84" s="834"/>
      <c r="FD84" s="834"/>
      <c r="FE84" s="834"/>
      <c r="FF84" s="834"/>
      <c r="FG84" s="834"/>
      <c r="FH84" s="834"/>
      <c r="FI84" s="834"/>
      <c r="FJ84" s="834"/>
      <c r="FK84" s="834"/>
      <c r="FL84" s="834"/>
      <c r="FM84" s="834"/>
      <c r="FN84" s="834"/>
      <c r="FO84" s="834"/>
      <c r="FP84" s="834"/>
      <c r="FQ84" s="834"/>
      <c r="FR84" s="834"/>
      <c r="FS84" s="834"/>
      <c r="FT84" s="834"/>
      <c r="FU84" s="834"/>
      <c r="FV84" s="834"/>
      <c r="FW84" s="834"/>
      <c r="FX84" s="834"/>
      <c r="FY84" s="834"/>
      <c r="FZ84" s="834"/>
      <c r="GA84" s="834"/>
      <c r="GB84" s="834"/>
      <c r="GC84" s="834"/>
      <c r="GD84" s="834"/>
      <c r="GE84" s="834"/>
      <c r="GF84" s="834"/>
      <c r="GG84" s="834"/>
      <c r="GH84" s="834"/>
      <c r="GI84" s="834"/>
      <c r="GJ84" s="834"/>
      <c r="GK84" s="834"/>
      <c r="GL84" s="834"/>
      <c r="GM84" s="834"/>
      <c r="GN84" s="834"/>
      <c r="GO84" s="834"/>
      <c r="GP84" s="834"/>
      <c r="GQ84" s="834"/>
      <c r="GR84" s="834"/>
      <c r="GS84" s="834"/>
      <c r="GT84" s="834"/>
      <c r="GU84" s="834"/>
      <c r="GV84" s="834"/>
      <c r="GW84" s="834"/>
      <c r="GX84" s="834"/>
      <c r="GY84" s="834"/>
      <c r="GZ84" s="834"/>
      <c r="HA84" s="834"/>
      <c r="HB84" s="834"/>
      <c r="HC84" s="834"/>
      <c r="HD84" s="834"/>
      <c r="HE84" s="834"/>
      <c r="HF84" s="834"/>
      <c r="HG84" s="834"/>
      <c r="HH84" s="834"/>
      <c r="HI84" s="834"/>
      <c r="HJ84" s="834"/>
      <c r="HK84" s="834"/>
      <c r="HL84" s="834"/>
      <c r="HM84" s="834"/>
      <c r="HN84" s="834"/>
      <c r="HO84" s="834"/>
      <c r="HP84" s="834"/>
      <c r="HQ84" s="834"/>
      <c r="HR84" s="834"/>
      <c r="HS84" s="834"/>
      <c r="HT84" s="834"/>
      <c r="HU84" s="834"/>
      <c r="HV84" s="834"/>
      <c r="HW84" s="834"/>
      <c r="HX84" s="834"/>
      <c r="HY84" s="834"/>
      <c r="HZ84" s="834"/>
      <c r="IA84" s="834"/>
      <c r="IB84" s="834"/>
      <c r="IC84" s="834"/>
      <c r="ID84" s="834"/>
      <c r="IE84" s="834"/>
      <c r="IF84" s="834"/>
      <c r="IG84" s="834"/>
      <c r="IH84" s="834"/>
      <c r="II84" s="834"/>
      <c r="IJ84" s="834"/>
      <c r="IK84" s="834"/>
      <c r="IL84" s="834"/>
      <c r="IM84" s="834"/>
      <c r="IN84" s="834"/>
      <c r="IO84" s="834"/>
      <c r="IP84" s="834"/>
      <c r="IQ84" s="834"/>
      <c r="IR84" s="834"/>
      <c r="IS84" s="834"/>
      <c r="IT84" s="834"/>
      <c r="IU84" s="834"/>
      <c r="IV84" s="834"/>
      <c r="IW84" s="834"/>
      <c r="IX84" s="834"/>
      <c r="IY84" s="834"/>
      <c r="IZ84" s="834"/>
      <c r="JA84" s="834"/>
    </row>
    <row r="85" spans="1:261" ht="12.95" hidden="1" customHeight="1" x14ac:dyDescent="0.25">
      <c r="A85" s="834"/>
      <c r="B85" s="834"/>
      <c r="C85" s="834"/>
      <c r="D85" s="834"/>
      <c r="E85" s="834"/>
      <c r="F85" s="834"/>
      <c r="G85" s="834"/>
      <c r="H85" s="834"/>
      <c r="I85" s="834"/>
      <c r="J85" s="834"/>
      <c r="K85" s="834"/>
      <c r="L85" s="834"/>
      <c r="M85" s="834"/>
      <c r="N85" s="834"/>
      <c r="O85" s="834"/>
      <c r="P85" s="834"/>
      <c r="Q85" s="834"/>
      <c r="R85" s="834"/>
      <c r="S85" s="834"/>
      <c r="T85" s="834"/>
      <c r="U85" s="834"/>
      <c r="V85" s="834"/>
      <c r="W85" s="834"/>
      <c r="X85" s="834"/>
      <c r="Y85" s="834"/>
      <c r="Z85" s="834"/>
      <c r="AA85" s="834"/>
      <c r="AB85" s="834"/>
      <c r="AC85" s="834"/>
      <c r="AD85" s="834"/>
      <c r="AE85" s="834"/>
      <c r="AF85" s="834"/>
      <c r="AG85" s="834"/>
      <c r="AH85" s="834"/>
      <c r="AI85" s="834"/>
      <c r="AJ85" s="834"/>
      <c r="AK85" s="834"/>
      <c r="AL85" s="834"/>
      <c r="AM85" s="834"/>
      <c r="AN85" s="834"/>
      <c r="AO85" s="834"/>
      <c r="AP85" s="834"/>
      <c r="AQ85" s="834"/>
      <c r="AR85" s="834"/>
      <c r="AS85" s="834"/>
      <c r="AT85" s="834"/>
      <c r="AU85" s="834"/>
      <c r="AV85" s="834"/>
      <c r="AW85" s="834"/>
      <c r="AX85" s="834"/>
      <c r="AY85" s="834"/>
      <c r="AZ85" s="834"/>
      <c r="BA85" s="834"/>
      <c r="BB85" s="834"/>
      <c r="BC85" s="834"/>
      <c r="BD85" s="834"/>
      <c r="BE85" s="834"/>
      <c r="BF85" s="834"/>
      <c r="BG85" s="834"/>
      <c r="BH85" s="834"/>
      <c r="BI85" s="834"/>
      <c r="BJ85" s="834"/>
      <c r="BK85" s="834"/>
      <c r="BL85" s="834"/>
      <c r="BM85" s="834"/>
      <c r="BN85" s="834"/>
      <c r="BO85" s="834"/>
      <c r="BP85" s="834"/>
      <c r="BQ85" s="834"/>
      <c r="BR85" s="834"/>
      <c r="BS85" s="834"/>
      <c r="BT85" s="834"/>
      <c r="BU85" s="834"/>
      <c r="BV85" s="834"/>
      <c r="BW85" s="834"/>
      <c r="BX85" s="834"/>
      <c r="BY85" s="834"/>
      <c r="BZ85" s="834"/>
      <c r="CA85" s="834"/>
      <c r="CB85" s="834"/>
      <c r="CC85" s="834"/>
      <c r="CD85" s="834"/>
      <c r="CE85" s="834"/>
      <c r="CF85" s="834"/>
      <c r="CG85" s="834"/>
      <c r="CH85" s="834"/>
      <c r="CI85" s="834"/>
      <c r="CJ85" s="834"/>
      <c r="CK85" s="834"/>
      <c r="CL85" s="834"/>
      <c r="CM85" s="834"/>
      <c r="CN85" s="834"/>
      <c r="CO85" s="834"/>
      <c r="CP85" s="834"/>
      <c r="CQ85" s="834"/>
      <c r="CR85" s="834"/>
      <c r="CS85" s="834"/>
      <c r="CT85" s="834"/>
      <c r="CU85" s="834"/>
      <c r="CV85" s="834"/>
      <c r="CW85" s="834"/>
      <c r="CX85" s="834"/>
      <c r="CY85" s="834"/>
      <c r="CZ85" s="834"/>
      <c r="DA85" s="834"/>
      <c r="DB85" s="834"/>
      <c r="DC85" s="834"/>
      <c r="DD85" s="834"/>
      <c r="DE85" s="834"/>
      <c r="DF85" s="834"/>
      <c r="DG85" s="834"/>
      <c r="DH85" s="834"/>
      <c r="DI85" s="834"/>
      <c r="DJ85" s="834"/>
      <c r="DK85" s="834"/>
      <c r="DL85" s="834"/>
      <c r="DM85" s="834"/>
      <c r="DN85" s="834"/>
      <c r="DO85" s="834"/>
      <c r="DP85" s="834"/>
      <c r="DQ85" s="834"/>
      <c r="DR85" s="834"/>
      <c r="DS85" s="834"/>
      <c r="DT85" s="834"/>
      <c r="DU85" s="834"/>
      <c r="DV85" s="834"/>
      <c r="DW85" s="834"/>
      <c r="DX85" s="834"/>
      <c r="DY85" s="834"/>
      <c r="DZ85" s="834"/>
      <c r="EA85" s="834"/>
      <c r="EB85" s="834"/>
      <c r="EC85" s="834"/>
      <c r="ED85" s="834"/>
      <c r="EE85" s="834"/>
      <c r="EF85" s="834"/>
      <c r="EG85" s="834"/>
      <c r="EH85" s="834"/>
      <c r="EI85" s="834"/>
      <c r="EJ85" s="834"/>
      <c r="EK85" s="834"/>
      <c r="EL85" s="834"/>
      <c r="EM85" s="834"/>
      <c r="EN85" s="834"/>
      <c r="EO85" s="834"/>
      <c r="EP85" s="834"/>
      <c r="EQ85" s="834"/>
      <c r="ER85" s="834"/>
      <c r="ES85" s="834"/>
      <c r="ET85" s="834"/>
      <c r="EU85" s="834"/>
      <c r="EV85" s="834"/>
      <c r="EW85" s="834"/>
      <c r="EX85" s="834"/>
      <c r="EY85" s="834"/>
      <c r="EZ85" s="834"/>
      <c r="FA85" s="834"/>
      <c r="FB85" s="834"/>
      <c r="FC85" s="834"/>
      <c r="FD85" s="834"/>
      <c r="FE85" s="834"/>
      <c r="FF85" s="834"/>
      <c r="FG85" s="834"/>
      <c r="FH85" s="834"/>
      <c r="FI85" s="834"/>
      <c r="FJ85" s="834"/>
      <c r="FK85" s="834"/>
      <c r="FL85" s="834"/>
      <c r="FM85" s="834"/>
      <c r="FN85" s="834"/>
      <c r="FO85" s="834"/>
      <c r="FP85" s="834"/>
      <c r="FQ85" s="834"/>
      <c r="FR85" s="834"/>
      <c r="FS85" s="834"/>
      <c r="FT85" s="834"/>
      <c r="FU85" s="834"/>
      <c r="FV85" s="834"/>
      <c r="FW85" s="834"/>
      <c r="FX85" s="834"/>
      <c r="FY85" s="834"/>
      <c r="FZ85" s="834"/>
      <c r="GA85" s="834"/>
      <c r="GB85" s="834"/>
      <c r="GC85" s="834"/>
      <c r="GD85" s="834"/>
      <c r="GE85" s="834"/>
      <c r="GF85" s="834"/>
      <c r="GG85" s="834"/>
      <c r="GH85" s="834"/>
      <c r="GI85" s="834"/>
      <c r="GJ85" s="834"/>
      <c r="GK85" s="834"/>
      <c r="GL85" s="834"/>
      <c r="GM85" s="834"/>
      <c r="GN85" s="834"/>
      <c r="GO85" s="834"/>
      <c r="GP85" s="834"/>
      <c r="GQ85" s="834"/>
      <c r="GR85" s="834"/>
      <c r="GS85" s="834"/>
      <c r="GT85" s="834"/>
      <c r="GU85" s="834"/>
      <c r="GV85" s="834"/>
      <c r="GW85" s="834"/>
      <c r="GX85" s="834"/>
      <c r="GY85" s="834"/>
      <c r="GZ85" s="834"/>
      <c r="HA85" s="834"/>
      <c r="HB85" s="834"/>
      <c r="HC85" s="834"/>
      <c r="HD85" s="834"/>
      <c r="HE85" s="834"/>
      <c r="HF85" s="834"/>
      <c r="HG85" s="834"/>
      <c r="HH85" s="834"/>
      <c r="HI85" s="834"/>
      <c r="HJ85" s="834"/>
      <c r="HK85" s="834"/>
      <c r="HL85" s="834"/>
      <c r="HM85" s="834"/>
      <c r="HN85" s="834"/>
      <c r="HO85" s="834"/>
      <c r="HP85" s="834"/>
      <c r="HQ85" s="834"/>
      <c r="HR85" s="834"/>
      <c r="HS85" s="834"/>
      <c r="HT85" s="834"/>
      <c r="HU85" s="834"/>
      <c r="HV85" s="834"/>
      <c r="HW85" s="834"/>
      <c r="HX85" s="834"/>
      <c r="HY85" s="834"/>
      <c r="HZ85" s="834"/>
      <c r="IA85" s="834"/>
      <c r="IB85" s="834"/>
      <c r="IC85" s="834"/>
      <c r="ID85" s="834"/>
      <c r="IE85" s="834"/>
      <c r="IF85" s="834"/>
      <c r="IG85" s="834"/>
      <c r="IH85" s="834"/>
      <c r="II85" s="834"/>
      <c r="IJ85" s="834"/>
      <c r="IK85" s="834"/>
      <c r="IL85" s="834"/>
      <c r="IM85" s="834"/>
      <c r="IN85" s="834"/>
      <c r="IO85" s="834"/>
      <c r="IP85" s="834"/>
      <c r="IQ85" s="834"/>
      <c r="IR85" s="834"/>
      <c r="IS85" s="834"/>
      <c r="IT85" s="834"/>
      <c r="IU85" s="834"/>
      <c r="IV85" s="834"/>
      <c r="IW85" s="834"/>
      <c r="IX85" s="834"/>
      <c r="IY85" s="834"/>
      <c r="IZ85" s="834"/>
      <c r="JA85" s="834"/>
    </row>
    <row r="86" spans="1:261" ht="12.95" hidden="1" customHeight="1" x14ac:dyDescent="0.25">
      <c r="A86" s="834"/>
      <c r="B86" s="834"/>
      <c r="C86" s="834"/>
      <c r="D86" s="834"/>
      <c r="E86" s="834"/>
      <c r="F86" s="834"/>
      <c r="G86" s="834"/>
      <c r="H86" s="834"/>
      <c r="I86" s="834"/>
      <c r="J86" s="834"/>
      <c r="K86" s="834"/>
      <c r="L86" s="834"/>
      <c r="M86" s="834"/>
      <c r="N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  <c r="Y86" s="834"/>
      <c r="Z86" s="834"/>
      <c r="AA86" s="834"/>
      <c r="AB86" s="834"/>
      <c r="AC86" s="834"/>
      <c r="AD86" s="834"/>
      <c r="AE86" s="834"/>
      <c r="AF86" s="834"/>
      <c r="AG86" s="834"/>
      <c r="AH86" s="834"/>
      <c r="AI86" s="834"/>
      <c r="AJ86" s="834"/>
      <c r="AK86" s="834"/>
      <c r="AL86" s="834"/>
      <c r="AM86" s="834"/>
      <c r="AN86" s="834"/>
      <c r="AO86" s="834"/>
      <c r="AP86" s="834"/>
      <c r="AQ86" s="834"/>
      <c r="AR86" s="834"/>
      <c r="AS86" s="834"/>
      <c r="AT86" s="834"/>
      <c r="AU86" s="834"/>
      <c r="AV86" s="834"/>
      <c r="AW86" s="834"/>
      <c r="AX86" s="834"/>
      <c r="AY86" s="834"/>
      <c r="AZ86" s="834"/>
      <c r="BA86" s="834"/>
      <c r="BB86" s="834"/>
      <c r="BC86" s="834"/>
      <c r="BD86" s="834"/>
      <c r="BE86" s="834"/>
      <c r="BF86" s="834"/>
      <c r="BG86" s="834"/>
      <c r="BH86" s="834"/>
      <c r="BI86" s="834"/>
      <c r="BJ86" s="834"/>
      <c r="BK86" s="834"/>
      <c r="BL86" s="834"/>
      <c r="BM86" s="834"/>
      <c r="BN86" s="834"/>
      <c r="BO86" s="834"/>
      <c r="BP86" s="834"/>
      <c r="BQ86" s="834"/>
      <c r="BR86" s="834"/>
      <c r="BS86" s="834"/>
      <c r="BT86" s="834"/>
      <c r="BU86" s="834"/>
      <c r="BV86" s="834"/>
      <c r="BW86" s="834"/>
      <c r="BX86" s="834"/>
      <c r="BY86" s="834"/>
      <c r="BZ86" s="834"/>
      <c r="CA86" s="834"/>
      <c r="CB86" s="834"/>
      <c r="CC86" s="834"/>
      <c r="CD86" s="834"/>
      <c r="CE86" s="834"/>
      <c r="CF86" s="834"/>
      <c r="CG86" s="834"/>
      <c r="CH86" s="834"/>
      <c r="CI86" s="834"/>
      <c r="CJ86" s="834"/>
      <c r="CK86" s="834"/>
      <c r="CL86" s="834"/>
      <c r="CM86" s="834"/>
      <c r="CN86" s="834"/>
      <c r="CO86" s="834"/>
      <c r="CP86" s="834"/>
      <c r="CQ86" s="834"/>
      <c r="CR86" s="834"/>
      <c r="CS86" s="834"/>
      <c r="CT86" s="834"/>
      <c r="CU86" s="834"/>
      <c r="CV86" s="834"/>
      <c r="CW86" s="834"/>
      <c r="CX86" s="834"/>
      <c r="CY86" s="834"/>
      <c r="CZ86" s="834"/>
      <c r="DA86" s="834"/>
      <c r="DB86" s="834"/>
      <c r="DC86" s="834"/>
      <c r="DD86" s="834"/>
      <c r="DE86" s="834"/>
      <c r="DF86" s="834"/>
      <c r="DG86" s="834"/>
      <c r="DH86" s="834"/>
      <c r="DI86" s="834"/>
      <c r="DJ86" s="834"/>
      <c r="DK86" s="834"/>
      <c r="DL86" s="834"/>
      <c r="DM86" s="834"/>
      <c r="DN86" s="834"/>
      <c r="DO86" s="834"/>
      <c r="DP86" s="834"/>
      <c r="DQ86" s="834"/>
      <c r="DR86" s="834"/>
      <c r="DS86" s="834"/>
      <c r="DT86" s="834"/>
      <c r="DU86" s="834"/>
      <c r="DV86" s="834"/>
      <c r="DW86" s="834"/>
      <c r="DX86" s="834"/>
      <c r="DY86" s="834"/>
      <c r="DZ86" s="834"/>
      <c r="EA86" s="834"/>
      <c r="EB86" s="834"/>
      <c r="EC86" s="834"/>
      <c r="ED86" s="834"/>
      <c r="EE86" s="834"/>
      <c r="EF86" s="834"/>
      <c r="EG86" s="834"/>
      <c r="EH86" s="834"/>
      <c r="EI86" s="834"/>
      <c r="EJ86" s="834"/>
      <c r="EK86" s="834"/>
      <c r="EL86" s="834"/>
      <c r="EM86" s="834"/>
      <c r="EN86" s="834"/>
      <c r="EO86" s="834"/>
      <c r="EP86" s="834"/>
      <c r="EQ86" s="834"/>
      <c r="ER86" s="834"/>
      <c r="ES86" s="834"/>
      <c r="ET86" s="834"/>
      <c r="EU86" s="834"/>
      <c r="EV86" s="834"/>
      <c r="EW86" s="834"/>
      <c r="EX86" s="834"/>
      <c r="EY86" s="834"/>
      <c r="EZ86" s="834"/>
      <c r="FA86" s="834"/>
      <c r="FB86" s="834"/>
      <c r="FC86" s="834"/>
      <c r="FD86" s="834"/>
      <c r="FE86" s="834"/>
      <c r="FF86" s="834"/>
      <c r="FG86" s="834"/>
      <c r="FH86" s="834"/>
      <c r="FI86" s="834"/>
      <c r="FJ86" s="834"/>
      <c r="FK86" s="834"/>
      <c r="FL86" s="834"/>
      <c r="FM86" s="834"/>
      <c r="FN86" s="834"/>
      <c r="FO86" s="834"/>
      <c r="FP86" s="834"/>
      <c r="FQ86" s="834"/>
      <c r="FR86" s="834"/>
      <c r="FS86" s="834"/>
      <c r="FT86" s="834"/>
      <c r="FU86" s="834"/>
      <c r="FV86" s="834"/>
      <c r="FW86" s="834"/>
      <c r="FX86" s="834"/>
      <c r="FY86" s="834"/>
      <c r="FZ86" s="834"/>
      <c r="GA86" s="834"/>
      <c r="GB86" s="834"/>
      <c r="GC86" s="834"/>
      <c r="GD86" s="834"/>
      <c r="GE86" s="834"/>
      <c r="GF86" s="834"/>
      <c r="GG86" s="834"/>
      <c r="GH86" s="834"/>
      <c r="GI86" s="834"/>
      <c r="GJ86" s="834"/>
      <c r="GK86" s="834"/>
      <c r="GL86" s="834"/>
      <c r="GM86" s="834"/>
      <c r="GN86" s="834"/>
      <c r="GO86" s="834"/>
      <c r="GP86" s="834"/>
      <c r="GQ86" s="834"/>
      <c r="GR86" s="834"/>
      <c r="GS86" s="834"/>
      <c r="GT86" s="834"/>
      <c r="GU86" s="834"/>
      <c r="GV86" s="834"/>
      <c r="GW86" s="834"/>
      <c r="GX86" s="834"/>
      <c r="GY86" s="834"/>
      <c r="GZ86" s="834"/>
      <c r="HA86" s="834"/>
      <c r="HB86" s="834"/>
      <c r="HC86" s="834"/>
      <c r="HD86" s="834"/>
      <c r="HE86" s="834"/>
      <c r="HF86" s="834"/>
      <c r="HG86" s="834"/>
      <c r="HH86" s="834"/>
      <c r="HI86" s="834"/>
      <c r="HJ86" s="834"/>
      <c r="HK86" s="834"/>
      <c r="HL86" s="834"/>
      <c r="HM86" s="834"/>
      <c r="HN86" s="834"/>
      <c r="HO86" s="834"/>
      <c r="HP86" s="834"/>
      <c r="HQ86" s="834"/>
      <c r="HR86" s="834"/>
      <c r="HS86" s="834"/>
      <c r="HT86" s="834"/>
      <c r="HU86" s="834"/>
      <c r="HV86" s="834"/>
      <c r="HW86" s="834"/>
      <c r="HX86" s="834"/>
      <c r="HY86" s="834"/>
      <c r="HZ86" s="834"/>
      <c r="IA86" s="834"/>
      <c r="IB86" s="834"/>
      <c r="IC86" s="834"/>
      <c r="ID86" s="834"/>
      <c r="IE86" s="834"/>
      <c r="IF86" s="834"/>
      <c r="IG86" s="834"/>
      <c r="IH86" s="834"/>
      <c r="II86" s="834"/>
      <c r="IJ86" s="834"/>
      <c r="IK86" s="834"/>
      <c r="IL86" s="834"/>
      <c r="IM86" s="834"/>
      <c r="IN86" s="834"/>
      <c r="IO86" s="834"/>
      <c r="IP86" s="834"/>
      <c r="IQ86" s="834"/>
      <c r="IR86" s="834"/>
      <c r="IS86" s="834"/>
      <c r="IT86" s="834"/>
      <c r="IU86" s="834"/>
      <c r="IV86" s="834"/>
      <c r="IW86" s="834"/>
      <c r="IX86" s="834"/>
      <c r="IY86" s="834"/>
      <c r="IZ86" s="834"/>
      <c r="JA86" s="834"/>
    </row>
    <row r="87" spans="1:261" ht="12.95" hidden="1" customHeight="1" x14ac:dyDescent="0.25">
      <c r="A87" s="834"/>
      <c r="B87" s="834"/>
      <c r="C87" s="834"/>
      <c r="D87" s="834"/>
      <c r="E87" s="834"/>
      <c r="F87" s="834"/>
      <c r="G87" s="834"/>
      <c r="H87" s="834"/>
      <c r="I87" s="834"/>
      <c r="J87" s="834"/>
      <c r="K87" s="834"/>
      <c r="L87" s="834"/>
      <c r="M87" s="834"/>
      <c r="N87" s="834"/>
      <c r="O87" s="834"/>
      <c r="P87" s="834"/>
      <c r="Q87" s="834"/>
      <c r="R87" s="834"/>
      <c r="S87" s="834"/>
      <c r="T87" s="834"/>
      <c r="U87" s="834"/>
      <c r="V87" s="834"/>
      <c r="W87" s="834"/>
      <c r="X87" s="834"/>
      <c r="Y87" s="834"/>
      <c r="Z87" s="834"/>
      <c r="AA87" s="834"/>
      <c r="AB87" s="834"/>
      <c r="AC87" s="834"/>
      <c r="AD87" s="834"/>
      <c r="AE87" s="834"/>
      <c r="AF87" s="834"/>
      <c r="AG87" s="834"/>
      <c r="AH87" s="834"/>
      <c r="AI87" s="834"/>
      <c r="AJ87" s="834"/>
      <c r="AK87" s="834"/>
      <c r="AL87" s="834"/>
      <c r="AM87" s="834"/>
      <c r="AN87" s="834"/>
      <c r="AO87" s="834"/>
      <c r="AP87" s="834"/>
      <c r="AQ87" s="834"/>
      <c r="AR87" s="834"/>
      <c r="AS87" s="834"/>
      <c r="AT87" s="834"/>
      <c r="AU87" s="834"/>
      <c r="AV87" s="834"/>
      <c r="AW87" s="834"/>
      <c r="AX87" s="834"/>
      <c r="AY87" s="834"/>
      <c r="AZ87" s="834"/>
      <c r="BA87" s="834"/>
      <c r="BB87" s="834"/>
      <c r="BC87" s="834"/>
      <c r="BD87" s="834"/>
      <c r="BE87" s="834"/>
      <c r="BF87" s="834"/>
      <c r="BG87" s="834"/>
      <c r="BH87" s="834"/>
      <c r="BI87" s="834"/>
      <c r="BJ87" s="834"/>
      <c r="BK87" s="834"/>
      <c r="BL87" s="834"/>
      <c r="BM87" s="834"/>
      <c r="BN87" s="834"/>
      <c r="BO87" s="834"/>
      <c r="BP87" s="834"/>
      <c r="BQ87" s="834"/>
      <c r="BR87" s="834"/>
      <c r="BS87" s="834"/>
      <c r="BT87" s="834"/>
      <c r="BU87" s="834"/>
      <c r="BV87" s="834"/>
      <c r="BW87" s="834"/>
      <c r="BX87" s="834"/>
      <c r="BY87" s="834"/>
      <c r="BZ87" s="834"/>
      <c r="CA87" s="834"/>
      <c r="CB87" s="834"/>
      <c r="CC87" s="834"/>
      <c r="CD87" s="834"/>
      <c r="CE87" s="834"/>
      <c r="CF87" s="834"/>
      <c r="CG87" s="834"/>
      <c r="CH87" s="834"/>
      <c r="CI87" s="834"/>
      <c r="CJ87" s="834"/>
      <c r="CK87" s="834"/>
      <c r="CL87" s="834"/>
      <c r="CM87" s="834"/>
      <c r="CN87" s="834"/>
      <c r="CO87" s="834"/>
      <c r="CP87" s="834"/>
      <c r="CQ87" s="834"/>
      <c r="CR87" s="834"/>
      <c r="CS87" s="834"/>
      <c r="CT87" s="834"/>
      <c r="CU87" s="834"/>
      <c r="CV87" s="834"/>
      <c r="CW87" s="834"/>
      <c r="CX87" s="834"/>
      <c r="CY87" s="834"/>
      <c r="CZ87" s="834"/>
      <c r="DA87" s="834"/>
      <c r="DB87" s="834"/>
      <c r="DC87" s="834"/>
      <c r="DD87" s="834"/>
      <c r="DE87" s="834"/>
      <c r="DF87" s="834"/>
      <c r="DG87" s="834"/>
      <c r="DH87" s="834"/>
      <c r="DI87" s="834"/>
      <c r="DJ87" s="834"/>
      <c r="DK87" s="834"/>
      <c r="DL87" s="834"/>
      <c r="DM87" s="834"/>
      <c r="DN87" s="834"/>
      <c r="DO87" s="834"/>
      <c r="DP87" s="834"/>
      <c r="DQ87" s="834"/>
      <c r="DR87" s="834"/>
      <c r="DS87" s="834"/>
      <c r="DT87" s="834"/>
      <c r="DU87" s="834"/>
      <c r="DV87" s="834"/>
      <c r="DW87" s="834"/>
      <c r="DX87" s="834"/>
      <c r="DY87" s="834"/>
      <c r="DZ87" s="834"/>
      <c r="EA87" s="834"/>
      <c r="EB87" s="834"/>
      <c r="EC87" s="834"/>
      <c r="ED87" s="834"/>
      <c r="EE87" s="834"/>
      <c r="EF87" s="834"/>
      <c r="EG87" s="834"/>
      <c r="EH87" s="834"/>
      <c r="EI87" s="834"/>
      <c r="EJ87" s="834"/>
      <c r="EK87" s="834"/>
      <c r="EL87" s="834"/>
      <c r="EM87" s="834"/>
      <c r="EN87" s="834"/>
      <c r="EO87" s="834"/>
      <c r="EP87" s="834"/>
      <c r="EQ87" s="834"/>
      <c r="ER87" s="834"/>
      <c r="ES87" s="834"/>
      <c r="ET87" s="834"/>
      <c r="EU87" s="834"/>
      <c r="EV87" s="834"/>
      <c r="EW87" s="834"/>
      <c r="EX87" s="834"/>
      <c r="EY87" s="834"/>
      <c r="EZ87" s="834"/>
      <c r="FA87" s="834"/>
      <c r="FB87" s="834"/>
      <c r="FC87" s="834"/>
      <c r="FD87" s="834"/>
      <c r="FE87" s="834"/>
      <c r="FF87" s="834"/>
      <c r="FG87" s="834"/>
      <c r="FH87" s="834"/>
      <c r="FI87" s="834"/>
      <c r="FJ87" s="834"/>
      <c r="FK87" s="834"/>
      <c r="FL87" s="834"/>
      <c r="FM87" s="834"/>
      <c r="FN87" s="834"/>
      <c r="FO87" s="834"/>
      <c r="FP87" s="834"/>
      <c r="FQ87" s="834"/>
      <c r="FR87" s="834"/>
      <c r="FS87" s="834"/>
      <c r="FT87" s="834"/>
      <c r="FU87" s="834"/>
      <c r="FV87" s="834"/>
      <c r="FW87" s="834"/>
      <c r="FX87" s="834"/>
      <c r="FY87" s="834"/>
      <c r="FZ87" s="834"/>
      <c r="GA87" s="834"/>
      <c r="GB87" s="834"/>
      <c r="GC87" s="834"/>
      <c r="GD87" s="834"/>
      <c r="GE87" s="834"/>
      <c r="GF87" s="834"/>
      <c r="GG87" s="834"/>
      <c r="GH87" s="834"/>
      <c r="GI87" s="834"/>
      <c r="GJ87" s="834"/>
      <c r="GK87" s="834"/>
      <c r="GL87" s="834"/>
      <c r="GM87" s="834"/>
      <c r="GN87" s="834"/>
      <c r="GO87" s="834"/>
      <c r="GP87" s="834"/>
      <c r="GQ87" s="834"/>
      <c r="GR87" s="834"/>
      <c r="GS87" s="834"/>
      <c r="GT87" s="834"/>
      <c r="GU87" s="834"/>
      <c r="GV87" s="834"/>
      <c r="GW87" s="834"/>
      <c r="GX87" s="834"/>
      <c r="GY87" s="834"/>
      <c r="GZ87" s="834"/>
      <c r="HA87" s="834"/>
      <c r="HB87" s="834"/>
      <c r="HC87" s="834"/>
      <c r="HD87" s="834"/>
      <c r="HE87" s="834"/>
      <c r="HF87" s="834"/>
      <c r="HG87" s="834"/>
      <c r="HH87" s="834"/>
      <c r="HI87" s="834"/>
      <c r="HJ87" s="834"/>
      <c r="HK87" s="834"/>
      <c r="HL87" s="834"/>
      <c r="HM87" s="834"/>
      <c r="HN87" s="834"/>
      <c r="HO87" s="834"/>
      <c r="HP87" s="834"/>
      <c r="HQ87" s="834"/>
      <c r="HR87" s="834"/>
      <c r="HS87" s="834"/>
      <c r="HT87" s="834"/>
      <c r="HU87" s="834"/>
      <c r="HV87" s="834"/>
      <c r="HW87" s="834"/>
      <c r="HX87" s="834"/>
      <c r="HY87" s="834"/>
      <c r="HZ87" s="834"/>
      <c r="IA87" s="834"/>
      <c r="IB87" s="834"/>
      <c r="IC87" s="834"/>
      <c r="ID87" s="834"/>
      <c r="IE87" s="834"/>
      <c r="IF87" s="834"/>
      <c r="IG87" s="834"/>
      <c r="IH87" s="834"/>
      <c r="II87" s="834"/>
      <c r="IJ87" s="834"/>
      <c r="IK87" s="834"/>
      <c r="IL87" s="834"/>
      <c r="IM87" s="834"/>
      <c r="IN87" s="834"/>
      <c r="IO87" s="834"/>
      <c r="IP87" s="834"/>
      <c r="IQ87" s="834"/>
      <c r="IR87" s="834"/>
      <c r="IS87" s="834"/>
      <c r="IT87" s="834"/>
      <c r="IU87" s="834"/>
      <c r="IV87" s="834"/>
      <c r="IW87" s="834"/>
      <c r="IX87" s="834"/>
      <c r="IY87" s="834"/>
      <c r="IZ87" s="834"/>
      <c r="JA87" s="834"/>
    </row>
    <row r="88" spans="1:261" ht="12.95" hidden="1" customHeight="1" x14ac:dyDescent="0.25">
      <c r="A88" s="834"/>
      <c r="B88" s="834"/>
      <c r="C88" s="834"/>
      <c r="D88" s="834"/>
      <c r="E88" s="834"/>
      <c r="F88" s="834"/>
      <c r="G88" s="834"/>
      <c r="H88" s="834"/>
      <c r="I88" s="834"/>
      <c r="J88" s="834"/>
      <c r="K88" s="834"/>
      <c r="L88" s="834"/>
      <c r="M88" s="834"/>
      <c r="N88" s="834"/>
      <c r="O88" s="834"/>
      <c r="P88" s="834"/>
      <c r="Q88" s="834"/>
      <c r="R88" s="834"/>
      <c r="S88" s="834"/>
      <c r="T88" s="834"/>
      <c r="U88" s="834"/>
      <c r="V88" s="834"/>
      <c r="W88" s="834"/>
      <c r="X88" s="834"/>
      <c r="Y88" s="834"/>
      <c r="Z88" s="834"/>
      <c r="AA88" s="834"/>
      <c r="AB88" s="834"/>
      <c r="AC88" s="834"/>
      <c r="AD88" s="834"/>
      <c r="AE88" s="834"/>
      <c r="AF88" s="834"/>
      <c r="AG88" s="834"/>
      <c r="AH88" s="834"/>
      <c r="AI88" s="834"/>
      <c r="AJ88" s="834"/>
      <c r="AK88" s="834"/>
      <c r="AL88" s="834"/>
      <c r="AM88" s="834"/>
      <c r="AN88" s="834"/>
      <c r="AO88" s="834"/>
      <c r="AP88" s="834"/>
      <c r="AQ88" s="834"/>
      <c r="AR88" s="834"/>
      <c r="AS88" s="834"/>
      <c r="AT88" s="834"/>
      <c r="AU88" s="834"/>
      <c r="AV88" s="834"/>
      <c r="AW88" s="834"/>
      <c r="AX88" s="834"/>
      <c r="AY88" s="834"/>
      <c r="AZ88" s="834"/>
      <c r="BA88" s="834"/>
      <c r="BB88" s="834"/>
      <c r="BC88" s="834"/>
      <c r="BD88" s="834"/>
      <c r="BE88" s="834"/>
      <c r="BF88" s="834"/>
      <c r="BG88" s="834"/>
      <c r="BH88" s="834"/>
      <c r="BI88" s="834"/>
      <c r="BJ88" s="834"/>
      <c r="BK88" s="834"/>
      <c r="BL88" s="834"/>
      <c r="BM88" s="834"/>
      <c r="BN88" s="834"/>
      <c r="BO88" s="834"/>
      <c r="BP88" s="834"/>
      <c r="BQ88" s="834"/>
      <c r="BR88" s="834"/>
      <c r="BS88" s="834"/>
      <c r="BT88" s="834"/>
      <c r="BU88" s="834"/>
      <c r="BV88" s="834"/>
      <c r="BW88" s="834"/>
      <c r="BX88" s="834"/>
      <c r="BY88" s="834"/>
      <c r="BZ88" s="834"/>
      <c r="CA88" s="834"/>
      <c r="CB88" s="834"/>
      <c r="CC88" s="834"/>
      <c r="CD88" s="834"/>
      <c r="CE88" s="834"/>
      <c r="CF88" s="834"/>
      <c r="CG88" s="834"/>
      <c r="CH88" s="834"/>
      <c r="CI88" s="834"/>
      <c r="CJ88" s="834"/>
      <c r="CK88" s="834"/>
      <c r="CL88" s="834"/>
      <c r="CM88" s="834"/>
      <c r="CN88" s="834"/>
      <c r="CO88" s="834"/>
      <c r="CP88" s="834"/>
      <c r="CQ88" s="834"/>
      <c r="CR88" s="834"/>
      <c r="CS88" s="834"/>
      <c r="CT88" s="834"/>
      <c r="CU88" s="834"/>
      <c r="CV88" s="834"/>
      <c r="CW88" s="834"/>
      <c r="CX88" s="834"/>
      <c r="CY88" s="834"/>
      <c r="CZ88" s="834"/>
      <c r="DA88" s="834"/>
      <c r="DB88" s="834"/>
      <c r="DC88" s="834"/>
      <c r="DD88" s="834"/>
      <c r="DE88" s="834"/>
      <c r="DF88" s="834"/>
      <c r="DG88" s="834"/>
      <c r="DH88" s="834"/>
      <c r="DI88" s="834"/>
      <c r="DJ88" s="834"/>
      <c r="DK88" s="834"/>
      <c r="DL88" s="834"/>
      <c r="DM88" s="834"/>
      <c r="DN88" s="834"/>
      <c r="DO88" s="834"/>
      <c r="DP88" s="834"/>
      <c r="DQ88" s="834"/>
      <c r="DR88" s="834"/>
      <c r="DS88" s="834"/>
      <c r="DT88" s="834"/>
      <c r="DU88" s="834"/>
      <c r="DV88" s="834"/>
      <c r="DW88" s="834"/>
      <c r="DX88" s="834"/>
      <c r="DY88" s="834"/>
      <c r="DZ88" s="834"/>
      <c r="EA88" s="834"/>
      <c r="EB88" s="834"/>
      <c r="EC88" s="834"/>
      <c r="ED88" s="834"/>
      <c r="EE88" s="834"/>
      <c r="EF88" s="834"/>
      <c r="EG88" s="834"/>
      <c r="EH88" s="834"/>
      <c r="EI88" s="834"/>
      <c r="EJ88" s="834"/>
      <c r="EK88" s="834"/>
      <c r="EL88" s="834"/>
      <c r="EM88" s="834"/>
      <c r="EN88" s="834"/>
      <c r="EO88" s="834"/>
      <c r="EP88" s="834"/>
      <c r="EQ88" s="834"/>
      <c r="ER88" s="834"/>
      <c r="ES88" s="834"/>
      <c r="ET88" s="834"/>
      <c r="EU88" s="834"/>
      <c r="EV88" s="834"/>
      <c r="EW88" s="834"/>
      <c r="EX88" s="834"/>
      <c r="EY88" s="834"/>
      <c r="EZ88" s="834"/>
      <c r="FA88" s="834"/>
      <c r="FB88" s="834"/>
      <c r="FC88" s="834"/>
      <c r="FD88" s="834"/>
      <c r="FE88" s="834"/>
      <c r="FF88" s="834"/>
      <c r="FG88" s="834"/>
      <c r="FH88" s="834"/>
      <c r="FI88" s="834"/>
      <c r="FJ88" s="834"/>
      <c r="FK88" s="834"/>
      <c r="FL88" s="834"/>
      <c r="FM88" s="834"/>
      <c r="FN88" s="834"/>
      <c r="FO88" s="834"/>
      <c r="FP88" s="834"/>
      <c r="FQ88" s="834"/>
      <c r="FR88" s="834"/>
      <c r="FS88" s="834"/>
      <c r="FT88" s="834"/>
      <c r="FU88" s="834"/>
      <c r="FV88" s="834"/>
      <c r="FW88" s="834"/>
      <c r="FX88" s="834"/>
      <c r="FY88" s="834"/>
      <c r="FZ88" s="834"/>
      <c r="GA88" s="834"/>
      <c r="GB88" s="834"/>
      <c r="GC88" s="834"/>
      <c r="GD88" s="834"/>
      <c r="GE88" s="834"/>
      <c r="GF88" s="834"/>
      <c r="GG88" s="834"/>
      <c r="GH88" s="834"/>
      <c r="GI88" s="834"/>
      <c r="GJ88" s="834"/>
      <c r="GK88" s="834"/>
      <c r="GL88" s="834"/>
      <c r="GM88" s="834"/>
      <c r="GN88" s="834"/>
      <c r="GO88" s="834"/>
      <c r="GP88" s="834"/>
      <c r="GQ88" s="834"/>
      <c r="GR88" s="834"/>
      <c r="GS88" s="834"/>
      <c r="GT88" s="834"/>
      <c r="GU88" s="834"/>
      <c r="GV88" s="834"/>
      <c r="GW88" s="834"/>
      <c r="GX88" s="834"/>
      <c r="GY88" s="834"/>
      <c r="GZ88" s="834"/>
      <c r="HA88" s="834"/>
      <c r="HB88" s="834"/>
      <c r="HC88" s="834"/>
      <c r="HD88" s="834"/>
      <c r="HE88" s="834"/>
      <c r="HF88" s="834"/>
      <c r="HG88" s="834"/>
      <c r="HH88" s="834"/>
      <c r="HI88" s="834"/>
      <c r="HJ88" s="834"/>
      <c r="HK88" s="834"/>
      <c r="HL88" s="834"/>
      <c r="HM88" s="834"/>
      <c r="HN88" s="834"/>
      <c r="HO88" s="834"/>
      <c r="HP88" s="834"/>
      <c r="HQ88" s="834"/>
      <c r="HR88" s="834"/>
      <c r="HS88" s="834"/>
      <c r="HT88" s="834"/>
      <c r="HU88" s="834"/>
      <c r="HV88" s="834"/>
      <c r="HW88" s="834"/>
      <c r="HX88" s="834"/>
      <c r="HY88" s="834"/>
      <c r="HZ88" s="834"/>
      <c r="IA88" s="834"/>
      <c r="IB88" s="834"/>
      <c r="IC88" s="834"/>
      <c r="ID88" s="834"/>
      <c r="IE88" s="834"/>
      <c r="IF88" s="834"/>
      <c r="IG88" s="834"/>
      <c r="IH88" s="834"/>
      <c r="II88" s="834"/>
      <c r="IJ88" s="834"/>
      <c r="IK88" s="834"/>
      <c r="IL88" s="834"/>
      <c r="IM88" s="834"/>
      <c r="IN88" s="834"/>
      <c r="IO88" s="834"/>
      <c r="IP88" s="834"/>
      <c r="IQ88" s="834"/>
      <c r="IR88" s="834"/>
      <c r="IS88" s="834"/>
      <c r="IT88" s="834"/>
      <c r="IU88" s="834"/>
      <c r="IV88" s="834"/>
      <c r="IW88" s="834"/>
      <c r="IX88" s="834"/>
      <c r="IY88" s="834"/>
      <c r="IZ88" s="834"/>
      <c r="JA88" s="834"/>
    </row>
    <row r="89" spans="1:261" ht="12.95" hidden="1" customHeight="1" x14ac:dyDescent="0.25">
      <c r="A89" s="834"/>
      <c r="B89" s="834"/>
      <c r="C89" s="834"/>
      <c r="D89" s="834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834"/>
      <c r="V89" s="834"/>
      <c r="W89" s="834"/>
      <c r="X89" s="834"/>
      <c r="Y89" s="834"/>
      <c r="Z89" s="834"/>
      <c r="AA89" s="834"/>
      <c r="AB89" s="834"/>
      <c r="AC89" s="834"/>
      <c r="AD89" s="834"/>
      <c r="AE89" s="834"/>
      <c r="AF89" s="834"/>
      <c r="AG89" s="834"/>
      <c r="AH89" s="834"/>
      <c r="AI89" s="834"/>
      <c r="AJ89" s="834"/>
      <c r="AK89" s="834"/>
      <c r="AL89" s="834"/>
      <c r="AM89" s="834"/>
      <c r="AN89" s="834"/>
      <c r="AO89" s="834"/>
      <c r="AP89" s="834"/>
      <c r="AQ89" s="834"/>
      <c r="AR89" s="834"/>
      <c r="AS89" s="834"/>
      <c r="AT89" s="834"/>
      <c r="AU89" s="834"/>
      <c r="AV89" s="834"/>
      <c r="AW89" s="834"/>
      <c r="AX89" s="834"/>
      <c r="AY89" s="834"/>
      <c r="AZ89" s="834"/>
      <c r="BA89" s="834"/>
      <c r="BB89" s="834"/>
      <c r="BC89" s="834"/>
      <c r="BD89" s="834"/>
      <c r="BE89" s="834"/>
      <c r="BF89" s="834"/>
      <c r="BG89" s="834"/>
      <c r="BH89" s="834"/>
      <c r="BI89" s="834"/>
      <c r="BJ89" s="834"/>
      <c r="BK89" s="834"/>
      <c r="BL89" s="834"/>
      <c r="BM89" s="834"/>
      <c r="BN89" s="834"/>
      <c r="BO89" s="834"/>
      <c r="BP89" s="834"/>
      <c r="BQ89" s="834"/>
      <c r="BR89" s="834"/>
      <c r="BS89" s="834"/>
      <c r="BT89" s="834"/>
      <c r="BU89" s="834"/>
      <c r="BV89" s="834"/>
      <c r="BW89" s="834"/>
      <c r="BX89" s="834"/>
      <c r="BY89" s="834"/>
      <c r="BZ89" s="834"/>
      <c r="CA89" s="834"/>
      <c r="CB89" s="834"/>
      <c r="CC89" s="834"/>
      <c r="CD89" s="834"/>
      <c r="CE89" s="834"/>
      <c r="CF89" s="834"/>
      <c r="CG89" s="834"/>
      <c r="CH89" s="834"/>
      <c r="CI89" s="834"/>
      <c r="CJ89" s="834"/>
      <c r="CK89" s="834"/>
      <c r="CL89" s="834"/>
      <c r="CM89" s="834"/>
      <c r="CN89" s="834"/>
      <c r="CO89" s="834"/>
      <c r="CP89" s="834"/>
      <c r="CQ89" s="834"/>
      <c r="CR89" s="834"/>
      <c r="CS89" s="834"/>
      <c r="CT89" s="834"/>
      <c r="CU89" s="834"/>
      <c r="CV89" s="834"/>
      <c r="CW89" s="834"/>
      <c r="CX89" s="834"/>
      <c r="CY89" s="834"/>
      <c r="CZ89" s="834"/>
      <c r="DA89" s="834"/>
      <c r="DB89" s="834"/>
      <c r="DC89" s="834"/>
      <c r="DD89" s="834"/>
      <c r="DE89" s="834"/>
      <c r="DF89" s="834"/>
      <c r="DG89" s="834"/>
      <c r="DH89" s="834"/>
      <c r="DI89" s="834"/>
      <c r="DJ89" s="834"/>
      <c r="DK89" s="834"/>
      <c r="DL89" s="834"/>
      <c r="DM89" s="834"/>
      <c r="DN89" s="834"/>
      <c r="DO89" s="834"/>
      <c r="DP89" s="834"/>
      <c r="DQ89" s="834"/>
      <c r="DR89" s="834"/>
      <c r="DS89" s="834"/>
      <c r="DT89" s="834"/>
      <c r="DU89" s="834"/>
      <c r="DV89" s="834"/>
      <c r="DW89" s="834"/>
      <c r="DX89" s="834"/>
      <c r="DY89" s="834"/>
      <c r="DZ89" s="834"/>
      <c r="EA89" s="834"/>
      <c r="EB89" s="834"/>
      <c r="EC89" s="834"/>
      <c r="ED89" s="834"/>
      <c r="EE89" s="834"/>
      <c r="EF89" s="834"/>
      <c r="EG89" s="834"/>
      <c r="EH89" s="834"/>
      <c r="EI89" s="834"/>
      <c r="EJ89" s="834"/>
      <c r="EK89" s="834"/>
      <c r="EL89" s="834"/>
      <c r="EM89" s="834"/>
      <c r="EN89" s="834"/>
      <c r="EO89" s="834"/>
      <c r="EP89" s="834"/>
      <c r="EQ89" s="834"/>
      <c r="ER89" s="834"/>
      <c r="ES89" s="834"/>
      <c r="ET89" s="834"/>
      <c r="EU89" s="834"/>
      <c r="EV89" s="834"/>
      <c r="EW89" s="834"/>
      <c r="EX89" s="834"/>
      <c r="EY89" s="834"/>
      <c r="EZ89" s="834"/>
      <c r="FA89" s="834"/>
      <c r="FB89" s="834"/>
      <c r="FC89" s="834"/>
      <c r="FD89" s="834"/>
      <c r="FE89" s="834"/>
      <c r="FF89" s="834"/>
      <c r="FG89" s="834"/>
      <c r="FH89" s="834"/>
      <c r="FI89" s="834"/>
      <c r="FJ89" s="834"/>
      <c r="FK89" s="834"/>
      <c r="FL89" s="834"/>
      <c r="FM89" s="834"/>
      <c r="FN89" s="834"/>
      <c r="FO89" s="834"/>
      <c r="FP89" s="834"/>
      <c r="FQ89" s="834"/>
      <c r="FR89" s="834"/>
      <c r="FS89" s="834"/>
      <c r="FT89" s="834"/>
      <c r="FU89" s="834"/>
      <c r="FV89" s="834"/>
      <c r="FW89" s="834"/>
      <c r="FX89" s="834"/>
      <c r="FY89" s="834"/>
      <c r="FZ89" s="834"/>
      <c r="GA89" s="834"/>
      <c r="GB89" s="834"/>
      <c r="GC89" s="834"/>
      <c r="GD89" s="834"/>
      <c r="GE89" s="834"/>
      <c r="GF89" s="834"/>
      <c r="GG89" s="834"/>
      <c r="GH89" s="834"/>
      <c r="GI89" s="834"/>
      <c r="GJ89" s="834"/>
      <c r="GK89" s="834"/>
      <c r="GL89" s="834"/>
      <c r="GM89" s="834"/>
      <c r="GN89" s="834"/>
      <c r="GO89" s="834"/>
      <c r="GP89" s="834"/>
      <c r="GQ89" s="834"/>
      <c r="GR89" s="834"/>
      <c r="GS89" s="834"/>
      <c r="GT89" s="834"/>
      <c r="GU89" s="834"/>
      <c r="GV89" s="834"/>
      <c r="GW89" s="834"/>
      <c r="GX89" s="834"/>
      <c r="GY89" s="834"/>
      <c r="GZ89" s="834"/>
      <c r="HA89" s="834"/>
      <c r="HB89" s="834"/>
      <c r="HC89" s="834"/>
      <c r="HD89" s="834"/>
      <c r="HE89" s="834"/>
      <c r="HF89" s="834"/>
      <c r="HG89" s="834"/>
      <c r="HH89" s="834"/>
      <c r="HI89" s="834"/>
      <c r="HJ89" s="834"/>
      <c r="HK89" s="834"/>
      <c r="HL89" s="834"/>
      <c r="HM89" s="834"/>
      <c r="HN89" s="834"/>
      <c r="HO89" s="834"/>
      <c r="HP89" s="834"/>
      <c r="HQ89" s="834"/>
      <c r="HR89" s="834"/>
      <c r="HS89" s="834"/>
      <c r="HT89" s="834"/>
      <c r="HU89" s="834"/>
      <c r="HV89" s="834"/>
      <c r="HW89" s="834"/>
      <c r="HX89" s="834"/>
      <c r="HY89" s="834"/>
      <c r="HZ89" s="834"/>
      <c r="IA89" s="834"/>
      <c r="IB89" s="834"/>
      <c r="IC89" s="834"/>
      <c r="ID89" s="834"/>
      <c r="IE89" s="834"/>
      <c r="IF89" s="834"/>
      <c r="IG89" s="834"/>
      <c r="IH89" s="834"/>
      <c r="II89" s="834"/>
      <c r="IJ89" s="834"/>
      <c r="IK89" s="834"/>
      <c r="IL89" s="834"/>
      <c r="IM89" s="834"/>
      <c r="IN89" s="834"/>
      <c r="IO89" s="834"/>
      <c r="IP89" s="834"/>
      <c r="IQ89" s="834"/>
      <c r="IR89" s="834"/>
      <c r="IS89" s="834"/>
      <c r="IT89" s="834"/>
      <c r="IU89" s="834"/>
      <c r="IV89" s="834"/>
      <c r="IW89" s="834"/>
      <c r="IX89" s="834"/>
      <c r="IY89" s="834"/>
      <c r="IZ89" s="834"/>
      <c r="JA89" s="834"/>
    </row>
    <row r="90" spans="1:261" ht="12.95" hidden="1" customHeight="1" x14ac:dyDescent="0.25">
      <c r="A90" s="834"/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4"/>
      <c r="AC90" s="834"/>
      <c r="AD90" s="834"/>
      <c r="AE90" s="834"/>
      <c r="AF90" s="834"/>
      <c r="AG90" s="834"/>
      <c r="AH90" s="834"/>
      <c r="AI90" s="834"/>
      <c r="AJ90" s="834"/>
      <c r="AK90" s="834"/>
      <c r="AL90" s="834"/>
      <c r="AM90" s="834"/>
      <c r="AN90" s="834"/>
      <c r="AO90" s="834"/>
      <c r="AP90" s="834"/>
      <c r="AQ90" s="834"/>
      <c r="AR90" s="834"/>
      <c r="AS90" s="834"/>
      <c r="AT90" s="834"/>
      <c r="AU90" s="834"/>
      <c r="AV90" s="834"/>
      <c r="AW90" s="834"/>
      <c r="AX90" s="834"/>
      <c r="AY90" s="834"/>
      <c r="AZ90" s="834"/>
      <c r="BA90" s="834"/>
      <c r="BB90" s="834"/>
      <c r="BC90" s="834"/>
      <c r="BD90" s="834"/>
      <c r="BE90" s="834"/>
      <c r="BF90" s="834"/>
      <c r="BG90" s="834"/>
      <c r="BH90" s="834"/>
      <c r="BI90" s="834"/>
      <c r="BJ90" s="834"/>
      <c r="BK90" s="834"/>
      <c r="BL90" s="834"/>
      <c r="BM90" s="834"/>
      <c r="BN90" s="834"/>
      <c r="BO90" s="834"/>
      <c r="BP90" s="834"/>
      <c r="BQ90" s="834"/>
      <c r="BR90" s="834"/>
      <c r="BS90" s="834"/>
      <c r="BT90" s="834"/>
      <c r="BU90" s="834"/>
      <c r="BV90" s="834"/>
      <c r="BW90" s="834"/>
      <c r="BX90" s="834"/>
      <c r="BY90" s="834"/>
      <c r="BZ90" s="834"/>
      <c r="CA90" s="834"/>
      <c r="CB90" s="834"/>
      <c r="CC90" s="834"/>
      <c r="CD90" s="834"/>
      <c r="CE90" s="834"/>
      <c r="CF90" s="834"/>
      <c r="CG90" s="834"/>
      <c r="CH90" s="834"/>
      <c r="CI90" s="834"/>
      <c r="CJ90" s="834"/>
      <c r="CK90" s="834"/>
      <c r="CL90" s="834"/>
      <c r="CM90" s="834"/>
      <c r="CN90" s="834"/>
      <c r="CO90" s="834"/>
      <c r="CP90" s="834"/>
      <c r="CQ90" s="834"/>
      <c r="CR90" s="834"/>
      <c r="CS90" s="834"/>
      <c r="CT90" s="834"/>
      <c r="CU90" s="834"/>
      <c r="CV90" s="834"/>
      <c r="CW90" s="834"/>
      <c r="CX90" s="834"/>
      <c r="CY90" s="834"/>
      <c r="CZ90" s="834"/>
      <c r="DA90" s="834"/>
      <c r="DB90" s="834"/>
      <c r="DC90" s="834"/>
      <c r="DD90" s="834"/>
      <c r="DE90" s="834"/>
      <c r="DF90" s="834"/>
      <c r="DG90" s="834"/>
      <c r="DH90" s="834"/>
      <c r="DI90" s="834"/>
      <c r="DJ90" s="834"/>
      <c r="DK90" s="834"/>
      <c r="DL90" s="834"/>
      <c r="DM90" s="834"/>
      <c r="DN90" s="834"/>
      <c r="DO90" s="834"/>
      <c r="DP90" s="834"/>
      <c r="DQ90" s="834"/>
      <c r="DR90" s="834"/>
      <c r="DS90" s="834"/>
      <c r="DT90" s="834"/>
      <c r="DU90" s="834"/>
      <c r="DV90" s="834"/>
      <c r="DW90" s="834"/>
      <c r="DX90" s="834"/>
      <c r="DY90" s="834"/>
      <c r="DZ90" s="834"/>
      <c r="EA90" s="834"/>
      <c r="EB90" s="834"/>
      <c r="EC90" s="834"/>
      <c r="ED90" s="834"/>
      <c r="EE90" s="834"/>
      <c r="EF90" s="834"/>
      <c r="EG90" s="834"/>
      <c r="EH90" s="834"/>
      <c r="EI90" s="834"/>
      <c r="EJ90" s="834"/>
      <c r="EK90" s="834"/>
      <c r="EL90" s="834"/>
      <c r="EM90" s="834"/>
      <c r="EN90" s="834"/>
      <c r="EO90" s="834"/>
      <c r="EP90" s="834"/>
      <c r="EQ90" s="834"/>
      <c r="ER90" s="834"/>
      <c r="ES90" s="834"/>
      <c r="ET90" s="834"/>
      <c r="EU90" s="834"/>
      <c r="EV90" s="834"/>
      <c r="EW90" s="834"/>
      <c r="EX90" s="834"/>
      <c r="EY90" s="834"/>
      <c r="EZ90" s="834"/>
      <c r="FA90" s="834"/>
      <c r="FB90" s="834"/>
      <c r="FC90" s="834"/>
      <c r="FD90" s="834"/>
      <c r="FE90" s="834"/>
      <c r="FF90" s="834"/>
      <c r="FG90" s="834"/>
      <c r="FH90" s="834"/>
      <c r="FI90" s="834"/>
      <c r="FJ90" s="834"/>
      <c r="FK90" s="834"/>
      <c r="FL90" s="834"/>
      <c r="FM90" s="834"/>
      <c r="FN90" s="834"/>
      <c r="FO90" s="834"/>
      <c r="FP90" s="834"/>
      <c r="FQ90" s="834"/>
      <c r="FR90" s="834"/>
      <c r="FS90" s="834"/>
      <c r="FT90" s="834"/>
      <c r="FU90" s="834"/>
      <c r="FV90" s="834"/>
      <c r="FW90" s="834"/>
      <c r="FX90" s="834"/>
      <c r="FY90" s="834"/>
      <c r="FZ90" s="834"/>
      <c r="GA90" s="834"/>
      <c r="GB90" s="834"/>
      <c r="GC90" s="834"/>
      <c r="GD90" s="834"/>
      <c r="GE90" s="834"/>
      <c r="GF90" s="834"/>
      <c r="GG90" s="834"/>
      <c r="GH90" s="834"/>
      <c r="GI90" s="834"/>
      <c r="GJ90" s="834"/>
      <c r="GK90" s="834"/>
      <c r="GL90" s="834"/>
      <c r="GM90" s="834"/>
      <c r="GN90" s="834"/>
      <c r="GO90" s="834"/>
      <c r="GP90" s="834"/>
      <c r="GQ90" s="834"/>
      <c r="GR90" s="834"/>
      <c r="GS90" s="834"/>
      <c r="GT90" s="834"/>
      <c r="GU90" s="834"/>
      <c r="GV90" s="834"/>
      <c r="GW90" s="834"/>
      <c r="GX90" s="834"/>
      <c r="GY90" s="834"/>
      <c r="GZ90" s="834"/>
      <c r="HA90" s="834"/>
      <c r="HB90" s="834"/>
      <c r="HC90" s="834"/>
      <c r="HD90" s="834"/>
      <c r="HE90" s="834"/>
      <c r="HF90" s="834"/>
      <c r="HG90" s="834"/>
      <c r="HH90" s="834"/>
      <c r="HI90" s="834"/>
      <c r="HJ90" s="834"/>
      <c r="HK90" s="834"/>
      <c r="HL90" s="834"/>
      <c r="HM90" s="834"/>
      <c r="HN90" s="834"/>
      <c r="HO90" s="834"/>
      <c r="HP90" s="834"/>
      <c r="HQ90" s="834"/>
      <c r="HR90" s="834"/>
      <c r="HS90" s="834"/>
      <c r="HT90" s="834"/>
      <c r="HU90" s="834"/>
      <c r="HV90" s="834"/>
      <c r="HW90" s="834"/>
      <c r="HX90" s="834"/>
      <c r="HY90" s="834"/>
      <c r="HZ90" s="834"/>
      <c r="IA90" s="834"/>
      <c r="IB90" s="834"/>
      <c r="IC90" s="834"/>
      <c r="ID90" s="834"/>
      <c r="IE90" s="834"/>
      <c r="IF90" s="834"/>
      <c r="IG90" s="834"/>
      <c r="IH90" s="834"/>
      <c r="II90" s="834"/>
      <c r="IJ90" s="834"/>
      <c r="IK90" s="834"/>
      <c r="IL90" s="834"/>
      <c r="IM90" s="834"/>
      <c r="IN90" s="834"/>
      <c r="IO90" s="834"/>
      <c r="IP90" s="834"/>
      <c r="IQ90" s="834"/>
      <c r="IR90" s="834"/>
      <c r="IS90" s="834"/>
      <c r="IT90" s="834"/>
      <c r="IU90" s="834"/>
      <c r="IV90" s="834"/>
      <c r="IW90" s="834"/>
      <c r="IX90" s="834"/>
      <c r="IY90" s="834"/>
      <c r="IZ90" s="834"/>
      <c r="JA90" s="834"/>
    </row>
    <row r="91" spans="1:261" ht="12.95" hidden="1" customHeight="1" x14ac:dyDescent="0.25">
      <c r="A91" s="834"/>
      <c r="B91" s="834"/>
      <c r="C91" s="834"/>
      <c r="D91" s="834"/>
      <c r="E91" s="834"/>
      <c r="F91" s="834"/>
      <c r="G91" s="834"/>
      <c r="H91" s="834"/>
      <c r="I91" s="834"/>
      <c r="J91" s="834"/>
      <c r="K91" s="834"/>
      <c r="L91" s="834"/>
      <c r="M91" s="834"/>
      <c r="N91" s="834"/>
      <c r="O91" s="834"/>
      <c r="P91" s="834"/>
      <c r="Q91" s="834"/>
      <c r="R91" s="834"/>
      <c r="S91" s="834"/>
      <c r="T91" s="834"/>
      <c r="U91" s="834"/>
      <c r="V91" s="834"/>
      <c r="W91" s="834"/>
      <c r="X91" s="834"/>
      <c r="Y91" s="834"/>
      <c r="Z91" s="834"/>
      <c r="AA91" s="834"/>
      <c r="AB91" s="834"/>
      <c r="AC91" s="834"/>
      <c r="AD91" s="834"/>
      <c r="AE91" s="834"/>
      <c r="AF91" s="834"/>
      <c r="AG91" s="834"/>
      <c r="AH91" s="834"/>
      <c r="AI91" s="834"/>
      <c r="AJ91" s="834"/>
      <c r="AK91" s="834"/>
      <c r="AL91" s="834"/>
      <c r="AM91" s="834"/>
      <c r="AN91" s="834"/>
      <c r="AO91" s="834"/>
      <c r="AP91" s="834"/>
      <c r="AQ91" s="834"/>
      <c r="AR91" s="834"/>
      <c r="AS91" s="834"/>
      <c r="AT91" s="834"/>
      <c r="AU91" s="834"/>
      <c r="AV91" s="834"/>
      <c r="AW91" s="834"/>
      <c r="AX91" s="834"/>
      <c r="AY91" s="834"/>
      <c r="AZ91" s="834"/>
      <c r="BA91" s="834"/>
      <c r="BB91" s="834"/>
      <c r="BC91" s="834"/>
      <c r="BD91" s="834"/>
      <c r="BE91" s="834"/>
      <c r="BF91" s="834"/>
      <c r="BG91" s="834"/>
      <c r="BH91" s="834"/>
      <c r="BI91" s="834"/>
      <c r="BJ91" s="834"/>
      <c r="BK91" s="834"/>
      <c r="BL91" s="834"/>
      <c r="BM91" s="834"/>
      <c r="BN91" s="834"/>
      <c r="BO91" s="834"/>
      <c r="BP91" s="834"/>
      <c r="BQ91" s="834"/>
      <c r="BR91" s="834"/>
      <c r="BS91" s="834"/>
      <c r="BT91" s="834"/>
      <c r="BU91" s="834"/>
      <c r="BV91" s="834"/>
      <c r="BW91" s="834"/>
      <c r="BX91" s="834"/>
      <c r="BY91" s="834"/>
      <c r="BZ91" s="834"/>
      <c r="CA91" s="834"/>
      <c r="CB91" s="834"/>
      <c r="CC91" s="834"/>
      <c r="CD91" s="834"/>
      <c r="CE91" s="834"/>
      <c r="CF91" s="834"/>
      <c r="CG91" s="834"/>
      <c r="CH91" s="834"/>
      <c r="CI91" s="834"/>
      <c r="CJ91" s="834"/>
      <c r="CK91" s="834"/>
      <c r="CL91" s="834"/>
      <c r="CM91" s="834"/>
      <c r="CN91" s="834"/>
      <c r="CO91" s="834"/>
      <c r="CP91" s="834"/>
      <c r="CQ91" s="834"/>
      <c r="CR91" s="834"/>
      <c r="CS91" s="834"/>
      <c r="CT91" s="834"/>
      <c r="CU91" s="834"/>
      <c r="CV91" s="834"/>
      <c r="CW91" s="834"/>
      <c r="CX91" s="834"/>
      <c r="CY91" s="834"/>
      <c r="CZ91" s="834"/>
      <c r="DA91" s="834"/>
      <c r="DB91" s="834"/>
      <c r="DC91" s="834"/>
      <c r="DD91" s="834"/>
      <c r="DE91" s="834"/>
      <c r="DF91" s="834"/>
      <c r="DG91" s="834"/>
      <c r="DH91" s="834"/>
      <c r="DI91" s="834"/>
      <c r="DJ91" s="834"/>
      <c r="DK91" s="834"/>
      <c r="DL91" s="834"/>
      <c r="DM91" s="834"/>
      <c r="DN91" s="834"/>
      <c r="DO91" s="834"/>
      <c r="DP91" s="834"/>
      <c r="DQ91" s="834"/>
      <c r="DR91" s="834"/>
      <c r="DS91" s="834"/>
      <c r="DT91" s="834"/>
      <c r="DU91" s="834"/>
      <c r="DV91" s="834"/>
      <c r="DW91" s="834"/>
      <c r="DX91" s="834"/>
      <c r="DY91" s="834"/>
      <c r="DZ91" s="834"/>
      <c r="EA91" s="834"/>
      <c r="EB91" s="834"/>
      <c r="EC91" s="834"/>
      <c r="ED91" s="834"/>
      <c r="EE91" s="834"/>
      <c r="EF91" s="834"/>
      <c r="EG91" s="834"/>
      <c r="EH91" s="834"/>
      <c r="EI91" s="834"/>
      <c r="EJ91" s="834"/>
      <c r="EK91" s="834"/>
      <c r="EL91" s="834"/>
      <c r="EM91" s="834"/>
      <c r="EN91" s="834"/>
      <c r="EO91" s="834"/>
      <c r="EP91" s="834"/>
      <c r="EQ91" s="834"/>
      <c r="ER91" s="834"/>
      <c r="ES91" s="834"/>
      <c r="ET91" s="834"/>
      <c r="EU91" s="834"/>
      <c r="EV91" s="834"/>
      <c r="EW91" s="834"/>
      <c r="EX91" s="834"/>
      <c r="EY91" s="834"/>
      <c r="EZ91" s="834"/>
      <c r="FA91" s="834"/>
      <c r="FB91" s="834"/>
      <c r="FC91" s="834"/>
      <c r="FD91" s="834"/>
      <c r="FE91" s="834"/>
      <c r="FF91" s="834"/>
      <c r="FG91" s="834"/>
      <c r="FH91" s="834"/>
      <c r="FI91" s="834"/>
      <c r="FJ91" s="834"/>
      <c r="FK91" s="834"/>
      <c r="FL91" s="834"/>
      <c r="FM91" s="834"/>
      <c r="FN91" s="834"/>
      <c r="FO91" s="834"/>
      <c r="FP91" s="834"/>
      <c r="FQ91" s="834"/>
      <c r="FR91" s="834"/>
      <c r="FS91" s="834"/>
      <c r="FT91" s="834"/>
      <c r="FU91" s="834"/>
      <c r="FV91" s="834"/>
      <c r="FW91" s="834"/>
      <c r="FX91" s="834"/>
      <c r="FY91" s="834"/>
      <c r="FZ91" s="834"/>
      <c r="GA91" s="834"/>
      <c r="GB91" s="834"/>
      <c r="GC91" s="834"/>
      <c r="GD91" s="834"/>
      <c r="GE91" s="834"/>
      <c r="GF91" s="834"/>
      <c r="GG91" s="834"/>
      <c r="GH91" s="834"/>
      <c r="GI91" s="834"/>
      <c r="GJ91" s="834"/>
      <c r="GK91" s="834"/>
      <c r="GL91" s="834"/>
      <c r="GM91" s="834"/>
      <c r="GN91" s="834"/>
      <c r="GO91" s="834"/>
      <c r="GP91" s="834"/>
      <c r="GQ91" s="834"/>
      <c r="GR91" s="834"/>
      <c r="GS91" s="834"/>
      <c r="GT91" s="834"/>
      <c r="GU91" s="834"/>
      <c r="GV91" s="834"/>
      <c r="GW91" s="834"/>
      <c r="GX91" s="834"/>
      <c r="GY91" s="834"/>
      <c r="GZ91" s="834"/>
      <c r="HA91" s="834"/>
      <c r="HB91" s="834"/>
      <c r="HC91" s="834"/>
      <c r="HD91" s="834"/>
      <c r="HE91" s="834"/>
      <c r="HF91" s="834"/>
      <c r="HG91" s="834"/>
      <c r="HH91" s="834"/>
      <c r="HI91" s="834"/>
      <c r="HJ91" s="834"/>
      <c r="HK91" s="834"/>
      <c r="HL91" s="834"/>
      <c r="HM91" s="834"/>
      <c r="HN91" s="834"/>
      <c r="HO91" s="834"/>
      <c r="HP91" s="834"/>
      <c r="HQ91" s="834"/>
      <c r="HR91" s="834"/>
      <c r="HS91" s="834"/>
      <c r="HT91" s="834"/>
      <c r="HU91" s="834"/>
      <c r="HV91" s="834"/>
      <c r="HW91" s="834"/>
      <c r="HX91" s="834"/>
      <c r="HY91" s="834"/>
      <c r="HZ91" s="834"/>
      <c r="IA91" s="834"/>
      <c r="IB91" s="834"/>
      <c r="IC91" s="834"/>
      <c r="ID91" s="834"/>
      <c r="IE91" s="834"/>
      <c r="IF91" s="834"/>
      <c r="IG91" s="834"/>
      <c r="IH91" s="834"/>
      <c r="II91" s="834"/>
      <c r="IJ91" s="834"/>
      <c r="IK91" s="834"/>
      <c r="IL91" s="834"/>
      <c r="IM91" s="834"/>
      <c r="IN91" s="834"/>
      <c r="IO91" s="834"/>
      <c r="IP91" s="834"/>
      <c r="IQ91" s="834"/>
      <c r="IR91" s="834"/>
      <c r="IS91" s="834"/>
      <c r="IT91" s="834"/>
      <c r="IU91" s="834"/>
      <c r="IV91" s="834"/>
      <c r="IW91" s="834"/>
      <c r="IX91" s="834"/>
      <c r="IY91" s="834"/>
      <c r="IZ91" s="834"/>
      <c r="JA91" s="834"/>
    </row>
    <row r="92" spans="1:261" ht="12.95" hidden="1" customHeight="1" x14ac:dyDescent="0.25">
      <c r="A92" s="834"/>
      <c r="B92" s="834"/>
      <c r="C92" s="834"/>
      <c r="D92" s="834"/>
      <c r="E92" s="834"/>
      <c r="F92" s="834"/>
      <c r="G92" s="834"/>
      <c r="H92" s="834"/>
      <c r="I92" s="834"/>
      <c r="J92" s="834"/>
      <c r="K92" s="834"/>
      <c r="L92" s="834"/>
      <c r="M92" s="834"/>
      <c r="N92" s="834"/>
      <c r="O92" s="834"/>
      <c r="P92" s="834"/>
      <c r="Q92" s="834"/>
      <c r="R92" s="834"/>
      <c r="S92" s="834"/>
      <c r="T92" s="834"/>
      <c r="U92" s="834"/>
      <c r="V92" s="834"/>
      <c r="W92" s="834"/>
      <c r="X92" s="834"/>
      <c r="Y92" s="834"/>
      <c r="Z92" s="834"/>
      <c r="AA92" s="834"/>
      <c r="AB92" s="834"/>
      <c r="AC92" s="834"/>
      <c r="AD92" s="834"/>
      <c r="AE92" s="834"/>
      <c r="AF92" s="834"/>
      <c r="AG92" s="834"/>
      <c r="AH92" s="834"/>
      <c r="AI92" s="834"/>
      <c r="AJ92" s="834"/>
      <c r="AK92" s="834"/>
      <c r="AL92" s="834"/>
      <c r="AM92" s="834"/>
      <c r="AN92" s="834"/>
      <c r="AO92" s="834"/>
      <c r="AP92" s="834"/>
      <c r="AQ92" s="834"/>
      <c r="AR92" s="834"/>
      <c r="AS92" s="834"/>
      <c r="AT92" s="834"/>
      <c r="AU92" s="834"/>
      <c r="AV92" s="834"/>
      <c r="AW92" s="834"/>
      <c r="AX92" s="834"/>
      <c r="AY92" s="834"/>
      <c r="AZ92" s="834"/>
      <c r="BA92" s="834"/>
      <c r="BB92" s="834"/>
      <c r="BC92" s="834"/>
      <c r="BD92" s="834"/>
      <c r="BE92" s="834"/>
      <c r="BF92" s="834"/>
      <c r="BG92" s="834"/>
      <c r="BH92" s="834"/>
      <c r="BI92" s="834"/>
      <c r="BJ92" s="834"/>
      <c r="BK92" s="834"/>
      <c r="BL92" s="834"/>
      <c r="BM92" s="834"/>
      <c r="BN92" s="834"/>
      <c r="BO92" s="834"/>
      <c r="BP92" s="834"/>
      <c r="BQ92" s="834"/>
      <c r="BR92" s="834"/>
      <c r="BS92" s="834"/>
      <c r="BT92" s="834"/>
      <c r="BU92" s="834"/>
      <c r="BV92" s="834"/>
      <c r="BW92" s="834"/>
      <c r="BX92" s="834"/>
      <c r="BY92" s="834"/>
      <c r="BZ92" s="834"/>
      <c r="CA92" s="834"/>
      <c r="CB92" s="834"/>
      <c r="CC92" s="834"/>
      <c r="CD92" s="834"/>
      <c r="CE92" s="834"/>
      <c r="CF92" s="834"/>
      <c r="CG92" s="834"/>
      <c r="CH92" s="834"/>
      <c r="CI92" s="834"/>
      <c r="CJ92" s="834"/>
      <c r="CK92" s="834"/>
      <c r="CL92" s="834"/>
      <c r="CM92" s="834"/>
      <c r="CN92" s="834"/>
      <c r="CO92" s="834"/>
      <c r="CP92" s="834"/>
      <c r="CQ92" s="834"/>
      <c r="CR92" s="834"/>
      <c r="CS92" s="834"/>
      <c r="CT92" s="834"/>
      <c r="CU92" s="834"/>
      <c r="CV92" s="834"/>
      <c r="CW92" s="834"/>
      <c r="CX92" s="834"/>
      <c r="CY92" s="834"/>
      <c r="CZ92" s="834"/>
      <c r="DA92" s="834"/>
      <c r="DB92" s="834"/>
      <c r="DC92" s="834"/>
      <c r="DD92" s="834"/>
      <c r="DE92" s="834"/>
      <c r="DF92" s="834"/>
      <c r="DG92" s="834"/>
      <c r="DH92" s="834"/>
      <c r="DI92" s="834"/>
      <c r="DJ92" s="834"/>
      <c r="DK92" s="834"/>
      <c r="DL92" s="834"/>
      <c r="DM92" s="834"/>
      <c r="DN92" s="834"/>
      <c r="DO92" s="834"/>
      <c r="DP92" s="834"/>
      <c r="DQ92" s="834"/>
      <c r="DR92" s="834"/>
      <c r="DS92" s="834"/>
      <c r="DT92" s="834"/>
      <c r="DU92" s="834"/>
      <c r="DV92" s="834"/>
      <c r="DW92" s="834"/>
      <c r="DX92" s="834"/>
      <c r="DY92" s="834"/>
      <c r="DZ92" s="834"/>
      <c r="EA92" s="834"/>
      <c r="EB92" s="834"/>
      <c r="EC92" s="834"/>
      <c r="ED92" s="834"/>
      <c r="EE92" s="834"/>
      <c r="EF92" s="834"/>
      <c r="EG92" s="834"/>
      <c r="EH92" s="834"/>
      <c r="EI92" s="834"/>
      <c r="EJ92" s="834"/>
      <c r="EK92" s="834"/>
      <c r="EL92" s="834"/>
      <c r="EM92" s="834"/>
      <c r="EN92" s="834"/>
      <c r="EO92" s="834"/>
      <c r="EP92" s="834"/>
      <c r="EQ92" s="834"/>
      <c r="ER92" s="834"/>
      <c r="ES92" s="834"/>
      <c r="ET92" s="834"/>
      <c r="EU92" s="834"/>
      <c r="EV92" s="834"/>
      <c r="EW92" s="834"/>
      <c r="EX92" s="834"/>
      <c r="EY92" s="834"/>
      <c r="EZ92" s="834"/>
      <c r="FA92" s="834"/>
      <c r="FB92" s="834"/>
      <c r="FC92" s="834"/>
      <c r="FD92" s="834"/>
      <c r="FE92" s="834"/>
      <c r="FF92" s="834"/>
      <c r="FG92" s="834"/>
      <c r="FH92" s="834"/>
      <c r="FI92" s="834"/>
      <c r="FJ92" s="834"/>
      <c r="FK92" s="834"/>
      <c r="FL92" s="834"/>
      <c r="FM92" s="834"/>
      <c r="FN92" s="834"/>
      <c r="FO92" s="834"/>
      <c r="FP92" s="834"/>
      <c r="FQ92" s="834"/>
      <c r="FR92" s="834"/>
      <c r="FS92" s="834"/>
      <c r="FT92" s="834"/>
      <c r="FU92" s="834"/>
      <c r="FV92" s="834"/>
      <c r="FW92" s="834"/>
      <c r="FX92" s="834"/>
      <c r="FY92" s="834"/>
      <c r="FZ92" s="834"/>
      <c r="GA92" s="834"/>
      <c r="GB92" s="834"/>
      <c r="GC92" s="834"/>
      <c r="GD92" s="834"/>
      <c r="GE92" s="834"/>
      <c r="GF92" s="834"/>
      <c r="GG92" s="834"/>
      <c r="GH92" s="834"/>
      <c r="GI92" s="834"/>
      <c r="GJ92" s="834"/>
      <c r="GK92" s="834"/>
      <c r="GL92" s="834"/>
      <c r="GM92" s="834"/>
      <c r="GN92" s="834"/>
      <c r="GO92" s="834"/>
      <c r="GP92" s="834"/>
      <c r="GQ92" s="834"/>
      <c r="GR92" s="834"/>
      <c r="GS92" s="834"/>
      <c r="GT92" s="834"/>
      <c r="GU92" s="834"/>
      <c r="GV92" s="834"/>
      <c r="GW92" s="834"/>
      <c r="GX92" s="834"/>
      <c r="GY92" s="834"/>
      <c r="GZ92" s="834"/>
      <c r="HA92" s="834"/>
      <c r="HB92" s="834"/>
      <c r="HC92" s="834"/>
      <c r="HD92" s="834"/>
      <c r="HE92" s="834"/>
      <c r="HF92" s="834"/>
      <c r="HG92" s="834"/>
      <c r="HH92" s="834"/>
      <c r="HI92" s="834"/>
      <c r="HJ92" s="834"/>
      <c r="HK92" s="834"/>
      <c r="HL92" s="834"/>
      <c r="HM92" s="834"/>
      <c r="HN92" s="834"/>
      <c r="HO92" s="834"/>
      <c r="HP92" s="834"/>
      <c r="HQ92" s="834"/>
      <c r="HR92" s="834"/>
      <c r="HS92" s="834"/>
      <c r="HT92" s="834"/>
      <c r="HU92" s="834"/>
      <c r="HV92" s="834"/>
      <c r="HW92" s="834"/>
      <c r="HX92" s="834"/>
      <c r="HY92" s="834"/>
      <c r="HZ92" s="834"/>
      <c r="IA92" s="834"/>
      <c r="IB92" s="834"/>
      <c r="IC92" s="834"/>
      <c r="ID92" s="834"/>
      <c r="IE92" s="834"/>
      <c r="IF92" s="834"/>
      <c r="IG92" s="834"/>
      <c r="IH92" s="834"/>
      <c r="II92" s="834"/>
      <c r="IJ92" s="834"/>
      <c r="IK92" s="834"/>
      <c r="IL92" s="834"/>
      <c r="IM92" s="834"/>
      <c r="IN92" s="834"/>
      <c r="IO92" s="834"/>
      <c r="IP92" s="834"/>
      <c r="IQ92" s="834"/>
      <c r="IR92" s="834"/>
      <c r="IS92" s="834"/>
      <c r="IT92" s="834"/>
      <c r="IU92" s="834"/>
      <c r="IV92" s="834"/>
      <c r="IW92" s="834"/>
      <c r="IX92" s="834"/>
      <c r="IY92" s="834"/>
      <c r="IZ92" s="834"/>
      <c r="JA92" s="834"/>
    </row>
    <row r="93" spans="1:261" ht="12.95" hidden="1" customHeight="1" x14ac:dyDescent="0.25">
      <c r="A93" s="834"/>
      <c r="B93" s="834"/>
      <c r="C93" s="834"/>
      <c r="D93" s="834"/>
      <c r="E93" s="834"/>
      <c r="F93" s="834"/>
      <c r="G93" s="834"/>
      <c r="H93" s="834"/>
      <c r="I93" s="834"/>
      <c r="J93" s="834"/>
      <c r="K93" s="834"/>
      <c r="L93" s="834"/>
      <c r="M93" s="834"/>
      <c r="N93" s="834"/>
      <c r="O93" s="834"/>
      <c r="P93" s="834"/>
      <c r="Q93" s="834"/>
      <c r="R93" s="834"/>
      <c r="S93" s="834"/>
      <c r="T93" s="834"/>
      <c r="U93" s="834"/>
      <c r="V93" s="834"/>
      <c r="W93" s="834"/>
      <c r="X93" s="834"/>
      <c r="Y93" s="834"/>
      <c r="Z93" s="834"/>
      <c r="AA93" s="834"/>
      <c r="AB93" s="834"/>
      <c r="AC93" s="834"/>
      <c r="AD93" s="834"/>
      <c r="AE93" s="834"/>
      <c r="AF93" s="834"/>
      <c r="AG93" s="834"/>
      <c r="AH93" s="834"/>
      <c r="AI93" s="834"/>
      <c r="AJ93" s="834"/>
      <c r="AK93" s="834"/>
      <c r="AL93" s="834"/>
      <c r="AM93" s="834"/>
      <c r="AN93" s="834"/>
      <c r="AO93" s="834"/>
      <c r="AP93" s="834"/>
      <c r="AQ93" s="834"/>
      <c r="AR93" s="834"/>
      <c r="AS93" s="834"/>
      <c r="AT93" s="834"/>
      <c r="AU93" s="834"/>
      <c r="AV93" s="834"/>
      <c r="AW93" s="834"/>
      <c r="AX93" s="834"/>
      <c r="AY93" s="834"/>
      <c r="AZ93" s="834"/>
      <c r="BA93" s="834"/>
      <c r="BB93" s="834"/>
      <c r="BC93" s="834"/>
      <c r="BD93" s="834"/>
      <c r="BE93" s="834"/>
      <c r="BF93" s="834"/>
      <c r="BG93" s="834"/>
      <c r="BH93" s="834"/>
      <c r="BI93" s="834"/>
      <c r="BJ93" s="834"/>
      <c r="BK93" s="834"/>
      <c r="BL93" s="834"/>
      <c r="BM93" s="834"/>
      <c r="BN93" s="834"/>
      <c r="BO93" s="834"/>
      <c r="BP93" s="834"/>
      <c r="BQ93" s="834"/>
      <c r="BR93" s="834"/>
      <c r="BS93" s="834"/>
      <c r="BT93" s="834"/>
      <c r="BU93" s="834"/>
      <c r="BV93" s="834"/>
      <c r="BW93" s="834"/>
      <c r="BX93" s="834"/>
      <c r="BY93" s="834"/>
      <c r="BZ93" s="834"/>
      <c r="CA93" s="834"/>
      <c r="CB93" s="834"/>
      <c r="CC93" s="834"/>
      <c r="CD93" s="834"/>
      <c r="CE93" s="834"/>
      <c r="CF93" s="834"/>
      <c r="CG93" s="834"/>
      <c r="CH93" s="834"/>
      <c r="CI93" s="834"/>
      <c r="CJ93" s="834"/>
      <c r="CK93" s="834"/>
      <c r="CL93" s="834"/>
      <c r="CM93" s="834"/>
      <c r="CN93" s="834"/>
      <c r="CO93" s="834"/>
      <c r="CP93" s="834"/>
      <c r="CQ93" s="834"/>
      <c r="CR93" s="834"/>
      <c r="CS93" s="834"/>
      <c r="CT93" s="834"/>
      <c r="CU93" s="834"/>
      <c r="CV93" s="834"/>
      <c r="CW93" s="834"/>
      <c r="CX93" s="834"/>
      <c r="CY93" s="834"/>
      <c r="CZ93" s="834"/>
      <c r="DA93" s="834"/>
      <c r="DB93" s="834"/>
      <c r="DC93" s="834"/>
      <c r="DD93" s="834"/>
      <c r="DE93" s="834"/>
      <c r="DF93" s="834"/>
      <c r="DG93" s="834"/>
      <c r="DH93" s="834"/>
      <c r="DI93" s="834"/>
      <c r="DJ93" s="834"/>
      <c r="DK93" s="834"/>
      <c r="DL93" s="834"/>
      <c r="DM93" s="834"/>
      <c r="DN93" s="834"/>
      <c r="DO93" s="834"/>
      <c r="DP93" s="834"/>
      <c r="DQ93" s="834"/>
      <c r="DR93" s="834"/>
      <c r="DS93" s="834"/>
      <c r="DT93" s="834"/>
      <c r="DU93" s="834"/>
      <c r="DV93" s="834"/>
      <c r="DW93" s="834"/>
      <c r="DX93" s="834"/>
      <c r="DY93" s="834"/>
      <c r="DZ93" s="834"/>
      <c r="EA93" s="834"/>
      <c r="EB93" s="834"/>
      <c r="EC93" s="834"/>
      <c r="ED93" s="834"/>
      <c r="EE93" s="834"/>
      <c r="EF93" s="834"/>
      <c r="EG93" s="834"/>
      <c r="EH93" s="834"/>
      <c r="EI93" s="834"/>
      <c r="EJ93" s="834"/>
      <c r="EK93" s="834"/>
      <c r="EL93" s="834"/>
      <c r="EM93" s="834"/>
      <c r="EN93" s="834"/>
      <c r="EO93" s="834"/>
      <c r="EP93" s="834"/>
      <c r="EQ93" s="834"/>
      <c r="ER93" s="834"/>
      <c r="ES93" s="834"/>
      <c r="ET93" s="834"/>
      <c r="EU93" s="834"/>
      <c r="EV93" s="834"/>
      <c r="EW93" s="834"/>
      <c r="EX93" s="834"/>
      <c r="EY93" s="834"/>
      <c r="EZ93" s="834"/>
      <c r="FA93" s="834"/>
      <c r="FB93" s="834"/>
      <c r="FC93" s="834"/>
      <c r="FD93" s="834"/>
      <c r="FE93" s="834"/>
      <c r="FF93" s="834"/>
      <c r="FG93" s="834"/>
      <c r="FH93" s="834"/>
      <c r="FI93" s="834"/>
      <c r="FJ93" s="834"/>
      <c r="FK93" s="834"/>
      <c r="FL93" s="834"/>
      <c r="FM93" s="834"/>
      <c r="FN93" s="834"/>
      <c r="FO93" s="834"/>
      <c r="FP93" s="834"/>
      <c r="FQ93" s="834"/>
      <c r="FR93" s="834"/>
      <c r="FS93" s="834"/>
      <c r="FT93" s="834"/>
      <c r="FU93" s="834"/>
      <c r="FV93" s="834"/>
      <c r="FW93" s="834"/>
      <c r="FX93" s="834"/>
      <c r="FY93" s="834"/>
      <c r="FZ93" s="834"/>
      <c r="GA93" s="834"/>
      <c r="GB93" s="834"/>
      <c r="GC93" s="834"/>
      <c r="GD93" s="834"/>
      <c r="GE93" s="834"/>
      <c r="GF93" s="834"/>
      <c r="GG93" s="834"/>
      <c r="GH93" s="834"/>
      <c r="GI93" s="834"/>
      <c r="GJ93" s="834"/>
      <c r="GK93" s="834"/>
      <c r="GL93" s="834"/>
      <c r="GM93" s="834"/>
      <c r="GN93" s="834"/>
      <c r="GO93" s="834"/>
      <c r="GP93" s="834"/>
      <c r="GQ93" s="834"/>
      <c r="GR93" s="834"/>
      <c r="GS93" s="834"/>
      <c r="GT93" s="834"/>
      <c r="GU93" s="834"/>
      <c r="GV93" s="834"/>
      <c r="GW93" s="834"/>
      <c r="GX93" s="834"/>
      <c r="GY93" s="834"/>
      <c r="GZ93" s="834"/>
      <c r="HA93" s="834"/>
      <c r="HB93" s="834"/>
      <c r="HC93" s="834"/>
      <c r="HD93" s="834"/>
      <c r="HE93" s="834"/>
      <c r="HF93" s="834"/>
      <c r="HG93" s="834"/>
      <c r="HH93" s="834"/>
      <c r="HI93" s="834"/>
      <c r="HJ93" s="834"/>
      <c r="HK93" s="834"/>
      <c r="HL93" s="834"/>
      <c r="HM93" s="834"/>
      <c r="HN93" s="834"/>
      <c r="HO93" s="834"/>
      <c r="HP93" s="834"/>
      <c r="HQ93" s="834"/>
      <c r="HR93" s="834"/>
      <c r="HS93" s="834"/>
      <c r="HT93" s="834"/>
      <c r="HU93" s="834"/>
      <c r="HV93" s="834"/>
      <c r="HW93" s="834"/>
      <c r="HX93" s="834"/>
      <c r="HY93" s="834"/>
      <c r="HZ93" s="834"/>
      <c r="IA93" s="834"/>
      <c r="IB93" s="834"/>
      <c r="IC93" s="834"/>
      <c r="ID93" s="834"/>
      <c r="IE93" s="834"/>
      <c r="IF93" s="834"/>
      <c r="IG93" s="834"/>
      <c r="IH93" s="834"/>
      <c r="II93" s="834"/>
      <c r="IJ93" s="834"/>
      <c r="IK93" s="834"/>
      <c r="IL93" s="834"/>
      <c r="IM93" s="834"/>
      <c r="IN93" s="834"/>
      <c r="IO93" s="834"/>
      <c r="IP93" s="834"/>
      <c r="IQ93" s="834"/>
      <c r="IR93" s="834"/>
      <c r="IS93" s="834"/>
      <c r="IT93" s="834"/>
      <c r="IU93" s="834"/>
      <c r="IV93" s="834"/>
      <c r="IW93" s="834"/>
      <c r="IX93" s="834"/>
      <c r="IY93" s="834"/>
      <c r="IZ93" s="834"/>
      <c r="JA93" s="834"/>
    </row>
    <row r="94" spans="1:261" ht="12.95" hidden="1" customHeight="1" x14ac:dyDescent="0.25">
      <c r="A94" s="834"/>
      <c r="B94" s="834"/>
      <c r="C94" s="834"/>
      <c r="D94" s="834"/>
      <c r="E94" s="834"/>
      <c r="F94" s="834"/>
      <c r="G94" s="834"/>
      <c r="H94" s="834"/>
      <c r="I94" s="834"/>
      <c r="J94" s="834"/>
      <c r="K94" s="834"/>
      <c r="L94" s="834"/>
      <c r="M94" s="834"/>
      <c r="N94" s="834"/>
      <c r="O94" s="834"/>
      <c r="P94" s="834"/>
      <c r="Q94" s="834"/>
      <c r="R94" s="834"/>
      <c r="S94" s="834"/>
      <c r="T94" s="834"/>
      <c r="U94" s="834"/>
      <c r="V94" s="834"/>
      <c r="W94" s="834"/>
      <c r="X94" s="834"/>
      <c r="Y94" s="834"/>
      <c r="Z94" s="834"/>
      <c r="AA94" s="834"/>
      <c r="AB94" s="834"/>
      <c r="AC94" s="834"/>
      <c r="AD94" s="834"/>
      <c r="AE94" s="834"/>
      <c r="AF94" s="834"/>
      <c r="AG94" s="834"/>
      <c r="AH94" s="834"/>
      <c r="AI94" s="834"/>
      <c r="AJ94" s="834"/>
      <c r="AK94" s="834"/>
      <c r="AL94" s="834"/>
      <c r="AM94" s="834"/>
      <c r="AN94" s="834"/>
      <c r="AO94" s="834"/>
      <c r="AP94" s="834"/>
      <c r="AQ94" s="834"/>
      <c r="AR94" s="834"/>
      <c r="AS94" s="834"/>
      <c r="AT94" s="834"/>
      <c r="AU94" s="834"/>
      <c r="AV94" s="834"/>
      <c r="AW94" s="834"/>
      <c r="AX94" s="834"/>
      <c r="AY94" s="834"/>
      <c r="AZ94" s="834"/>
      <c r="BA94" s="834"/>
      <c r="BB94" s="834"/>
      <c r="BC94" s="834"/>
      <c r="BD94" s="834"/>
      <c r="BE94" s="834"/>
      <c r="BF94" s="834"/>
      <c r="BG94" s="834"/>
      <c r="BH94" s="834"/>
      <c r="BI94" s="834"/>
      <c r="BJ94" s="834"/>
      <c r="BK94" s="834"/>
      <c r="BL94" s="834"/>
      <c r="BM94" s="834"/>
      <c r="BN94" s="834"/>
      <c r="BO94" s="834"/>
      <c r="BP94" s="834"/>
      <c r="BQ94" s="834"/>
      <c r="BR94" s="834"/>
      <c r="BS94" s="834"/>
      <c r="BT94" s="834"/>
      <c r="BU94" s="834"/>
      <c r="BV94" s="834"/>
      <c r="BW94" s="834"/>
      <c r="BX94" s="834"/>
      <c r="BY94" s="834"/>
      <c r="BZ94" s="834"/>
      <c r="CA94" s="834"/>
      <c r="CB94" s="834"/>
      <c r="CC94" s="834"/>
      <c r="CD94" s="834"/>
      <c r="CE94" s="834"/>
      <c r="CF94" s="834"/>
      <c r="CG94" s="834"/>
      <c r="CH94" s="834"/>
      <c r="CI94" s="834"/>
      <c r="CJ94" s="834"/>
      <c r="CK94" s="834"/>
      <c r="CL94" s="834"/>
      <c r="CM94" s="834"/>
      <c r="CN94" s="834"/>
      <c r="CO94" s="834"/>
      <c r="CP94" s="834"/>
      <c r="CQ94" s="834"/>
      <c r="CR94" s="834"/>
      <c r="CS94" s="834"/>
      <c r="CT94" s="834"/>
      <c r="CU94" s="834"/>
      <c r="CV94" s="834"/>
      <c r="CW94" s="834"/>
      <c r="CX94" s="834"/>
      <c r="CY94" s="834"/>
      <c r="CZ94" s="834"/>
      <c r="DA94" s="834"/>
      <c r="DB94" s="834"/>
      <c r="DC94" s="834"/>
      <c r="DD94" s="834"/>
      <c r="DE94" s="834"/>
      <c r="DF94" s="834"/>
      <c r="DG94" s="834"/>
      <c r="DH94" s="834"/>
      <c r="DI94" s="834"/>
      <c r="DJ94" s="834"/>
      <c r="DK94" s="834"/>
      <c r="DL94" s="834"/>
      <c r="DM94" s="834"/>
      <c r="DN94" s="834"/>
      <c r="DO94" s="834"/>
      <c r="DP94" s="834"/>
      <c r="DQ94" s="834"/>
      <c r="DR94" s="834"/>
      <c r="DS94" s="834"/>
      <c r="DT94" s="834"/>
      <c r="DU94" s="834"/>
      <c r="DV94" s="834"/>
      <c r="DW94" s="834"/>
      <c r="DX94" s="834"/>
      <c r="DY94" s="834"/>
      <c r="DZ94" s="834"/>
      <c r="EA94" s="834"/>
      <c r="EB94" s="834"/>
      <c r="EC94" s="834"/>
      <c r="ED94" s="834"/>
      <c r="EE94" s="834"/>
      <c r="EF94" s="834"/>
      <c r="EG94" s="834"/>
      <c r="EH94" s="834"/>
      <c r="EI94" s="834"/>
      <c r="EJ94" s="834"/>
      <c r="EK94" s="834"/>
      <c r="EL94" s="834"/>
      <c r="EM94" s="834"/>
      <c r="EN94" s="834"/>
      <c r="EO94" s="834"/>
      <c r="EP94" s="834"/>
      <c r="EQ94" s="834"/>
      <c r="ER94" s="834"/>
      <c r="ES94" s="834"/>
      <c r="ET94" s="834"/>
      <c r="EU94" s="834"/>
      <c r="EV94" s="834"/>
      <c r="EW94" s="834"/>
      <c r="EX94" s="834"/>
      <c r="EY94" s="834"/>
      <c r="EZ94" s="834"/>
      <c r="FA94" s="834"/>
      <c r="FB94" s="834"/>
      <c r="FC94" s="834"/>
      <c r="FD94" s="834"/>
      <c r="FE94" s="834"/>
      <c r="FF94" s="834"/>
      <c r="FG94" s="834"/>
      <c r="FH94" s="834"/>
      <c r="FI94" s="834"/>
      <c r="FJ94" s="834"/>
      <c r="FK94" s="834"/>
      <c r="FL94" s="834"/>
      <c r="FM94" s="834"/>
      <c r="FN94" s="834"/>
      <c r="FO94" s="834"/>
      <c r="FP94" s="834"/>
      <c r="FQ94" s="834"/>
      <c r="FR94" s="834"/>
      <c r="FS94" s="834"/>
      <c r="FT94" s="834"/>
      <c r="FU94" s="834"/>
      <c r="FV94" s="834"/>
      <c r="FW94" s="834"/>
      <c r="FX94" s="834"/>
      <c r="FY94" s="834"/>
      <c r="FZ94" s="834"/>
      <c r="GA94" s="834"/>
      <c r="GB94" s="834"/>
      <c r="GC94" s="834"/>
      <c r="GD94" s="834"/>
      <c r="GE94" s="834"/>
      <c r="GF94" s="834"/>
      <c r="GG94" s="834"/>
      <c r="GH94" s="834"/>
      <c r="GI94" s="834"/>
      <c r="GJ94" s="834"/>
      <c r="GK94" s="834"/>
      <c r="GL94" s="834"/>
      <c r="GM94" s="834"/>
      <c r="GN94" s="834"/>
      <c r="GO94" s="834"/>
      <c r="GP94" s="834"/>
      <c r="GQ94" s="834"/>
      <c r="GR94" s="834"/>
      <c r="GS94" s="834"/>
      <c r="GT94" s="834"/>
      <c r="GU94" s="834"/>
      <c r="GV94" s="834"/>
      <c r="GW94" s="834"/>
      <c r="GX94" s="834"/>
      <c r="GY94" s="834"/>
      <c r="GZ94" s="834"/>
      <c r="HA94" s="834"/>
      <c r="HB94" s="834"/>
      <c r="HC94" s="834"/>
      <c r="HD94" s="834"/>
      <c r="HE94" s="834"/>
      <c r="HF94" s="834"/>
      <c r="HG94" s="834"/>
      <c r="HH94" s="834"/>
      <c r="HI94" s="834"/>
      <c r="HJ94" s="834"/>
      <c r="HK94" s="834"/>
      <c r="HL94" s="834"/>
      <c r="HM94" s="834"/>
      <c r="HN94" s="834"/>
      <c r="HO94" s="834"/>
      <c r="HP94" s="834"/>
      <c r="HQ94" s="834"/>
      <c r="HR94" s="834"/>
      <c r="HS94" s="834"/>
      <c r="HT94" s="834"/>
      <c r="HU94" s="834"/>
      <c r="HV94" s="834"/>
      <c r="HW94" s="834"/>
      <c r="HX94" s="834"/>
      <c r="HY94" s="834"/>
      <c r="HZ94" s="834"/>
      <c r="IA94" s="834"/>
      <c r="IB94" s="834"/>
      <c r="IC94" s="834"/>
      <c r="ID94" s="834"/>
      <c r="IE94" s="834"/>
      <c r="IF94" s="834"/>
      <c r="IG94" s="834"/>
      <c r="IH94" s="834"/>
      <c r="II94" s="834"/>
      <c r="IJ94" s="834"/>
      <c r="IK94" s="834"/>
      <c r="IL94" s="834"/>
      <c r="IM94" s="834"/>
      <c r="IN94" s="834"/>
      <c r="IO94" s="834"/>
      <c r="IP94" s="834"/>
      <c r="IQ94" s="834"/>
      <c r="IR94" s="834"/>
      <c r="IS94" s="834"/>
      <c r="IT94" s="834"/>
      <c r="IU94" s="834"/>
      <c r="IV94" s="834"/>
      <c r="IW94" s="834"/>
      <c r="IX94" s="834"/>
      <c r="IY94" s="834"/>
      <c r="IZ94" s="834"/>
      <c r="JA94" s="834"/>
    </row>
    <row r="95" spans="1:261" ht="12.95" hidden="1" customHeight="1" x14ac:dyDescent="0.25">
      <c r="A95" s="834"/>
      <c r="B95" s="834"/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  <c r="AC95" s="834"/>
      <c r="AD95" s="834"/>
      <c r="AE95" s="834"/>
      <c r="AF95" s="834"/>
      <c r="AG95" s="834"/>
      <c r="AH95" s="834"/>
      <c r="AI95" s="834"/>
      <c r="AJ95" s="834"/>
      <c r="AK95" s="834"/>
      <c r="AL95" s="834"/>
      <c r="AM95" s="834"/>
      <c r="AN95" s="834"/>
      <c r="AO95" s="834"/>
      <c r="AP95" s="834"/>
      <c r="AQ95" s="834"/>
      <c r="AR95" s="834"/>
      <c r="AS95" s="834"/>
      <c r="AT95" s="834"/>
      <c r="AU95" s="834"/>
      <c r="AV95" s="834"/>
      <c r="AW95" s="834"/>
      <c r="AX95" s="834"/>
      <c r="AY95" s="834"/>
      <c r="AZ95" s="834"/>
      <c r="BA95" s="834"/>
      <c r="BB95" s="834"/>
      <c r="BC95" s="834"/>
      <c r="BD95" s="834"/>
      <c r="BE95" s="834"/>
      <c r="BF95" s="834"/>
      <c r="BG95" s="834"/>
      <c r="BH95" s="834"/>
      <c r="BI95" s="834"/>
      <c r="BJ95" s="834"/>
      <c r="BK95" s="834"/>
      <c r="BL95" s="834"/>
      <c r="BM95" s="834"/>
      <c r="BN95" s="834"/>
      <c r="BO95" s="834"/>
      <c r="BP95" s="834"/>
      <c r="BQ95" s="834"/>
      <c r="BR95" s="834"/>
      <c r="BS95" s="834"/>
      <c r="BT95" s="834"/>
      <c r="BU95" s="834"/>
      <c r="BV95" s="834"/>
      <c r="BW95" s="834"/>
      <c r="BX95" s="834"/>
      <c r="BY95" s="834"/>
      <c r="BZ95" s="834"/>
      <c r="CA95" s="834"/>
      <c r="CB95" s="834"/>
      <c r="CC95" s="834"/>
      <c r="CD95" s="834"/>
      <c r="CE95" s="834"/>
      <c r="CF95" s="834"/>
      <c r="CG95" s="834"/>
      <c r="CH95" s="834"/>
      <c r="CI95" s="834"/>
      <c r="CJ95" s="834"/>
      <c r="CK95" s="834"/>
      <c r="CL95" s="834"/>
      <c r="CM95" s="834"/>
      <c r="CN95" s="834"/>
      <c r="CO95" s="834"/>
      <c r="CP95" s="834"/>
      <c r="CQ95" s="834"/>
      <c r="CR95" s="834"/>
      <c r="CS95" s="834"/>
      <c r="CT95" s="834"/>
      <c r="CU95" s="834"/>
      <c r="CV95" s="834"/>
      <c r="CW95" s="834"/>
      <c r="CX95" s="834"/>
      <c r="CY95" s="834"/>
      <c r="CZ95" s="834"/>
      <c r="DA95" s="834"/>
      <c r="DB95" s="834"/>
      <c r="DC95" s="834"/>
      <c r="DD95" s="834"/>
      <c r="DE95" s="834"/>
      <c r="DF95" s="834"/>
      <c r="DG95" s="834"/>
      <c r="DH95" s="834"/>
      <c r="DI95" s="834"/>
      <c r="DJ95" s="834"/>
      <c r="DK95" s="834"/>
      <c r="DL95" s="834"/>
      <c r="DM95" s="834"/>
      <c r="DN95" s="834"/>
      <c r="DO95" s="834"/>
      <c r="DP95" s="834"/>
      <c r="DQ95" s="834"/>
      <c r="DR95" s="834"/>
      <c r="DS95" s="834"/>
      <c r="DT95" s="834"/>
      <c r="DU95" s="834"/>
      <c r="DV95" s="834"/>
      <c r="DW95" s="834"/>
      <c r="DX95" s="834"/>
      <c r="DY95" s="834"/>
      <c r="DZ95" s="834"/>
      <c r="EA95" s="834"/>
      <c r="EB95" s="834"/>
      <c r="EC95" s="834"/>
      <c r="ED95" s="834"/>
      <c r="EE95" s="834"/>
      <c r="EF95" s="834"/>
      <c r="EG95" s="834"/>
      <c r="EH95" s="834"/>
      <c r="EI95" s="834"/>
      <c r="EJ95" s="834"/>
      <c r="EK95" s="834"/>
      <c r="EL95" s="834"/>
      <c r="EM95" s="834"/>
      <c r="EN95" s="834"/>
      <c r="EO95" s="834"/>
      <c r="EP95" s="834"/>
      <c r="EQ95" s="834"/>
      <c r="ER95" s="834"/>
      <c r="ES95" s="834"/>
      <c r="ET95" s="834"/>
      <c r="EU95" s="834"/>
      <c r="EV95" s="834"/>
      <c r="EW95" s="834"/>
      <c r="EX95" s="834"/>
      <c r="EY95" s="834"/>
      <c r="EZ95" s="834"/>
      <c r="FA95" s="834"/>
      <c r="FB95" s="834"/>
      <c r="FC95" s="834"/>
      <c r="FD95" s="834"/>
      <c r="FE95" s="834"/>
      <c r="FF95" s="834"/>
      <c r="FG95" s="834"/>
      <c r="FH95" s="834"/>
      <c r="FI95" s="834"/>
      <c r="FJ95" s="834"/>
      <c r="FK95" s="834"/>
      <c r="FL95" s="834"/>
      <c r="FM95" s="834"/>
      <c r="FN95" s="834"/>
      <c r="FO95" s="834"/>
      <c r="FP95" s="834"/>
      <c r="FQ95" s="834"/>
      <c r="FR95" s="834"/>
      <c r="FS95" s="834"/>
      <c r="FT95" s="834"/>
      <c r="FU95" s="834"/>
      <c r="FV95" s="834"/>
      <c r="FW95" s="834"/>
      <c r="FX95" s="834"/>
      <c r="FY95" s="834"/>
      <c r="FZ95" s="834"/>
      <c r="GA95" s="834"/>
      <c r="GB95" s="834"/>
      <c r="GC95" s="834"/>
      <c r="GD95" s="834"/>
      <c r="GE95" s="834"/>
      <c r="GF95" s="834"/>
      <c r="GG95" s="834"/>
      <c r="GH95" s="834"/>
      <c r="GI95" s="834"/>
      <c r="GJ95" s="834"/>
      <c r="GK95" s="834"/>
      <c r="GL95" s="834"/>
      <c r="GM95" s="834"/>
      <c r="GN95" s="834"/>
      <c r="GO95" s="834"/>
      <c r="GP95" s="834"/>
      <c r="GQ95" s="834"/>
      <c r="GR95" s="834"/>
      <c r="GS95" s="834"/>
      <c r="GT95" s="834"/>
      <c r="GU95" s="834"/>
      <c r="GV95" s="834"/>
      <c r="GW95" s="834"/>
      <c r="GX95" s="834"/>
      <c r="GY95" s="834"/>
      <c r="GZ95" s="834"/>
      <c r="HA95" s="834"/>
      <c r="HB95" s="834"/>
      <c r="HC95" s="834"/>
      <c r="HD95" s="834"/>
      <c r="HE95" s="834"/>
      <c r="HF95" s="834"/>
      <c r="HG95" s="834"/>
      <c r="HH95" s="834"/>
      <c r="HI95" s="834"/>
      <c r="HJ95" s="834"/>
      <c r="HK95" s="834"/>
      <c r="HL95" s="834"/>
      <c r="HM95" s="834"/>
      <c r="HN95" s="834"/>
      <c r="HO95" s="834"/>
      <c r="HP95" s="834"/>
      <c r="HQ95" s="834"/>
      <c r="HR95" s="834"/>
      <c r="HS95" s="834"/>
      <c r="HT95" s="834"/>
      <c r="HU95" s="834"/>
      <c r="HV95" s="834"/>
      <c r="HW95" s="834"/>
      <c r="HX95" s="834"/>
      <c r="HY95" s="834"/>
      <c r="HZ95" s="834"/>
      <c r="IA95" s="834"/>
      <c r="IB95" s="834"/>
      <c r="IC95" s="834"/>
      <c r="ID95" s="834"/>
      <c r="IE95" s="834"/>
      <c r="IF95" s="834"/>
      <c r="IG95" s="834"/>
      <c r="IH95" s="834"/>
      <c r="II95" s="834"/>
      <c r="IJ95" s="834"/>
      <c r="IK95" s="834"/>
      <c r="IL95" s="834"/>
      <c r="IM95" s="834"/>
      <c r="IN95" s="834"/>
      <c r="IO95" s="834"/>
      <c r="IP95" s="834"/>
      <c r="IQ95" s="834"/>
      <c r="IR95" s="834"/>
      <c r="IS95" s="834"/>
      <c r="IT95" s="834"/>
      <c r="IU95" s="834"/>
      <c r="IV95" s="834"/>
      <c r="IW95" s="834"/>
      <c r="IX95" s="834"/>
      <c r="IY95" s="834"/>
      <c r="IZ95" s="834"/>
      <c r="JA95" s="834"/>
    </row>
    <row r="96" spans="1:261" ht="12.95" hidden="1" customHeight="1" x14ac:dyDescent="0.25">
      <c r="A96" s="834"/>
      <c r="B96" s="834"/>
      <c r="C96" s="834"/>
      <c r="D96" s="834"/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834"/>
      <c r="P96" s="834"/>
      <c r="Q96" s="834"/>
      <c r="R96" s="834"/>
      <c r="S96" s="834"/>
      <c r="T96" s="834"/>
      <c r="U96" s="834"/>
      <c r="V96" s="834"/>
      <c r="W96" s="834"/>
      <c r="X96" s="834"/>
      <c r="Y96" s="834"/>
      <c r="Z96" s="834"/>
      <c r="AA96" s="834"/>
      <c r="AB96" s="834"/>
      <c r="AC96" s="834"/>
      <c r="AD96" s="834"/>
      <c r="AE96" s="834"/>
      <c r="AF96" s="834"/>
      <c r="AG96" s="834"/>
      <c r="AH96" s="834"/>
      <c r="AI96" s="834"/>
      <c r="AJ96" s="834"/>
      <c r="AK96" s="834"/>
      <c r="AL96" s="834"/>
      <c r="AM96" s="834"/>
      <c r="AN96" s="834"/>
      <c r="AO96" s="834"/>
      <c r="AP96" s="834"/>
      <c r="AQ96" s="834"/>
      <c r="AR96" s="834"/>
      <c r="AS96" s="834"/>
      <c r="AT96" s="834"/>
      <c r="AU96" s="834"/>
      <c r="AV96" s="834"/>
      <c r="AW96" s="834"/>
      <c r="AX96" s="834"/>
      <c r="AY96" s="834"/>
      <c r="AZ96" s="834"/>
      <c r="BA96" s="834"/>
      <c r="BB96" s="834"/>
      <c r="BC96" s="834"/>
      <c r="BD96" s="834"/>
      <c r="BE96" s="834"/>
      <c r="BF96" s="834"/>
      <c r="BG96" s="834"/>
      <c r="BH96" s="834"/>
      <c r="BI96" s="834"/>
      <c r="BJ96" s="834"/>
      <c r="BK96" s="834"/>
      <c r="BL96" s="834"/>
      <c r="BM96" s="834"/>
      <c r="BN96" s="834"/>
      <c r="BO96" s="834"/>
      <c r="BP96" s="834"/>
      <c r="BQ96" s="834"/>
      <c r="BR96" s="834"/>
      <c r="BS96" s="834"/>
      <c r="BT96" s="834"/>
      <c r="BU96" s="834"/>
      <c r="BV96" s="834"/>
      <c r="BW96" s="834"/>
      <c r="BX96" s="834"/>
      <c r="BY96" s="834"/>
      <c r="BZ96" s="834"/>
      <c r="CA96" s="834"/>
      <c r="CB96" s="834"/>
      <c r="CC96" s="834"/>
      <c r="CD96" s="834"/>
      <c r="CE96" s="834"/>
      <c r="CF96" s="834"/>
      <c r="CG96" s="834"/>
      <c r="CH96" s="834"/>
      <c r="CI96" s="834"/>
      <c r="CJ96" s="834"/>
      <c r="CK96" s="834"/>
      <c r="CL96" s="834"/>
      <c r="CM96" s="834"/>
      <c r="CN96" s="834"/>
      <c r="CO96" s="834"/>
      <c r="CP96" s="834"/>
      <c r="CQ96" s="834"/>
      <c r="CR96" s="834"/>
      <c r="CS96" s="834"/>
      <c r="CT96" s="834"/>
      <c r="CU96" s="834"/>
      <c r="CV96" s="834"/>
      <c r="CW96" s="834"/>
      <c r="CX96" s="834"/>
      <c r="CY96" s="834"/>
      <c r="CZ96" s="834"/>
      <c r="DA96" s="834"/>
      <c r="DB96" s="834"/>
      <c r="DC96" s="834"/>
      <c r="DD96" s="834"/>
      <c r="DE96" s="834"/>
      <c r="DF96" s="834"/>
      <c r="DG96" s="834"/>
      <c r="DH96" s="834"/>
      <c r="DI96" s="834"/>
      <c r="DJ96" s="834"/>
      <c r="DK96" s="834"/>
      <c r="DL96" s="834"/>
      <c r="DM96" s="834"/>
      <c r="DN96" s="834"/>
      <c r="DO96" s="834"/>
      <c r="DP96" s="834"/>
      <c r="DQ96" s="834"/>
      <c r="DR96" s="834"/>
      <c r="DS96" s="834"/>
      <c r="DT96" s="834"/>
      <c r="DU96" s="834"/>
      <c r="DV96" s="834"/>
      <c r="DW96" s="834"/>
      <c r="DX96" s="834"/>
      <c r="DY96" s="834"/>
      <c r="DZ96" s="834"/>
      <c r="EA96" s="834"/>
      <c r="EB96" s="834"/>
      <c r="EC96" s="834"/>
      <c r="ED96" s="834"/>
      <c r="EE96" s="834"/>
      <c r="EF96" s="834"/>
      <c r="EG96" s="834"/>
      <c r="EH96" s="834"/>
      <c r="EI96" s="834"/>
      <c r="EJ96" s="834"/>
      <c r="EK96" s="834"/>
      <c r="EL96" s="834"/>
      <c r="EM96" s="834"/>
      <c r="EN96" s="834"/>
      <c r="EO96" s="834"/>
      <c r="EP96" s="834"/>
      <c r="EQ96" s="834"/>
      <c r="ER96" s="834"/>
      <c r="ES96" s="834"/>
      <c r="ET96" s="834"/>
      <c r="EU96" s="834"/>
      <c r="EV96" s="834"/>
      <c r="EW96" s="834"/>
      <c r="EX96" s="834"/>
      <c r="EY96" s="834"/>
      <c r="EZ96" s="834"/>
      <c r="FA96" s="834"/>
      <c r="FB96" s="834"/>
      <c r="FC96" s="834"/>
      <c r="FD96" s="834"/>
      <c r="FE96" s="834"/>
      <c r="FF96" s="834"/>
      <c r="FG96" s="834"/>
      <c r="FH96" s="834"/>
      <c r="FI96" s="834"/>
      <c r="FJ96" s="834"/>
      <c r="FK96" s="834"/>
      <c r="FL96" s="834"/>
      <c r="FM96" s="834"/>
      <c r="FN96" s="834"/>
      <c r="FO96" s="834"/>
      <c r="FP96" s="834"/>
      <c r="FQ96" s="834"/>
      <c r="FR96" s="834"/>
      <c r="FS96" s="834"/>
      <c r="FT96" s="834"/>
      <c r="FU96" s="834"/>
      <c r="FV96" s="834"/>
      <c r="FW96" s="834"/>
      <c r="FX96" s="834"/>
      <c r="FY96" s="834"/>
      <c r="FZ96" s="834"/>
      <c r="GA96" s="834"/>
      <c r="GB96" s="834"/>
      <c r="GC96" s="834"/>
      <c r="GD96" s="834"/>
      <c r="GE96" s="834"/>
      <c r="GF96" s="834"/>
      <c r="GG96" s="834"/>
      <c r="GH96" s="834"/>
      <c r="GI96" s="834"/>
      <c r="GJ96" s="834"/>
      <c r="GK96" s="834"/>
      <c r="GL96" s="834"/>
      <c r="GM96" s="834"/>
      <c r="GN96" s="834"/>
      <c r="GO96" s="834"/>
      <c r="GP96" s="834"/>
      <c r="GQ96" s="834"/>
      <c r="GR96" s="834"/>
      <c r="GS96" s="834"/>
      <c r="GT96" s="834"/>
      <c r="GU96" s="834"/>
      <c r="GV96" s="834"/>
      <c r="GW96" s="834"/>
      <c r="GX96" s="834"/>
      <c r="GY96" s="834"/>
      <c r="GZ96" s="834"/>
      <c r="HA96" s="834"/>
      <c r="HB96" s="834"/>
      <c r="HC96" s="834"/>
      <c r="HD96" s="834"/>
      <c r="HE96" s="834"/>
      <c r="HF96" s="834"/>
      <c r="HG96" s="834"/>
      <c r="HH96" s="834"/>
      <c r="HI96" s="834"/>
      <c r="HJ96" s="834"/>
      <c r="HK96" s="834"/>
      <c r="HL96" s="834"/>
      <c r="HM96" s="834"/>
      <c r="HN96" s="834"/>
      <c r="HO96" s="834"/>
      <c r="HP96" s="834"/>
      <c r="HQ96" s="834"/>
      <c r="HR96" s="834"/>
      <c r="HS96" s="834"/>
      <c r="HT96" s="834"/>
      <c r="HU96" s="834"/>
      <c r="HV96" s="834"/>
      <c r="HW96" s="834"/>
      <c r="HX96" s="834"/>
      <c r="HY96" s="834"/>
      <c r="HZ96" s="834"/>
      <c r="IA96" s="834"/>
      <c r="IB96" s="834"/>
      <c r="IC96" s="834"/>
      <c r="ID96" s="834"/>
      <c r="IE96" s="834"/>
      <c r="IF96" s="834"/>
      <c r="IG96" s="834"/>
      <c r="IH96" s="834"/>
      <c r="II96" s="834"/>
      <c r="IJ96" s="834"/>
      <c r="IK96" s="834"/>
      <c r="IL96" s="834"/>
      <c r="IM96" s="834"/>
      <c r="IN96" s="834"/>
      <c r="IO96" s="834"/>
      <c r="IP96" s="834"/>
      <c r="IQ96" s="834"/>
      <c r="IR96" s="834"/>
      <c r="IS96" s="834"/>
      <c r="IT96" s="834"/>
      <c r="IU96" s="834"/>
      <c r="IV96" s="834"/>
      <c r="IW96" s="834"/>
      <c r="IX96" s="834"/>
      <c r="IY96" s="834"/>
      <c r="IZ96" s="834"/>
      <c r="JA96" s="834"/>
    </row>
    <row r="97" spans="1:261" ht="12.95" hidden="1" customHeight="1" x14ac:dyDescent="0.25">
      <c r="A97" s="834"/>
      <c r="B97" s="834"/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4"/>
      <c r="N97" s="834"/>
      <c r="O97" s="834"/>
      <c r="P97" s="834"/>
      <c r="Q97" s="834"/>
      <c r="R97" s="834"/>
      <c r="S97" s="834"/>
      <c r="T97" s="834"/>
      <c r="U97" s="834"/>
      <c r="V97" s="834"/>
      <c r="W97" s="834"/>
      <c r="X97" s="834"/>
      <c r="Y97" s="834"/>
      <c r="Z97" s="834"/>
      <c r="AA97" s="834"/>
      <c r="AB97" s="834"/>
      <c r="AC97" s="834"/>
      <c r="AD97" s="834"/>
      <c r="AE97" s="834"/>
      <c r="AF97" s="834"/>
      <c r="AG97" s="834"/>
      <c r="AH97" s="834"/>
      <c r="AI97" s="834"/>
      <c r="AJ97" s="834"/>
      <c r="AK97" s="834"/>
      <c r="AL97" s="834"/>
      <c r="AM97" s="834"/>
      <c r="AN97" s="834"/>
      <c r="AO97" s="834"/>
      <c r="AP97" s="834"/>
      <c r="AQ97" s="834"/>
      <c r="AR97" s="834"/>
      <c r="AS97" s="834"/>
      <c r="AT97" s="834"/>
      <c r="AU97" s="834"/>
      <c r="AV97" s="834"/>
      <c r="AW97" s="834"/>
      <c r="AX97" s="834"/>
      <c r="AY97" s="834"/>
      <c r="AZ97" s="834"/>
      <c r="BA97" s="834"/>
      <c r="BB97" s="834"/>
      <c r="BC97" s="834"/>
      <c r="BD97" s="834"/>
      <c r="BE97" s="834"/>
      <c r="BF97" s="834"/>
      <c r="BG97" s="834"/>
      <c r="BH97" s="834"/>
      <c r="BI97" s="834"/>
      <c r="BJ97" s="834"/>
      <c r="BK97" s="834"/>
      <c r="BL97" s="834"/>
      <c r="BM97" s="834"/>
      <c r="BN97" s="834"/>
      <c r="BO97" s="834"/>
      <c r="BP97" s="834"/>
      <c r="BQ97" s="834"/>
      <c r="BR97" s="834"/>
      <c r="BS97" s="834"/>
      <c r="BT97" s="834"/>
      <c r="BU97" s="834"/>
      <c r="BV97" s="834"/>
      <c r="BW97" s="834"/>
      <c r="BX97" s="834"/>
      <c r="BY97" s="834"/>
      <c r="BZ97" s="834"/>
      <c r="CA97" s="834"/>
      <c r="CB97" s="834"/>
      <c r="CC97" s="834"/>
      <c r="CD97" s="834"/>
      <c r="CE97" s="834"/>
      <c r="CF97" s="834"/>
      <c r="CG97" s="834"/>
      <c r="CH97" s="834"/>
      <c r="CI97" s="834"/>
      <c r="CJ97" s="834"/>
      <c r="CK97" s="834"/>
      <c r="CL97" s="834"/>
      <c r="CM97" s="834"/>
      <c r="CN97" s="834"/>
      <c r="CO97" s="834"/>
      <c r="CP97" s="834"/>
      <c r="CQ97" s="834"/>
      <c r="CR97" s="834"/>
      <c r="CS97" s="834"/>
      <c r="CT97" s="834"/>
      <c r="CU97" s="834"/>
      <c r="CV97" s="834"/>
      <c r="CW97" s="834"/>
      <c r="CX97" s="834"/>
      <c r="CY97" s="834"/>
      <c r="CZ97" s="834"/>
      <c r="DA97" s="834"/>
      <c r="DB97" s="834"/>
      <c r="DC97" s="834"/>
      <c r="DD97" s="834"/>
      <c r="DE97" s="834"/>
      <c r="DF97" s="834"/>
      <c r="DG97" s="834"/>
      <c r="DH97" s="834"/>
      <c r="DI97" s="834"/>
      <c r="DJ97" s="834"/>
      <c r="DK97" s="834"/>
      <c r="DL97" s="834"/>
      <c r="DM97" s="834"/>
      <c r="DN97" s="834"/>
      <c r="DO97" s="834"/>
      <c r="DP97" s="834"/>
      <c r="DQ97" s="834"/>
      <c r="DR97" s="834"/>
      <c r="DS97" s="834"/>
      <c r="DT97" s="834"/>
      <c r="DU97" s="834"/>
      <c r="DV97" s="834"/>
      <c r="DW97" s="834"/>
      <c r="DX97" s="834"/>
      <c r="DY97" s="834"/>
      <c r="DZ97" s="834"/>
      <c r="EA97" s="834"/>
      <c r="EB97" s="834"/>
      <c r="EC97" s="834"/>
      <c r="ED97" s="834"/>
      <c r="EE97" s="834"/>
      <c r="EF97" s="834"/>
      <c r="EG97" s="834"/>
      <c r="EH97" s="834"/>
      <c r="EI97" s="834"/>
      <c r="EJ97" s="834"/>
      <c r="EK97" s="834"/>
      <c r="EL97" s="834"/>
      <c r="EM97" s="834"/>
      <c r="EN97" s="834"/>
      <c r="EO97" s="834"/>
      <c r="EP97" s="834"/>
      <c r="EQ97" s="834"/>
      <c r="ER97" s="834"/>
      <c r="ES97" s="834"/>
      <c r="ET97" s="834"/>
      <c r="EU97" s="834"/>
      <c r="EV97" s="834"/>
      <c r="EW97" s="834"/>
      <c r="EX97" s="834"/>
      <c r="EY97" s="834"/>
      <c r="EZ97" s="834"/>
      <c r="FA97" s="834"/>
      <c r="FB97" s="834"/>
      <c r="FC97" s="834"/>
      <c r="FD97" s="834"/>
      <c r="FE97" s="834"/>
      <c r="FF97" s="834"/>
      <c r="FG97" s="834"/>
      <c r="FH97" s="834"/>
      <c r="FI97" s="834"/>
      <c r="FJ97" s="834"/>
      <c r="FK97" s="834"/>
      <c r="FL97" s="834"/>
      <c r="FM97" s="834"/>
      <c r="FN97" s="834"/>
      <c r="FO97" s="834"/>
      <c r="FP97" s="834"/>
      <c r="FQ97" s="834"/>
      <c r="FR97" s="834"/>
      <c r="FS97" s="834"/>
      <c r="FT97" s="834"/>
      <c r="FU97" s="834"/>
      <c r="FV97" s="834"/>
      <c r="FW97" s="834"/>
      <c r="FX97" s="834"/>
      <c r="FY97" s="834"/>
      <c r="FZ97" s="834"/>
      <c r="GA97" s="834"/>
      <c r="GB97" s="834"/>
      <c r="GC97" s="834"/>
      <c r="GD97" s="834"/>
      <c r="GE97" s="834"/>
      <c r="GF97" s="834"/>
      <c r="GG97" s="834"/>
      <c r="GH97" s="834"/>
      <c r="GI97" s="834"/>
      <c r="GJ97" s="834"/>
      <c r="GK97" s="834"/>
      <c r="GL97" s="834"/>
      <c r="GM97" s="834"/>
      <c r="GN97" s="834"/>
      <c r="GO97" s="834"/>
      <c r="GP97" s="834"/>
      <c r="GQ97" s="834"/>
      <c r="GR97" s="834"/>
      <c r="GS97" s="834"/>
      <c r="GT97" s="834"/>
      <c r="GU97" s="834"/>
      <c r="GV97" s="834"/>
      <c r="GW97" s="834"/>
      <c r="GX97" s="834"/>
      <c r="GY97" s="834"/>
      <c r="GZ97" s="834"/>
      <c r="HA97" s="834"/>
      <c r="HB97" s="834"/>
      <c r="HC97" s="834"/>
      <c r="HD97" s="834"/>
      <c r="HE97" s="834"/>
      <c r="HF97" s="834"/>
      <c r="HG97" s="834"/>
      <c r="HH97" s="834"/>
      <c r="HI97" s="834"/>
      <c r="HJ97" s="834"/>
      <c r="HK97" s="834"/>
      <c r="HL97" s="834"/>
      <c r="HM97" s="834"/>
      <c r="HN97" s="834"/>
      <c r="HO97" s="834"/>
      <c r="HP97" s="834"/>
      <c r="HQ97" s="834"/>
      <c r="HR97" s="834"/>
      <c r="HS97" s="834"/>
      <c r="HT97" s="834"/>
      <c r="HU97" s="834"/>
      <c r="HV97" s="834"/>
      <c r="HW97" s="834"/>
      <c r="HX97" s="834"/>
      <c r="HY97" s="834"/>
      <c r="HZ97" s="834"/>
      <c r="IA97" s="834"/>
      <c r="IB97" s="834"/>
      <c r="IC97" s="834"/>
      <c r="ID97" s="834"/>
      <c r="IE97" s="834"/>
      <c r="IF97" s="834"/>
      <c r="IG97" s="834"/>
      <c r="IH97" s="834"/>
      <c r="II97" s="834"/>
      <c r="IJ97" s="834"/>
      <c r="IK97" s="834"/>
      <c r="IL97" s="834"/>
      <c r="IM97" s="834"/>
      <c r="IN97" s="834"/>
      <c r="IO97" s="834"/>
      <c r="IP97" s="834"/>
      <c r="IQ97" s="834"/>
      <c r="IR97" s="834"/>
      <c r="IS97" s="834"/>
      <c r="IT97" s="834"/>
      <c r="IU97" s="834"/>
      <c r="IV97" s="834"/>
      <c r="IW97" s="834"/>
      <c r="IX97" s="834"/>
      <c r="IY97" s="834"/>
      <c r="IZ97" s="834"/>
      <c r="JA97" s="834"/>
    </row>
    <row r="98" spans="1:261" ht="12.95" hidden="1" customHeight="1" x14ac:dyDescent="0.25">
      <c r="A98" s="834"/>
      <c r="B98" s="834"/>
      <c r="C98" s="834"/>
      <c r="D98" s="834"/>
      <c r="E98" s="834"/>
      <c r="F98" s="834"/>
      <c r="G98" s="834"/>
      <c r="H98" s="834"/>
      <c r="I98" s="834"/>
      <c r="J98" s="834"/>
      <c r="K98" s="834"/>
      <c r="L98" s="834"/>
      <c r="M98" s="834"/>
      <c r="N98" s="834"/>
      <c r="O98" s="834"/>
      <c r="P98" s="834"/>
      <c r="Q98" s="834"/>
      <c r="R98" s="834"/>
      <c r="S98" s="834"/>
      <c r="T98" s="834"/>
      <c r="U98" s="834"/>
      <c r="V98" s="834"/>
      <c r="W98" s="834"/>
      <c r="X98" s="834"/>
      <c r="Y98" s="834"/>
      <c r="Z98" s="834"/>
      <c r="AA98" s="834"/>
      <c r="AB98" s="834"/>
      <c r="AC98" s="834"/>
      <c r="AD98" s="834"/>
      <c r="AE98" s="834"/>
      <c r="AF98" s="834"/>
      <c r="AG98" s="834"/>
      <c r="AH98" s="834"/>
      <c r="AI98" s="834"/>
      <c r="AJ98" s="834"/>
      <c r="AK98" s="834"/>
      <c r="AL98" s="834"/>
      <c r="AM98" s="834"/>
      <c r="AN98" s="834"/>
      <c r="AO98" s="834"/>
      <c r="AP98" s="834"/>
      <c r="AQ98" s="834"/>
      <c r="AR98" s="834"/>
      <c r="AS98" s="834"/>
      <c r="AT98" s="834"/>
      <c r="AU98" s="834"/>
      <c r="AV98" s="834"/>
      <c r="AW98" s="834"/>
      <c r="AX98" s="834"/>
      <c r="AY98" s="834"/>
      <c r="AZ98" s="834"/>
      <c r="BA98" s="834"/>
      <c r="BB98" s="834"/>
      <c r="BC98" s="834"/>
      <c r="BD98" s="834"/>
      <c r="BE98" s="834"/>
      <c r="BF98" s="834"/>
      <c r="BG98" s="834"/>
      <c r="BH98" s="834"/>
      <c r="BI98" s="834"/>
      <c r="BJ98" s="834"/>
      <c r="BK98" s="834"/>
      <c r="BL98" s="834"/>
      <c r="BM98" s="834"/>
      <c r="BN98" s="834"/>
      <c r="BO98" s="834"/>
      <c r="BP98" s="834"/>
      <c r="BQ98" s="834"/>
      <c r="BR98" s="834"/>
      <c r="BS98" s="834"/>
      <c r="BT98" s="834"/>
      <c r="BU98" s="834"/>
      <c r="BV98" s="834"/>
      <c r="BW98" s="834"/>
      <c r="BX98" s="834"/>
      <c r="BY98" s="834"/>
      <c r="BZ98" s="834"/>
      <c r="CA98" s="834"/>
      <c r="CB98" s="834"/>
      <c r="CC98" s="834"/>
      <c r="CD98" s="834"/>
      <c r="CE98" s="834"/>
      <c r="CF98" s="834"/>
      <c r="CG98" s="834"/>
      <c r="CH98" s="834"/>
      <c r="CI98" s="834"/>
      <c r="CJ98" s="834"/>
      <c r="CK98" s="834"/>
      <c r="CL98" s="834"/>
      <c r="CM98" s="834"/>
      <c r="CN98" s="834"/>
      <c r="CO98" s="834"/>
      <c r="CP98" s="834"/>
      <c r="CQ98" s="834"/>
      <c r="CR98" s="834"/>
      <c r="CS98" s="834"/>
      <c r="CT98" s="834"/>
      <c r="CU98" s="834"/>
      <c r="CV98" s="834"/>
      <c r="CW98" s="834"/>
      <c r="CX98" s="834"/>
      <c r="CY98" s="834"/>
      <c r="CZ98" s="834"/>
      <c r="DA98" s="834"/>
      <c r="DB98" s="834"/>
      <c r="DC98" s="834"/>
      <c r="DD98" s="834"/>
      <c r="DE98" s="834"/>
      <c r="DF98" s="834"/>
      <c r="DG98" s="834"/>
      <c r="DH98" s="834"/>
      <c r="DI98" s="834"/>
      <c r="DJ98" s="834"/>
      <c r="DK98" s="834"/>
      <c r="DL98" s="834"/>
      <c r="DM98" s="834"/>
      <c r="DN98" s="834"/>
      <c r="DO98" s="834"/>
      <c r="DP98" s="834"/>
      <c r="DQ98" s="834"/>
      <c r="DR98" s="834"/>
      <c r="DS98" s="834"/>
      <c r="DT98" s="834"/>
      <c r="DU98" s="834"/>
      <c r="DV98" s="834"/>
      <c r="DW98" s="834"/>
      <c r="DX98" s="834"/>
      <c r="DY98" s="834"/>
      <c r="DZ98" s="834"/>
      <c r="EA98" s="834"/>
      <c r="EB98" s="834"/>
      <c r="EC98" s="834"/>
      <c r="ED98" s="834"/>
      <c r="EE98" s="834"/>
      <c r="EF98" s="834"/>
      <c r="EG98" s="834"/>
      <c r="EH98" s="834"/>
      <c r="EI98" s="834"/>
      <c r="EJ98" s="834"/>
      <c r="EK98" s="834"/>
      <c r="EL98" s="834"/>
      <c r="EM98" s="834"/>
      <c r="EN98" s="834"/>
      <c r="EO98" s="834"/>
      <c r="EP98" s="834"/>
      <c r="EQ98" s="834"/>
      <c r="ER98" s="834"/>
      <c r="ES98" s="834"/>
      <c r="ET98" s="834"/>
      <c r="EU98" s="834"/>
      <c r="EV98" s="834"/>
      <c r="EW98" s="834"/>
      <c r="EX98" s="834"/>
      <c r="EY98" s="834"/>
      <c r="EZ98" s="834"/>
      <c r="FA98" s="834"/>
      <c r="FB98" s="834"/>
      <c r="FC98" s="834"/>
      <c r="FD98" s="834"/>
      <c r="FE98" s="834"/>
      <c r="FF98" s="834"/>
      <c r="FG98" s="834"/>
      <c r="FH98" s="834"/>
      <c r="FI98" s="834"/>
      <c r="FJ98" s="834"/>
      <c r="FK98" s="834"/>
      <c r="FL98" s="834"/>
      <c r="FM98" s="834"/>
      <c r="FN98" s="834"/>
      <c r="FO98" s="834"/>
      <c r="FP98" s="834"/>
      <c r="FQ98" s="834"/>
      <c r="FR98" s="834"/>
      <c r="FS98" s="834"/>
      <c r="FT98" s="834"/>
      <c r="FU98" s="834"/>
      <c r="FV98" s="834"/>
      <c r="FW98" s="834"/>
      <c r="FX98" s="834"/>
      <c r="FY98" s="834"/>
      <c r="FZ98" s="834"/>
      <c r="GA98" s="834"/>
      <c r="GB98" s="834"/>
      <c r="GC98" s="834"/>
      <c r="GD98" s="834"/>
      <c r="GE98" s="834"/>
      <c r="GF98" s="834"/>
      <c r="GG98" s="834"/>
      <c r="GH98" s="834"/>
      <c r="GI98" s="834"/>
      <c r="GJ98" s="834"/>
      <c r="GK98" s="834"/>
      <c r="GL98" s="834"/>
      <c r="GM98" s="834"/>
      <c r="GN98" s="834"/>
      <c r="GO98" s="834"/>
      <c r="GP98" s="834"/>
      <c r="GQ98" s="834"/>
      <c r="GR98" s="834"/>
      <c r="GS98" s="834"/>
      <c r="GT98" s="834"/>
      <c r="GU98" s="834"/>
      <c r="GV98" s="834"/>
      <c r="GW98" s="834"/>
      <c r="GX98" s="834"/>
      <c r="GY98" s="834"/>
      <c r="GZ98" s="834"/>
      <c r="HA98" s="834"/>
      <c r="HB98" s="834"/>
      <c r="HC98" s="834"/>
      <c r="HD98" s="834"/>
      <c r="HE98" s="834"/>
      <c r="HF98" s="834"/>
      <c r="HG98" s="834"/>
      <c r="HH98" s="834"/>
      <c r="HI98" s="834"/>
      <c r="HJ98" s="834"/>
      <c r="HK98" s="834"/>
      <c r="HL98" s="834"/>
      <c r="HM98" s="834"/>
      <c r="HN98" s="834"/>
      <c r="HO98" s="834"/>
      <c r="HP98" s="834"/>
      <c r="HQ98" s="834"/>
      <c r="HR98" s="834"/>
      <c r="HS98" s="834"/>
      <c r="HT98" s="834"/>
      <c r="HU98" s="834"/>
      <c r="HV98" s="834"/>
      <c r="HW98" s="834"/>
      <c r="HX98" s="834"/>
      <c r="HY98" s="834"/>
      <c r="HZ98" s="834"/>
      <c r="IA98" s="834"/>
      <c r="IB98" s="834"/>
      <c r="IC98" s="834"/>
      <c r="ID98" s="834"/>
      <c r="IE98" s="834"/>
      <c r="IF98" s="834"/>
      <c r="IG98" s="834"/>
      <c r="IH98" s="834"/>
      <c r="II98" s="834"/>
      <c r="IJ98" s="834"/>
      <c r="IK98" s="834"/>
      <c r="IL98" s="834"/>
      <c r="IM98" s="834"/>
      <c r="IN98" s="834"/>
      <c r="IO98" s="834"/>
      <c r="IP98" s="834"/>
      <c r="IQ98" s="834"/>
      <c r="IR98" s="834"/>
      <c r="IS98" s="834"/>
      <c r="IT98" s="834"/>
      <c r="IU98" s="834"/>
      <c r="IV98" s="834"/>
      <c r="IW98" s="834"/>
      <c r="IX98" s="834"/>
      <c r="IY98" s="834"/>
      <c r="IZ98" s="834"/>
      <c r="JA98" s="834"/>
    </row>
    <row r="99" spans="1:261" ht="12.95" hidden="1" customHeight="1" x14ac:dyDescent="0.25">
      <c r="A99" s="834"/>
      <c r="B99" s="834"/>
      <c r="C99" s="834"/>
      <c r="D99" s="834"/>
      <c r="E99" s="834"/>
      <c r="F99" s="834"/>
      <c r="G99" s="834"/>
      <c r="H99" s="834"/>
      <c r="I99" s="834"/>
      <c r="J99" s="834"/>
      <c r="K99" s="834"/>
      <c r="L99" s="834"/>
      <c r="M99" s="834"/>
      <c r="N99" s="834"/>
      <c r="O99" s="834"/>
      <c r="P99" s="834"/>
      <c r="Q99" s="834"/>
      <c r="R99" s="834"/>
      <c r="S99" s="834"/>
      <c r="T99" s="834"/>
      <c r="U99" s="834"/>
      <c r="V99" s="834"/>
      <c r="W99" s="834"/>
      <c r="X99" s="834"/>
      <c r="Y99" s="834"/>
      <c r="Z99" s="834"/>
      <c r="AA99" s="834"/>
      <c r="AB99" s="834"/>
      <c r="AC99" s="834"/>
      <c r="AD99" s="834"/>
      <c r="AE99" s="834"/>
      <c r="AF99" s="834"/>
      <c r="AG99" s="834"/>
      <c r="AH99" s="834"/>
      <c r="AI99" s="834"/>
      <c r="AJ99" s="834"/>
      <c r="AK99" s="834"/>
      <c r="AL99" s="834"/>
      <c r="AM99" s="834"/>
      <c r="AN99" s="834"/>
      <c r="AO99" s="834"/>
      <c r="AP99" s="834"/>
      <c r="AQ99" s="834"/>
      <c r="AR99" s="834"/>
      <c r="AS99" s="834"/>
      <c r="AT99" s="834"/>
      <c r="AU99" s="834"/>
      <c r="AV99" s="834"/>
      <c r="AW99" s="834"/>
      <c r="AX99" s="834"/>
      <c r="AY99" s="834"/>
      <c r="AZ99" s="834"/>
      <c r="BA99" s="834"/>
      <c r="BB99" s="834"/>
      <c r="BC99" s="834"/>
      <c r="BD99" s="834"/>
      <c r="BE99" s="834"/>
      <c r="BF99" s="834"/>
      <c r="BG99" s="834"/>
      <c r="BH99" s="834"/>
      <c r="BI99" s="834"/>
      <c r="BJ99" s="834"/>
      <c r="BK99" s="834"/>
      <c r="BL99" s="834"/>
      <c r="BM99" s="834"/>
      <c r="BN99" s="834"/>
      <c r="BO99" s="834"/>
      <c r="BP99" s="834"/>
      <c r="BQ99" s="834"/>
      <c r="BR99" s="834"/>
      <c r="BS99" s="834"/>
      <c r="BT99" s="834"/>
      <c r="BU99" s="834"/>
      <c r="BV99" s="834"/>
      <c r="BW99" s="834"/>
      <c r="BX99" s="834"/>
      <c r="BY99" s="834"/>
      <c r="BZ99" s="834"/>
      <c r="CA99" s="834"/>
      <c r="CB99" s="834"/>
      <c r="CC99" s="834"/>
      <c r="CD99" s="834"/>
      <c r="CE99" s="834"/>
      <c r="CF99" s="834"/>
      <c r="CG99" s="834"/>
      <c r="CH99" s="834"/>
      <c r="CI99" s="834"/>
      <c r="CJ99" s="834"/>
      <c r="CK99" s="834"/>
      <c r="CL99" s="834"/>
      <c r="CM99" s="834"/>
      <c r="CN99" s="834"/>
      <c r="CO99" s="834"/>
      <c r="CP99" s="834"/>
      <c r="CQ99" s="834"/>
      <c r="CR99" s="834"/>
      <c r="CS99" s="834"/>
      <c r="CT99" s="834"/>
      <c r="CU99" s="834"/>
      <c r="CV99" s="834"/>
      <c r="CW99" s="834"/>
      <c r="CX99" s="834"/>
      <c r="CY99" s="834"/>
      <c r="CZ99" s="834"/>
      <c r="DA99" s="834"/>
      <c r="DB99" s="834"/>
      <c r="DC99" s="834"/>
      <c r="DD99" s="834"/>
      <c r="DE99" s="834"/>
      <c r="DF99" s="834"/>
      <c r="DG99" s="834"/>
      <c r="DH99" s="834"/>
      <c r="DI99" s="834"/>
      <c r="DJ99" s="834"/>
      <c r="DK99" s="834"/>
      <c r="DL99" s="834"/>
      <c r="DM99" s="834"/>
      <c r="DN99" s="834"/>
      <c r="DO99" s="834"/>
      <c r="DP99" s="834"/>
      <c r="DQ99" s="834"/>
      <c r="DR99" s="834"/>
      <c r="DS99" s="834"/>
      <c r="DT99" s="834"/>
      <c r="DU99" s="834"/>
      <c r="DV99" s="834"/>
      <c r="DW99" s="834"/>
      <c r="DX99" s="834"/>
      <c r="DY99" s="834"/>
      <c r="DZ99" s="834"/>
      <c r="EA99" s="834"/>
      <c r="EB99" s="834"/>
      <c r="EC99" s="834"/>
      <c r="ED99" s="834"/>
      <c r="EE99" s="834"/>
      <c r="EF99" s="834"/>
      <c r="EG99" s="834"/>
      <c r="EH99" s="834"/>
      <c r="EI99" s="834"/>
      <c r="EJ99" s="834"/>
      <c r="EK99" s="834"/>
      <c r="EL99" s="834"/>
      <c r="EM99" s="834"/>
      <c r="EN99" s="834"/>
      <c r="EO99" s="834"/>
      <c r="EP99" s="834"/>
      <c r="EQ99" s="834"/>
      <c r="ER99" s="834"/>
      <c r="ES99" s="834"/>
      <c r="ET99" s="834"/>
      <c r="EU99" s="834"/>
      <c r="EV99" s="834"/>
      <c r="EW99" s="834"/>
      <c r="EX99" s="834"/>
      <c r="EY99" s="834"/>
      <c r="EZ99" s="834"/>
      <c r="FA99" s="834"/>
      <c r="FB99" s="834"/>
      <c r="FC99" s="834"/>
      <c r="FD99" s="834"/>
      <c r="FE99" s="834"/>
      <c r="FF99" s="834"/>
      <c r="FG99" s="834"/>
      <c r="FH99" s="834"/>
      <c r="FI99" s="834"/>
      <c r="FJ99" s="834"/>
      <c r="FK99" s="834"/>
      <c r="FL99" s="834"/>
      <c r="FM99" s="834"/>
      <c r="FN99" s="834"/>
      <c r="FO99" s="834"/>
      <c r="FP99" s="834"/>
      <c r="FQ99" s="834"/>
      <c r="FR99" s="834"/>
      <c r="FS99" s="834"/>
      <c r="FT99" s="834"/>
      <c r="FU99" s="834"/>
      <c r="FV99" s="834"/>
      <c r="FW99" s="834"/>
      <c r="FX99" s="834"/>
      <c r="FY99" s="834"/>
      <c r="FZ99" s="834"/>
      <c r="GA99" s="834"/>
      <c r="GB99" s="834"/>
      <c r="GC99" s="834"/>
      <c r="GD99" s="834"/>
      <c r="GE99" s="834"/>
      <c r="GF99" s="834"/>
      <c r="GG99" s="834"/>
      <c r="GH99" s="834"/>
      <c r="GI99" s="834"/>
      <c r="GJ99" s="834"/>
      <c r="GK99" s="834"/>
      <c r="GL99" s="834"/>
      <c r="GM99" s="834"/>
      <c r="GN99" s="834"/>
      <c r="GO99" s="834"/>
      <c r="GP99" s="834"/>
      <c r="GQ99" s="834"/>
      <c r="GR99" s="834"/>
      <c r="GS99" s="834"/>
      <c r="GT99" s="834"/>
      <c r="GU99" s="834"/>
      <c r="GV99" s="834"/>
      <c r="GW99" s="834"/>
      <c r="GX99" s="834"/>
      <c r="GY99" s="834"/>
      <c r="GZ99" s="834"/>
      <c r="HA99" s="834"/>
      <c r="HB99" s="834"/>
      <c r="HC99" s="834"/>
      <c r="HD99" s="834"/>
      <c r="HE99" s="834"/>
      <c r="HF99" s="834"/>
      <c r="HG99" s="834"/>
      <c r="HH99" s="834"/>
      <c r="HI99" s="834"/>
      <c r="HJ99" s="834"/>
      <c r="HK99" s="834"/>
      <c r="HL99" s="834"/>
      <c r="HM99" s="834"/>
      <c r="HN99" s="834"/>
      <c r="HO99" s="834"/>
      <c r="HP99" s="834"/>
      <c r="HQ99" s="834"/>
      <c r="HR99" s="834"/>
      <c r="HS99" s="834"/>
      <c r="HT99" s="834"/>
      <c r="HU99" s="834"/>
      <c r="HV99" s="834"/>
      <c r="HW99" s="834"/>
      <c r="HX99" s="834"/>
      <c r="HY99" s="834"/>
      <c r="HZ99" s="834"/>
      <c r="IA99" s="834"/>
      <c r="IB99" s="834"/>
      <c r="IC99" s="834"/>
      <c r="ID99" s="834"/>
      <c r="IE99" s="834"/>
      <c r="IF99" s="834"/>
      <c r="IG99" s="834"/>
      <c r="IH99" s="834"/>
      <c r="II99" s="834"/>
      <c r="IJ99" s="834"/>
      <c r="IK99" s="834"/>
      <c r="IL99" s="834"/>
      <c r="IM99" s="834"/>
      <c r="IN99" s="834"/>
      <c r="IO99" s="834"/>
      <c r="IP99" s="834"/>
      <c r="IQ99" s="834"/>
      <c r="IR99" s="834"/>
      <c r="IS99" s="834"/>
      <c r="IT99" s="834"/>
      <c r="IU99" s="834"/>
      <c r="IV99" s="834"/>
      <c r="IW99" s="834"/>
      <c r="IX99" s="834"/>
      <c r="IY99" s="834"/>
      <c r="IZ99" s="834"/>
      <c r="JA99" s="834"/>
    </row>
    <row r="100" spans="1:261" ht="12.95" hidden="1" customHeight="1" x14ac:dyDescent="0.25">
      <c r="A100" s="834"/>
      <c r="B100" s="834"/>
      <c r="C100" s="834"/>
      <c r="D100" s="834"/>
      <c r="E100" s="834"/>
      <c r="F100" s="834"/>
      <c r="G100" s="834"/>
      <c r="H100" s="834"/>
      <c r="I100" s="834"/>
      <c r="J100" s="834"/>
      <c r="K100" s="834"/>
      <c r="L100" s="834"/>
      <c r="M100" s="834"/>
      <c r="N100" s="834"/>
      <c r="O100" s="834"/>
      <c r="P100" s="834"/>
      <c r="Q100" s="834"/>
      <c r="R100" s="834"/>
      <c r="S100" s="834"/>
      <c r="T100" s="834"/>
      <c r="U100" s="834"/>
      <c r="V100" s="834"/>
      <c r="W100" s="834"/>
      <c r="X100" s="834"/>
      <c r="Y100" s="834"/>
      <c r="Z100" s="834"/>
      <c r="AA100" s="834"/>
      <c r="AB100" s="834"/>
      <c r="AC100" s="834"/>
      <c r="AD100" s="834"/>
      <c r="AE100" s="834"/>
      <c r="AF100" s="834"/>
      <c r="AG100" s="834"/>
      <c r="AH100" s="834"/>
      <c r="AI100" s="834"/>
      <c r="AJ100" s="834"/>
      <c r="AK100" s="834"/>
      <c r="AL100" s="834"/>
      <c r="AM100" s="834"/>
      <c r="AN100" s="834"/>
      <c r="AO100" s="834"/>
      <c r="AP100" s="834"/>
      <c r="AQ100" s="834"/>
      <c r="AR100" s="834"/>
      <c r="AS100" s="834"/>
      <c r="AT100" s="834"/>
      <c r="AU100" s="834"/>
      <c r="AV100" s="834"/>
      <c r="AW100" s="834"/>
      <c r="AX100" s="834"/>
      <c r="AY100" s="834"/>
      <c r="AZ100" s="834"/>
      <c r="BA100" s="834"/>
      <c r="BB100" s="834"/>
      <c r="BC100" s="834"/>
      <c r="BD100" s="834"/>
      <c r="BE100" s="834"/>
      <c r="BF100" s="834"/>
      <c r="BG100" s="834"/>
      <c r="BH100" s="834"/>
      <c r="BI100" s="834"/>
      <c r="BJ100" s="834"/>
      <c r="BK100" s="834"/>
      <c r="BL100" s="834"/>
      <c r="BM100" s="834"/>
      <c r="BN100" s="834"/>
      <c r="BO100" s="834"/>
      <c r="BP100" s="834"/>
      <c r="BQ100" s="834"/>
      <c r="BR100" s="834"/>
      <c r="BS100" s="834"/>
      <c r="BT100" s="834"/>
      <c r="BU100" s="834"/>
      <c r="BV100" s="834"/>
      <c r="BW100" s="834"/>
      <c r="BX100" s="834"/>
      <c r="BY100" s="834"/>
      <c r="BZ100" s="834"/>
      <c r="CA100" s="834"/>
      <c r="CB100" s="834"/>
      <c r="CC100" s="834"/>
      <c r="CD100" s="834"/>
      <c r="CE100" s="834"/>
      <c r="CF100" s="834"/>
      <c r="CG100" s="834"/>
      <c r="CH100" s="834"/>
      <c r="CI100" s="834"/>
      <c r="CJ100" s="834"/>
      <c r="CK100" s="834"/>
      <c r="CL100" s="834"/>
      <c r="CM100" s="834"/>
      <c r="CN100" s="834"/>
      <c r="CO100" s="834"/>
      <c r="CP100" s="834"/>
      <c r="CQ100" s="834"/>
      <c r="CR100" s="834"/>
      <c r="CS100" s="834"/>
      <c r="CT100" s="834"/>
      <c r="CU100" s="834"/>
      <c r="CV100" s="834"/>
      <c r="CW100" s="834"/>
      <c r="CX100" s="834"/>
      <c r="CY100" s="834"/>
      <c r="CZ100" s="834"/>
      <c r="DA100" s="834"/>
      <c r="DB100" s="834"/>
      <c r="DC100" s="834"/>
      <c r="DD100" s="834"/>
      <c r="DE100" s="834"/>
      <c r="DF100" s="834"/>
      <c r="DG100" s="834"/>
      <c r="DH100" s="834"/>
      <c r="DI100" s="834"/>
      <c r="DJ100" s="834"/>
      <c r="DK100" s="834"/>
      <c r="DL100" s="834"/>
      <c r="DM100" s="834"/>
      <c r="DN100" s="834"/>
      <c r="DO100" s="834"/>
      <c r="DP100" s="834"/>
      <c r="DQ100" s="834"/>
      <c r="DR100" s="834"/>
      <c r="DS100" s="834"/>
      <c r="DT100" s="834"/>
      <c r="DU100" s="834"/>
      <c r="DV100" s="834"/>
      <c r="DW100" s="834"/>
      <c r="DX100" s="834"/>
      <c r="DY100" s="834"/>
      <c r="DZ100" s="834"/>
      <c r="EA100" s="834"/>
      <c r="EB100" s="834"/>
      <c r="EC100" s="834"/>
      <c r="ED100" s="834"/>
      <c r="EE100" s="834"/>
      <c r="EF100" s="834"/>
      <c r="EG100" s="834"/>
      <c r="EH100" s="834"/>
      <c r="EI100" s="834"/>
      <c r="EJ100" s="834"/>
      <c r="EK100" s="834"/>
      <c r="EL100" s="834"/>
      <c r="EM100" s="834"/>
      <c r="EN100" s="834"/>
      <c r="EO100" s="834"/>
      <c r="EP100" s="834"/>
      <c r="EQ100" s="834"/>
      <c r="ER100" s="834"/>
      <c r="ES100" s="834"/>
      <c r="ET100" s="834"/>
      <c r="EU100" s="834"/>
      <c r="EV100" s="834"/>
      <c r="EW100" s="834"/>
      <c r="EX100" s="834"/>
      <c r="EY100" s="834"/>
      <c r="EZ100" s="834"/>
      <c r="FA100" s="834"/>
      <c r="FB100" s="834"/>
      <c r="FC100" s="834"/>
      <c r="FD100" s="834"/>
      <c r="FE100" s="834"/>
      <c r="FF100" s="834"/>
      <c r="FG100" s="834"/>
      <c r="FH100" s="834"/>
      <c r="FI100" s="834"/>
      <c r="FJ100" s="834"/>
      <c r="FK100" s="834"/>
      <c r="FL100" s="834"/>
      <c r="FM100" s="834"/>
      <c r="FN100" s="834"/>
      <c r="FO100" s="834"/>
      <c r="FP100" s="834"/>
      <c r="FQ100" s="834"/>
      <c r="FR100" s="834"/>
      <c r="FS100" s="834"/>
      <c r="FT100" s="834"/>
      <c r="FU100" s="834"/>
      <c r="FV100" s="834"/>
      <c r="FW100" s="834"/>
      <c r="FX100" s="834"/>
      <c r="FY100" s="834"/>
      <c r="FZ100" s="834"/>
      <c r="GA100" s="834"/>
      <c r="GB100" s="834"/>
      <c r="GC100" s="834"/>
      <c r="GD100" s="834"/>
      <c r="GE100" s="834"/>
      <c r="GF100" s="834"/>
      <c r="GG100" s="834"/>
      <c r="GH100" s="834"/>
      <c r="GI100" s="834"/>
      <c r="GJ100" s="834"/>
      <c r="GK100" s="834"/>
      <c r="GL100" s="834"/>
      <c r="GM100" s="834"/>
      <c r="GN100" s="834"/>
      <c r="GO100" s="834"/>
      <c r="GP100" s="834"/>
      <c r="GQ100" s="834"/>
      <c r="GR100" s="834"/>
      <c r="GS100" s="834"/>
      <c r="GT100" s="834"/>
      <c r="GU100" s="834"/>
      <c r="GV100" s="834"/>
      <c r="GW100" s="834"/>
      <c r="GX100" s="834"/>
      <c r="GY100" s="834"/>
      <c r="GZ100" s="834"/>
      <c r="HA100" s="834"/>
      <c r="HB100" s="834"/>
      <c r="HC100" s="834"/>
      <c r="HD100" s="834"/>
      <c r="HE100" s="834"/>
      <c r="HF100" s="834"/>
      <c r="HG100" s="834"/>
      <c r="HH100" s="834"/>
      <c r="HI100" s="834"/>
      <c r="HJ100" s="834"/>
      <c r="HK100" s="834"/>
      <c r="HL100" s="834"/>
      <c r="HM100" s="834"/>
      <c r="HN100" s="834"/>
      <c r="HO100" s="834"/>
      <c r="HP100" s="834"/>
      <c r="HQ100" s="834"/>
      <c r="HR100" s="834"/>
      <c r="HS100" s="834"/>
      <c r="HT100" s="834"/>
      <c r="HU100" s="834"/>
      <c r="HV100" s="834"/>
      <c r="HW100" s="834"/>
      <c r="HX100" s="834"/>
      <c r="HY100" s="834"/>
      <c r="HZ100" s="834"/>
      <c r="IA100" s="834"/>
      <c r="IB100" s="834"/>
      <c r="IC100" s="834"/>
      <c r="ID100" s="834"/>
      <c r="IE100" s="834"/>
      <c r="IF100" s="834"/>
      <c r="IG100" s="834"/>
      <c r="IH100" s="834"/>
      <c r="II100" s="834"/>
      <c r="IJ100" s="834"/>
      <c r="IK100" s="834"/>
      <c r="IL100" s="834"/>
      <c r="IM100" s="834"/>
      <c r="IN100" s="834"/>
      <c r="IO100" s="834"/>
      <c r="IP100" s="834"/>
      <c r="IQ100" s="834"/>
      <c r="IR100" s="834"/>
      <c r="IS100" s="834"/>
      <c r="IT100" s="834"/>
      <c r="IU100" s="834"/>
      <c r="IV100" s="834"/>
      <c r="IW100" s="834"/>
      <c r="IX100" s="834"/>
      <c r="IY100" s="834"/>
      <c r="IZ100" s="834"/>
      <c r="JA100" s="834"/>
    </row>
    <row r="101" spans="1:261" ht="12.95" hidden="1" customHeight="1" x14ac:dyDescent="0.25">
      <c r="A101" s="834"/>
      <c r="B101" s="834"/>
      <c r="C101" s="834"/>
      <c r="D101" s="834"/>
      <c r="E101" s="834"/>
      <c r="F101" s="834"/>
      <c r="G101" s="834"/>
      <c r="H101" s="834"/>
      <c r="I101" s="834"/>
      <c r="J101" s="834"/>
      <c r="K101" s="834"/>
      <c r="L101" s="834"/>
      <c r="M101" s="834"/>
      <c r="N101" s="834"/>
      <c r="O101" s="834"/>
      <c r="P101" s="834"/>
      <c r="Q101" s="834"/>
      <c r="R101" s="834"/>
      <c r="S101" s="834"/>
      <c r="T101" s="834"/>
      <c r="U101" s="834"/>
      <c r="V101" s="834"/>
      <c r="W101" s="834"/>
      <c r="X101" s="834"/>
      <c r="Y101" s="834"/>
      <c r="Z101" s="834"/>
      <c r="AA101" s="834"/>
      <c r="AB101" s="834"/>
      <c r="AC101" s="834"/>
      <c r="AD101" s="834"/>
      <c r="AE101" s="834"/>
      <c r="AF101" s="834"/>
      <c r="AG101" s="834"/>
      <c r="AH101" s="834"/>
      <c r="AI101" s="834"/>
      <c r="AJ101" s="834"/>
      <c r="AK101" s="834"/>
      <c r="AL101" s="834"/>
      <c r="AM101" s="834"/>
      <c r="AN101" s="834"/>
      <c r="AO101" s="834"/>
      <c r="AP101" s="834"/>
      <c r="AQ101" s="834"/>
      <c r="AR101" s="834"/>
      <c r="AS101" s="834"/>
      <c r="AT101" s="834"/>
      <c r="AU101" s="834"/>
      <c r="AV101" s="834"/>
      <c r="AW101" s="834"/>
      <c r="AX101" s="834"/>
      <c r="AY101" s="834"/>
      <c r="AZ101" s="834"/>
      <c r="BA101" s="834"/>
      <c r="BB101" s="834"/>
      <c r="BC101" s="834"/>
      <c r="BD101" s="834"/>
      <c r="BE101" s="834"/>
      <c r="BF101" s="834"/>
      <c r="BG101" s="834"/>
      <c r="BH101" s="834"/>
      <c r="BI101" s="834"/>
      <c r="BJ101" s="834"/>
      <c r="BK101" s="834"/>
      <c r="BL101" s="834"/>
      <c r="BM101" s="834"/>
      <c r="BN101" s="834"/>
      <c r="BO101" s="834"/>
      <c r="BP101" s="834"/>
      <c r="BQ101" s="834"/>
      <c r="BR101" s="834"/>
      <c r="BS101" s="834"/>
      <c r="BT101" s="834"/>
      <c r="BU101" s="834"/>
      <c r="BV101" s="834"/>
      <c r="BW101" s="834"/>
      <c r="BX101" s="834"/>
      <c r="BY101" s="834"/>
      <c r="BZ101" s="834"/>
      <c r="CA101" s="834"/>
      <c r="CB101" s="834"/>
      <c r="CC101" s="834"/>
      <c r="CD101" s="834"/>
      <c r="CE101" s="834"/>
      <c r="CF101" s="834"/>
      <c r="CG101" s="834"/>
      <c r="CH101" s="834"/>
      <c r="CI101" s="834"/>
      <c r="CJ101" s="834"/>
      <c r="CK101" s="834"/>
      <c r="CL101" s="834"/>
      <c r="CM101" s="834"/>
      <c r="CN101" s="834"/>
      <c r="CO101" s="834"/>
      <c r="CP101" s="834"/>
      <c r="CQ101" s="834"/>
      <c r="CR101" s="834"/>
      <c r="CS101" s="834"/>
      <c r="CT101" s="834"/>
      <c r="CU101" s="834"/>
      <c r="CV101" s="834"/>
      <c r="CW101" s="834"/>
      <c r="CX101" s="834"/>
      <c r="CY101" s="834"/>
      <c r="CZ101" s="834"/>
      <c r="DA101" s="834"/>
      <c r="DB101" s="834"/>
      <c r="DC101" s="834"/>
      <c r="DD101" s="834"/>
      <c r="DE101" s="834"/>
      <c r="DF101" s="834"/>
      <c r="DG101" s="834"/>
      <c r="DH101" s="834"/>
      <c r="DI101" s="834"/>
      <c r="DJ101" s="834"/>
      <c r="DK101" s="834"/>
      <c r="DL101" s="834"/>
      <c r="DM101" s="834"/>
      <c r="DN101" s="834"/>
      <c r="DO101" s="834"/>
      <c r="DP101" s="834"/>
      <c r="DQ101" s="834"/>
      <c r="DR101" s="834"/>
      <c r="DS101" s="834"/>
      <c r="DT101" s="834"/>
      <c r="DU101" s="834"/>
      <c r="DV101" s="834"/>
      <c r="DW101" s="834"/>
      <c r="DX101" s="834"/>
      <c r="DY101" s="834"/>
      <c r="DZ101" s="834"/>
      <c r="EA101" s="834"/>
      <c r="EB101" s="834"/>
      <c r="EC101" s="834"/>
      <c r="ED101" s="834"/>
      <c r="EE101" s="834"/>
      <c r="EF101" s="834"/>
      <c r="EG101" s="834"/>
      <c r="EH101" s="834"/>
      <c r="EI101" s="834"/>
      <c r="EJ101" s="834"/>
      <c r="EK101" s="834"/>
      <c r="EL101" s="834"/>
      <c r="EM101" s="834"/>
      <c r="EN101" s="834"/>
      <c r="EO101" s="834"/>
      <c r="EP101" s="834"/>
      <c r="EQ101" s="834"/>
      <c r="ER101" s="834"/>
      <c r="ES101" s="834"/>
      <c r="ET101" s="834"/>
      <c r="EU101" s="834"/>
      <c r="EV101" s="834"/>
      <c r="EW101" s="834"/>
      <c r="EX101" s="834"/>
      <c r="EY101" s="834"/>
      <c r="EZ101" s="834"/>
      <c r="FA101" s="834"/>
      <c r="FB101" s="834"/>
      <c r="FC101" s="834"/>
      <c r="FD101" s="834"/>
      <c r="FE101" s="834"/>
      <c r="FF101" s="834"/>
      <c r="FG101" s="834"/>
      <c r="FH101" s="834"/>
      <c r="FI101" s="834"/>
      <c r="FJ101" s="834"/>
      <c r="FK101" s="834"/>
      <c r="FL101" s="834"/>
      <c r="FM101" s="834"/>
      <c r="FN101" s="834"/>
      <c r="FO101" s="834"/>
      <c r="FP101" s="834"/>
      <c r="FQ101" s="834"/>
      <c r="FR101" s="834"/>
      <c r="FS101" s="834"/>
      <c r="FT101" s="834"/>
      <c r="FU101" s="834"/>
      <c r="FV101" s="834"/>
      <c r="FW101" s="834"/>
      <c r="FX101" s="834"/>
      <c r="FY101" s="834"/>
      <c r="FZ101" s="834"/>
      <c r="GA101" s="834"/>
      <c r="GB101" s="834"/>
      <c r="GC101" s="834"/>
      <c r="GD101" s="834"/>
      <c r="GE101" s="834"/>
      <c r="GF101" s="834"/>
      <c r="GG101" s="834"/>
      <c r="GH101" s="834"/>
      <c r="GI101" s="834"/>
      <c r="GJ101" s="834"/>
      <c r="GK101" s="834"/>
      <c r="GL101" s="834"/>
      <c r="GM101" s="834"/>
      <c r="GN101" s="834"/>
      <c r="GO101" s="834"/>
      <c r="GP101" s="834"/>
      <c r="GQ101" s="834"/>
      <c r="GR101" s="834"/>
      <c r="GS101" s="834"/>
      <c r="GT101" s="834"/>
      <c r="GU101" s="834"/>
      <c r="GV101" s="834"/>
      <c r="GW101" s="834"/>
      <c r="GX101" s="834"/>
      <c r="GY101" s="834"/>
      <c r="GZ101" s="834"/>
      <c r="HA101" s="834"/>
      <c r="HB101" s="834"/>
      <c r="HC101" s="834"/>
      <c r="HD101" s="834"/>
      <c r="HE101" s="834"/>
      <c r="HF101" s="834"/>
      <c r="HG101" s="834"/>
      <c r="HH101" s="834"/>
      <c r="HI101" s="834"/>
      <c r="HJ101" s="834"/>
      <c r="HK101" s="834"/>
      <c r="HL101" s="834"/>
      <c r="HM101" s="834"/>
      <c r="HN101" s="834"/>
      <c r="HO101" s="834"/>
      <c r="HP101" s="834"/>
      <c r="HQ101" s="834"/>
      <c r="HR101" s="834"/>
      <c r="HS101" s="834"/>
      <c r="HT101" s="834"/>
      <c r="HU101" s="834"/>
      <c r="HV101" s="834"/>
      <c r="HW101" s="834"/>
      <c r="HX101" s="834"/>
      <c r="HY101" s="834"/>
      <c r="HZ101" s="834"/>
      <c r="IA101" s="834"/>
      <c r="IB101" s="834"/>
      <c r="IC101" s="834"/>
      <c r="ID101" s="834"/>
      <c r="IE101" s="834"/>
      <c r="IF101" s="834"/>
      <c r="IG101" s="834"/>
      <c r="IH101" s="834"/>
      <c r="II101" s="834"/>
      <c r="IJ101" s="834"/>
      <c r="IK101" s="834"/>
      <c r="IL101" s="834"/>
      <c r="IM101" s="834"/>
      <c r="IN101" s="834"/>
      <c r="IO101" s="834"/>
      <c r="IP101" s="834"/>
      <c r="IQ101" s="834"/>
      <c r="IR101" s="834"/>
      <c r="IS101" s="834"/>
      <c r="IT101" s="834"/>
      <c r="IU101" s="834"/>
      <c r="IV101" s="834"/>
      <c r="IW101" s="834"/>
      <c r="IX101" s="834"/>
      <c r="IY101" s="834"/>
      <c r="IZ101" s="834"/>
      <c r="JA101" s="834"/>
    </row>
    <row r="102" spans="1:261" ht="12.95" hidden="1" customHeight="1" x14ac:dyDescent="0.25">
      <c r="A102" s="834"/>
      <c r="B102" s="834"/>
      <c r="C102" s="834"/>
      <c r="D102" s="834"/>
      <c r="E102" s="834"/>
      <c r="F102" s="834"/>
      <c r="G102" s="834"/>
      <c r="H102" s="834"/>
      <c r="I102" s="834"/>
      <c r="J102" s="834"/>
      <c r="K102" s="834"/>
      <c r="L102" s="834"/>
      <c r="M102" s="834"/>
      <c r="N102" s="834"/>
      <c r="O102" s="834"/>
      <c r="P102" s="834"/>
      <c r="Q102" s="834"/>
      <c r="R102" s="834"/>
      <c r="S102" s="834"/>
      <c r="T102" s="834"/>
      <c r="U102" s="834"/>
      <c r="V102" s="834"/>
      <c r="W102" s="834"/>
      <c r="X102" s="834"/>
      <c r="Y102" s="834"/>
      <c r="Z102" s="834"/>
      <c r="AA102" s="834"/>
      <c r="AB102" s="834"/>
      <c r="AC102" s="834"/>
      <c r="AD102" s="834"/>
      <c r="AE102" s="834"/>
      <c r="AF102" s="834"/>
      <c r="AG102" s="834"/>
      <c r="AH102" s="834"/>
      <c r="AI102" s="834"/>
      <c r="AJ102" s="834"/>
      <c r="AK102" s="834"/>
      <c r="AL102" s="834"/>
      <c r="AM102" s="834"/>
      <c r="AN102" s="834"/>
      <c r="AO102" s="834"/>
      <c r="AP102" s="834"/>
      <c r="AQ102" s="834"/>
      <c r="AR102" s="834"/>
      <c r="AS102" s="834"/>
      <c r="AT102" s="834"/>
      <c r="AU102" s="834"/>
      <c r="AV102" s="834"/>
      <c r="AW102" s="834"/>
      <c r="AX102" s="834"/>
      <c r="AY102" s="834"/>
      <c r="AZ102" s="834"/>
      <c r="BA102" s="834"/>
      <c r="BB102" s="834"/>
      <c r="BC102" s="834"/>
      <c r="BD102" s="834"/>
      <c r="BE102" s="834"/>
      <c r="BF102" s="834"/>
      <c r="BG102" s="834"/>
      <c r="BH102" s="834"/>
      <c r="BI102" s="834"/>
      <c r="BJ102" s="834"/>
      <c r="BK102" s="834"/>
      <c r="BL102" s="834"/>
      <c r="BM102" s="834"/>
      <c r="BN102" s="834"/>
      <c r="BO102" s="834"/>
      <c r="BP102" s="834"/>
      <c r="BQ102" s="834"/>
      <c r="BR102" s="834"/>
      <c r="BS102" s="834"/>
      <c r="BT102" s="834"/>
      <c r="BU102" s="834"/>
      <c r="BV102" s="834"/>
      <c r="BW102" s="834"/>
      <c r="BX102" s="834"/>
      <c r="BY102" s="834"/>
      <c r="BZ102" s="834"/>
      <c r="CA102" s="834"/>
      <c r="CB102" s="834"/>
      <c r="CC102" s="834"/>
      <c r="CD102" s="834"/>
      <c r="CE102" s="834"/>
      <c r="CF102" s="834"/>
      <c r="CG102" s="834"/>
      <c r="CH102" s="834"/>
      <c r="CI102" s="834"/>
      <c r="CJ102" s="834"/>
      <c r="CK102" s="834"/>
      <c r="CL102" s="834"/>
      <c r="CM102" s="834"/>
      <c r="CN102" s="834"/>
      <c r="CO102" s="834"/>
      <c r="CP102" s="834"/>
      <c r="CQ102" s="834"/>
      <c r="CR102" s="834"/>
      <c r="CS102" s="834"/>
      <c r="CT102" s="834"/>
      <c r="CU102" s="834"/>
      <c r="CV102" s="834"/>
      <c r="CW102" s="834"/>
      <c r="CX102" s="834"/>
      <c r="CY102" s="834"/>
      <c r="CZ102" s="834"/>
      <c r="DA102" s="834"/>
      <c r="DB102" s="834"/>
      <c r="DC102" s="834"/>
      <c r="DD102" s="834"/>
      <c r="DE102" s="834"/>
      <c r="DF102" s="834"/>
      <c r="DG102" s="834"/>
      <c r="DH102" s="834"/>
      <c r="DI102" s="834"/>
      <c r="DJ102" s="834"/>
      <c r="DK102" s="834"/>
      <c r="DL102" s="834"/>
      <c r="DM102" s="834"/>
      <c r="DN102" s="834"/>
      <c r="DO102" s="834"/>
      <c r="DP102" s="834"/>
      <c r="DQ102" s="834"/>
      <c r="DR102" s="834"/>
      <c r="DS102" s="834"/>
      <c r="DT102" s="834"/>
      <c r="DU102" s="834"/>
      <c r="DV102" s="834"/>
      <c r="DW102" s="834"/>
      <c r="DX102" s="834"/>
      <c r="DY102" s="834"/>
      <c r="DZ102" s="834"/>
      <c r="EA102" s="834"/>
      <c r="EB102" s="834"/>
      <c r="EC102" s="834"/>
      <c r="ED102" s="834"/>
      <c r="EE102" s="834"/>
      <c r="EF102" s="834"/>
      <c r="EG102" s="834"/>
      <c r="EH102" s="834"/>
      <c r="EI102" s="834"/>
      <c r="EJ102" s="834"/>
      <c r="EK102" s="834"/>
      <c r="EL102" s="834"/>
      <c r="EM102" s="834"/>
      <c r="EN102" s="834"/>
      <c r="EO102" s="834"/>
      <c r="EP102" s="834"/>
      <c r="EQ102" s="834"/>
      <c r="ER102" s="834"/>
      <c r="ES102" s="834"/>
      <c r="ET102" s="834"/>
      <c r="EU102" s="834"/>
      <c r="EV102" s="834"/>
      <c r="EW102" s="834"/>
      <c r="EX102" s="834"/>
      <c r="EY102" s="834"/>
      <c r="EZ102" s="834"/>
      <c r="FA102" s="834"/>
      <c r="FB102" s="834"/>
      <c r="FC102" s="834"/>
      <c r="FD102" s="834"/>
      <c r="FE102" s="834"/>
      <c r="FF102" s="834"/>
      <c r="FG102" s="834"/>
      <c r="FH102" s="834"/>
      <c r="FI102" s="834"/>
      <c r="FJ102" s="834"/>
      <c r="FK102" s="834"/>
      <c r="FL102" s="834"/>
      <c r="FM102" s="834"/>
      <c r="FN102" s="834"/>
      <c r="FO102" s="834"/>
      <c r="FP102" s="834"/>
      <c r="FQ102" s="834"/>
      <c r="FR102" s="834"/>
      <c r="FS102" s="834"/>
      <c r="FT102" s="834"/>
      <c r="FU102" s="834"/>
      <c r="FV102" s="834"/>
      <c r="FW102" s="834"/>
      <c r="FX102" s="834"/>
      <c r="FY102" s="834"/>
      <c r="FZ102" s="834"/>
      <c r="GA102" s="834"/>
      <c r="GB102" s="834"/>
      <c r="GC102" s="834"/>
      <c r="GD102" s="834"/>
      <c r="GE102" s="834"/>
      <c r="GF102" s="834"/>
      <c r="GG102" s="834"/>
      <c r="GH102" s="834"/>
      <c r="GI102" s="834"/>
      <c r="GJ102" s="834"/>
      <c r="GK102" s="834"/>
      <c r="GL102" s="834"/>
      <c r="GM102" s="834"/>
      <c r="GN102" s="834"/>
      <c r="GO102" s="834"/>
      <c r="GP102" s="834"/>
      <c r="GQ102" s="834"/>
      <c r="GR102" s="834"/>
      <c r="GS102" s="834"/>
      <c r="GT102" s="834"/>
      <c r="GU102" s="834"/>
      <c r="GV102" s="834"/>
      <c r="GW102" s="834"/>
      <c r="GX102" s="834"/>
      <c r="GY102" s="834"/>
      <c r="GZ102" s="834"/>
      <c r="HA102" s="834"/>
      <c r="HB102" s="834"/>
      <c r="HC102" s="834"/>
      <c r="HD102" s="834"/>
      <c r="HE102" s="834"/>
      <c r="HF102" s="834"/>
      <c r="HG102" s="834"/>
      <c r="HH102" s="834"/>
      <c r="HI102" s="834"/>
      <c r="HJ102" s="834"/>
      <c r="HK102" s="834"/>
      <c r="HL102" s="834"/>
      <c r="HM102" s="834"/>
      <c r="HN102" s="834"/>
      <c r="HO102" s="834"/>
      <c r="HP102" s="834"/>
      <c r="HQ102" s="834"/>
      <c r="HR102" s="834"/>
      <c r="HS102" s="834"/>
      <c r="HT102" s="834"/>
      <c r="HU102" s="834"/>
      <c r="HV102" s="834"/>
      <c r="HW102" s="834"/>
      <c r="HX102" s="834"/>
      <c r="HY102" s="834"/>
      <c r="HZ102" s="834"/>
      <c r="IA102" s="834"/>
      <c r="IB102" s="834"/>
      <c r="IC102" s="834"/>
      <c r="ID102" s="834"/>
      <c r="IE102" s="834"/>
      <c r="IF102" s="834"/>
      <c r="IG102" s="834"/>
      <c r="IH102" s="834"/>
      <c r="II102" s="834"/>
      <c r="IJ102" s="834"/>
      <c r="IK102" s="834"/>
      <c r="IL102" s="834"/>
      <c r="IM102" s="834"/>
      <c r="IN102" s="834"/>
      <c r="IO102" s="834"/>
      <c r="IP102" s="834"/>
      <c r="IQ102" s="834"/>
      <c r="IR102" s="834"/>
      <c r="IS102" s="834"/>
      <c r="IT102" s="834"/>
      <c r="IU102" s="834"/>
      <c r="IV102" s="834"/>
      <c r="IW102" s="834"/>
      <c r="IX102" s="834"/>
      <c r="IY102" s="834"/>
      <c r="IZ102" s="834"/>
      <c r="JA102" s="834"/>
    </row>
    <row r="103" spans="1:261" ht="12.95" hidden="1" customHeight="1" x14ac:dyDescent="0.25">
      <c r="A103" s="834"/>
      <c r="B103" s="834"/>
      <c r="C103" s="834"/>
      <c r="D103" s="834"/>
      <c r="E103" s="834"/>
      <c r="F103" s="834"/>
      <c r="G103" s="834"/>
      <c r="H103" s="834"/>
      <c r="I103" s="834"/>
      <c r="J103" s="834"/>
      <c r="K103" s="834"/>
      <c r="L103" s="834"/>
      <c r="M103" s="834"/>
      <c r="N103" s="834"/>
      <c r="O103" s="834"/>
      <c r="P103" s="834"/>
      <c r="Q103" s="834"/>
      <c r="R103" s="834"/>
      <c r="S103" s="834"/>
      <c r="T103" s="834"/>
      <c r="U103" s="834"/>
      <c r="V103" s="834"/>
      <c r="W103" s="834"/>
      <c r="X103" s="834"/>
      <c r="Y103" s="834"/>
      <c r="Z103" s="834"/>
      <c r="AA103" s="834"/>
      <c r="AB103" s="834"/>
      <c r="AC103" s="834"/>
      <c r="AD103" s="834"/>
      <c r="AE103" s="834"/>
      <c r="AF103" s="834"/>
      <c r="AG103" s="834"/>
      <c r="AH103" s="834"/>
      <c r="AI103" s="834"/>
      <c r="AJ103" s="834"/>
      <c r="AK103" s="834"/>
      <c r="AL103" s="834"/>
      <c r="AM103" s="834"/>
      <c r="AN103" s="834"/>
      <c r="AO103" s="834"/>
      <c r="AP103" s="834"/>
      <c r="AQ103" s="834"/>
      <c r="AR103" s="834"/>
      <c r="AS103" s="834"/>
      <c r="AT103" s="834"/>
      <c r="AU103" s="834"/>
      <c r="AV103" s="834"/>
      <c r="AW103" s="834"/>
      <c r="AX103" s="834"/>
      <c r="AY103" s="834"/>
      <c r="AZ103" s="834"/>
      <c r="BA103" s="834"/>
      <c r="BB103" s="834"/>
      <c r="BC103" s="834"/>
      <c r="BD103" s="834"/>
      <c r="BE103" s="834"/>
      <c r="BF103" s="834"/>
      <c r="BG103" s="834"/>
      <c r="BH103" s="834"/>
      <c r="BI103" s="834"/>
      <c r="BJ103" s="834"/>
      <c r="BK103" s="834"/>
      <c r="BL103" s="834"/>
      <c r="BM103" s="834"/>
      <c r="BN103" s="834"/>
      <c r="BO103" s="834"/>
      <c r="BP103" s="834"/>
      <c r="BQ103" s="834"/>
      <c r="BR103" s="834"/>
      <c r="BS103" s="834"/>
      <c r="BT103" s="834"/>
      <c r="BU103" s="834"/>
      <c r="BV103" s="834"/>
      <c r="BW103" s="834"/>
      <c r="BX103" s="834"/>
      <c r="BY103" s="834"/>
      <c r="BZ103" s="834"/>
      <c r="CA103" s="834"/>
      <c r="CB103" s="834"/>
      <c r="CC103" s="834"/>
      <c r="CD103" s="834"/>
      <c r="CE103" s="834"/>
      <c r="CF103" s="834"/>
      <c r="CG103" s="834"/>
      <c r="CH103" s="834"/>
      <c r="CI103" s="834"/>
      <c r="CJ103" s="834"/>
      <c r="CK103" s="834"/>
      <c r="CL103" s="834"/>
      <c r="CM103" s="834"/>
      <c r="CN103" s="834"/>
      <c r="CO103" s="834"/>
      <c r="CP103" s="834"/>
      <c r="CQ103" s="834"/>
      <c r="CR103" s="834"/>
      <c r="CS103" s="834"/>
      <c r="CT103" s="834"/>
      <c r="CU103" s="834"/>
      <c r="CV103" s="834"/>
      <c r="CW103" s="834"/>
      <c r="CX103" s="834"/>
      <c r="CY103" s="834"/>
      <c r="CZ103" s="834"/>
      <c r="DA103" s="834"/>
      <c r="DB103" s="834"/>
      <c r="DC103" s="834"/>
      <c r="DD103" s="834"/>
      <c r="DE103" s="834"/>
      <c r="DF103" s="834"/>
      <c r="DG103" s="834"/>
      <c r="DH103" s="834"/>
      <c r="DI103" s="834"/>
      <c r="DJ103" s="834"/>
      <c r="DK103" s="834"/>
      <c r="DL103" s="834"/>
      <c r="DM103" s="834"/>
      <c r="DN103" s="834"/>
      <c r="DO103" s="834"/>
      <c r="DP103" s="834"/>
      <c r="DQ103" s="834"/>
      <c r="DR103" s="834"/>
      <c r="DS103" s="834"/>
      <c r="DT103" s="834"/>
      <c r="DU103" s="834"/>
      <c r="DV103" s="834"/>
      <c r="DW103" s="834"/>
      <c r="DX103" s="834"/>
      <c r="DY103" s="834"/>
      <c r="DZ103" s="834"/>
      <c r="EA103" s="834"/>
      <c r="EB103" s="834"/>
      <c r="EC103" s="834"/>
      <c r="ED103" s="834"/>
      <c r="EE103" s="834"/>
      <c r="EF103" s="834"/>
      <c r="EG103" s="834"/>
      <c r="EH103" s="834"/>
      <c r="EI103" s="834"/>
      <c r="EJ103" s="834"/>
      <c r="EK103" s="834"/>
      <c r="EL103" s="834"/>
      <c r="EM103" s="834"/>
      <c r="EN103" s="834"/>
      <c r="EO103" s="834"/>
      <c r="EP103" s="834"/>
      <c r="EQ103" s="834"/>
      <c r="ER103" s="834"/>
      <c r="ES103" s="834"/>
      <c r="ET103" s="834"/>
      <c r="EU103" s="834"/>
      <c r="EV103" s="834"/>
      <c r="EW103" s="834"/>
      <c r="EX103" s="834"/>
      <c r="EY103" s="834"/>
      <c r="EZ103" s="834"/>
      <c r="FA103" s="834"/>
      <c r="FB103" s="834"/>
      <c r="FC103" s="834"/>
      <c r="FD103" s="834"/>
      <c r="FE103" s="834"/>
      <c r="FF103" s="834"/>
      <c r="FG103" s="834"/>
      <c r="FH103" s="834"/>
      <c r="FI103" s="834"/>
      <c r="FJ103" s="834"/>
      <c r="FK103" s="834"/>
      <c r="FL103" s="834"/>
      <c r="FM103" s="834"/>
      <c r="FN103" s="834"/>
      <c r="FO103" s="834"/>
      <c r="FP103" s="834"/>
      <c r="FQ103" s="834"/>
      <c r="FR103" s="834"/>
      <c r="FS103" s="834"/>
      <c r="FT103" s="834"/>
      <c r="FU103" s="834"/>
      <c r="FV103" s="834"/>
      <c r="FW103" s="834"/>
      <c r="FX103" s="834"/>
      <c r="FY103" s="834"/>
      <c r="FZ103" s="834"/>
      <c r="GA103" s="834"/>
      <c r="GB103" s="834"/>
      <c r="GC103" s="834"/>
      <c r="GD103" s="834"/>
      <c r="GE103" s="834"/>
      <c r="GF103" s="834"/>
      <c r="GG103" s="834"/>
      <c r="GH103" s="834"/>
      <c r="GI103" s="834"/>
      <c r="GJ103" s="834"/>
      <c r="GK103" s="834"/>
      <c r="GL103" s="834"/>
      <c r="GM103" s="834"/>
      <c r="GN103" s="834"/>
      <c r="GO103" s="834"/>
      <c r="GP103" s="834"/>
      <c r="GQ103" s="834"/>
      <c r="GR103" s="834"/>
      <c r="GS103" s="834"/>
      <c r="GT103" s="834"/>
      <c r="GU103" s="834"/>
      <c r="GV103" s="834"/>
      <c r="GW103" s="834"/>
      <c r="GX103" s="834"/>
      <c r="GY103" s="834"/>
      <c r="GZ103" s="834"/>
      <c r="HA103" s="834"/>
      <c r="HB103" s="834"/>
      <c r="HC103" s="834"/>
      <c r="HD103" s="834"/>
      <c r="HE103" s="834"/>
      <c r="HF103" s="834"/>
      <c r="HG103" s="834"/>
      <c r="HH103" s="834"/>
      <c r="HI103" s="834"/>
      <c r="HJ103" s="834"/>
      <c r="HK103" s="834"/>
      <c r="HL103" s="834"/>
      <c r="HM103" s="834"/>
      <c r="HN103" s="834"/>
      <c r="HO103" s="834"/>
      <c r="HP103" s="834"/>
      <c r="HQ103" s="834"/>
      <c r="HR103" s="834"/>
      <c r="HS103" s="834"/>
      <c r="HT103" s="834"/>
      <c r="HU103" s="834"/>
      <c r="HV103" s="834"/>
      <c r="HW103" s="834"/>
      <c r="HX103" s="834"/>
      <c r="HY103" s="834"/>
      <c r="HZ103" s="834"/>
      <c r="IA103" s="834"/>
      <c r="IB103" s="834"/>
      <c r="IC103" s="834"/>
      <c r="ID103" s="834"/>
      <c r="IE103" s="834"/>
      <c r="IF103" s="834"/>
      <c r="IG103" s="834"/>
      <c r="IH103" s="834"/>
      <c r="II103" s="834"/>
      <c r="IJ103" s="834"/>
      <c r="IK103" s="834"/>
      <c r="IL103" s="834"/>
      <c r="IM103" s="834"/>
      <c r="IN103" s="834"/>
      <c r="IO103" s="834"/>
      <c r="IP103" s="834"/>
      <c r="IQ103" s="834"/>
      <c r="IR103" s="834"/>
      <c r="IS103" s="834"/>
      <c r="IT103" s="834"/>
      <c r="IU103" s="834"/>
      <c r="IV103" s="834"/>
      <c r="IW103" s="834"/>
      <c r="IX103" s="834"/>
      <c r="IY103" s="834"/>
      <c r="IZ103" s="834"/>
      <c r="JA103" s="834"/>
    </row>
    <row r="104" spans="1:261" ht="12.95" hidden="1" customHeight="1" x14ac:dyDescent="0.25">
      <c r="A104" s="834"/>
      <c r="B104" s="834"/>
      <c r="C104" s="834"/>
      <c r="D104" s="834"/>
      <c r="E104" s="834"/>
      <c r="F104" s="834"/>
      <c r="G104" s="834"/>
      <c r="H104" s="834"/>
      <c r="I104" s="834"/>
      <c r="J104" s="834"/>
      <c r="K104" s="834"/>
      <c r="L104" s="834"/>
      <c r="M104" s="834"/>
      <c r="N104" s="834"/>
      <c r="O104" s="834"/>
      <c r="P104" s="834"/>
      <c r="Q104" s="834"/>
      <c r="R104" s="834"/>
      <c r="S104" s="834"/>
      <c r="T104" s="834"/>
      <c r="U104" s="834"/>
      <c r="V104" s="834"/>
      <c r="W104" s="834"/>
      <c r="X104" s="834"/>
      <c r="Y104" s="834"/>
      <c r="Z104" s="834"/>
      <c r="AA104" s="834"/>
      <c r="AB104" s="834"/>
      <c r="AC104" s="834"/>
      <c r="AD104" s="834"/>
      <c r="AE104" s="834"/>
      <c r="AF104" s="834"/>
      <c r="AG104" s="834"/>
      <c r="AH104" s="834"/>
      <c r="AI104" s="834"/>
      <c r="AJ104" s="834"/>
      <c r="AK104" s="834"/>
      <c r="AL104" s="834"/>
      <c r="AM104" s="834"/>
      <c r="AN104" s="834"/>
      <c r="AO104" s="834"/>
      <c r="AP104" s="834"/>
      <c r="AQ104" s="834"/>
      <c r="AR104" s="834"/>
      <c r="AS104" s="834"/>
      <c r="AT104" s="834"/>
      <c r="AU104" s="834"/>
      <c r="AV104" s="834"/>
      <c r="AW104" s="834"/>
      <c r="AX104" s="834"/>
      <c r="AY104" s="834"/>
      <c r="AZ104" s="834"/>
      <c r="BA104" s="834"/>
      <c r="BB104" s="834"/>
      <c r="BC104" s="834"/>
      <c r="BD104" s="834"/>
      <c r="BE104" s="834"/>
      <c r="BF104" s="834"/>
      <c r="BG104" s="834"/>
      <c r="BH104" s="834"/>
      <c r="BI104" s="834"/>
      <c r="BJ104" s="834"/>
      <c r="BK104" s="834"/>
      <c r="BL104" s="834"/>
      <c r="BM104" s="834"/>
      <c r="BN104" s="834"/>
      <c r="BO104" s="834"/>
      <c r="BP104" s="834"/>
      <c r="BQ104" s="834"/>
      <c r="BR104" s="834"/>
      <c r="BS104" s="834"/>
      <c r="BT104" s="834"/>
      <c r="BU104" s="834"/>
      <c r="BV104" s="834"/>
      <c r="BW104" s="834"/>
      <c r="BX104" s="834"/>
      <c r="BY104" s="834"/>
      <c r="BZ104" s="834"/>
      <c r="CA104" s="834"/>
      <c r="CB104" s="834"/>
      <c r="CC104" s="834"/>
      <c r="CD104" s="834"/>
      <c r="CE104" s="834"/>
      <c r="CF104" s="834"/>
      <c r="CG104" s="834"/>
      <c r="CH104" s="834"/>
      <c r="CI104" s="834"/>
      <c r="CJ104" s="834"/>
      <c r="CK104" s="834"/>
      <c r="CL104" s="834"/>
      <c r="CM104" s="834"/>
      <c r="CN104" s="834"/>
      <c r="CO104" s="834"/>
      <c r="CP104" s="834"/>
      <c r="CQ104" s="834"/>
      <c r="CR104" s="834"/>
      <c r="CS104" s="834"/>
      <c r="CT104" s="834"/>
      <c r="CU104" s="834"/>
      <c r="CV104" s="834"/>
      <c r="CW104" s="834"/>
      <c r="CX104" s="834"/>
      <c r="CY104" s="834"/>
      <c r="CZ104" s="834"/>
      <c r="DA104" s="834"/>
      <c r="DB104" s="834"/>
      <c r="DC104" s="834"/>
      <c r="DD104" s="834"/>
      <c r="DE104" s="834"/>
      <c r="DF104" s="834"/>
      <c r="DG104" s="834"/>
      <c r="DH104" s="834"/>
      <c r="DI104" s="834"/>
      <c r="DJ104" s="834"/>
      <c r="DK104" s="834"/>
      <c r="DL104" s="834"/>
      <c r="DM104" s="834"/>
      <c r="DN104" s="834"/>
      <c r="DO104" s="834"/>
      <c r="DP104" s="834"/>
      <c r="DQ104" s="834"/>
      <c r="DR104" s="834"/>
      <c r="DS104" s="834"/>
      <c r="DT104" s="834"/>
      <c r="DU104" s="834"/>
      <c r="DV104" s="834"/>
      <c r="DW104" s="834"/>
      <c r="DX104" s="834"/>
      <c r="DY104" s="834"/>
      <c r="DZ104" s="834"/>
      <c r="EA104" s="834"/>
      <c r="EB104" s="834"/>
      <c r="EC104" s="834"/>
      <c r="ED104" s="834"/>
      <c r="EE104" s="834"/>
      <c r="EF104" s="834"/>
      <c r="EG104" s="834"/>
      <c r="EH104" s="834"/>
      <c r="EI104" s="834"/>
      <c r="EJ104" s="834"/>
      <c r="EK104" s="834"/>
      <c r="EL104" s="834"/>
      <c r="EM104" s="834"/>
      <c r="EN104" s="834"/>
      <c r="EO104" s="834"/>
      <c r="EP104" s="834"/>
      <c r="EQ104" s="834"/>
      <c r="ER104" s="834"/>
      <c r="ES104" s="834"/>
      <c r="ET104" s="834"/>
      <c r="EU104" s="834"/>
      <c r="EV104" s="834"/>
      <c r="EW104" s="834"/>
      <c r="EX104" s="834"/>
      <c r="EY104" s="834"/>
      <c r="EZ104" s="834"/>
      <c r="FA104" s="834"/>
      <c r="FB104" s="834"/>
      <c r="FC104" s="834"/>
      <c r="FD104" s="834"/>
      <c r="FE104" s="834"/>
      <c r="FF104" s="834"/>
      <c r="FG104" s="834"/>
      <c r="FH104" s="834"/>
      <c r="FI104" s="834"/>
      <c r="FJ104" s="834"/>
      <c r="FK104" s="834"/>
      <c r="FL104" s="834"/>
      <c r="FM104" s="834"/>
      <c r="FN104" s="834"/>
      <c r="FO104" s="834"/>
      <c r="FP104" s="834"/>
      <c r="FQ104" s="834"/>
      <c r="FR104" s="834"/>
      <c r="FS104" s="834"/>
      <c r="FT104" s="834"/>
      <c r="FU104" s="834"/>
      <c r="FV104" s="834"/>
      <c r="FW104" s="834"/>
      <c r="FX104" s="834"/>
      <c r="FY104" s="834"/>
      <c r="FZ104" s="834"/>
      <c r="GA104" s="834"/>
      <c r="GB104" s="834"/>
      <c r="GC104" s="834"/>
      <c r="GD104" s="834"/>
      <c r="GE104" s="834"/>
      <c r="GF104" s="834"/>
      <c r="GG104" s="834"/>
      <c r="GH104" s="834"/>
      <c r="GI104" s="834"/>
      <c r="GJ104" s="834"/>
      <c r="GK104" s="834"/>
      <c r="GL104" s="834"/>
      <c r="GM104" s="834"/>
      <c r="GN104" s="834"/>
      <c r="GO104" s="834"/>
      <c r="GP104" s="834"/>
      <c r="GQ104" s="834"/>
      <c r="GR104" s="834"/>
      <c r="GS104" s="834"/>
      <c r="GT104" s="834"/>
      <c r="GU104" s="834"/>
      <c r="GV104" s="834"/>
      <c r="GW104" s="834"/>
      <c r="GX104" s="834"/>
      <c r="GY104" s="834"/>
      <c r="GZ104" s="834"/>
      <c r="HA104" s="834"/>
      <c r="HB104" s="834"/>
      <c r="HC104" s="834"/>
      <c r="HD104" s="834"/>
      <c r="HE104" s="834"/>
      <c r="HF104" s="834"/>
      <c r="HG104" s="834"/>
      <c r="HH104" s="834"/>
      <c r="HI104" s="834"/>
      <c r="HJ104" s="834"/>
      <c r="HK104" s="834"/>
      <c r="HL104" s="834"/>
      <c r="HM104" s="834"/>
      <c r="HN104" s="834"/>
      <c r="HO104" s="834"/>
      <c r="HP104" s="834"/>
      <c r="HQ104" s="834"/>
      <c r="HR104" s="834"/>
      <c r="HS104" s="834"/>
      <c r="HT104" s="834"/>
      <c r="HU104" s="834"/>
      <c r="HV104" s="834"/>
      <c r="HW104" s="834"/>
      <c r="HX104" s="834"/>
      <c r="HY104" s="834"/>
      <c r="HZ104" s="834"/>
      <c r="IA104" s="834"/>
      <c r="IB104" s="834"/>
      <c r="IC104" s="834"/>
      <c r="ID104" s="834"/>
      <c r="IE104" s="834"/>
      <c r="IF104" s="834"/>
      <c r="IG104" s="834"/>
      <c r="IH104" s="834"/>
      <c r="II104" s="834"/>
      <c r="IJ104" s="834"/>
      <c r="IK104" s="834"/>
      <c r="IL104" s="834"/>
      <c r="IM104" s="834"/>
      <c r="IN104" s="834"/>
      <c r="IO104" s="834"/>
      <c r="IP104" s="834"/>
      <c r="IQ104" s="834"/>
      <c r="IR104" s="834"/>
      <c r="IS104" s="834"/>
      <c r="IT104" s="834"/>
      <c r="IU104" s="834"/>
      <c r="IV104" s="834"/>
      <c r="IW104" s="834"/>
      <c r="IX104" s="834"/>
      <c r="IY104" s="834"/>
      <c r="IZ104" s="834"/>
      <c r="JA104" s="834"/>
    </row>
    <row r="105" spans="1:261" ht="12.95" hidden="1" customHeight="1" x14ac:dyDescent="0.25">
      <c r="A105" s="834"/>
      <c r="B105" s="834"/>
      <c r="C105" s="834"/>
      <c r="D105" s="834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834"/>
      <c r="S105" s="834"/>
      <c r="T105" s="834"/>
      <c r="U105" s="834"/>
      <c r="V105" s="834"/>
      <c r="W105" s="834"/>
      <c r="X105" s="834"/>
      <c r="Y105" s="834"/>
      <c r="Z105" s="834"/>
      <c r="AA105" s="834"/>
      <c r="AB105" s="834"/>
      <c r="AC105" s="834"/>
      <c r="AD105" s="834"/>
      <c r="AE105" s="834"/>
      <c r="AF105" s="834"/>
      <c r="AG105" s="834"/>
      <c r="AH105" s="834"/>
      <c r="AI105" s="834"/>
      <c r="AJ105" s="834"/>
      <c r="AK105" s="834"/>
      <c r="AL105" s="834"/>
      <c r="AM105" s="834"/>
      <c r="AN105" s="834"/>
      <c r="AO105" s="834"/>
      <c r="AP105" s="834"/>
      <c r="AQ105" s="834"/>
      <c r="AR105" s="834"/>
      <c r="AS105" s="834"/>
      <c r="AT105" s="834"/>
      <c r="AU105" s="834"/>
      <c r="AV105" s="834"/>
      <c r="AW105" s="834"/>
      <c r="AX105" s="834"/>
      <c r="AY105" s="834"/>
      <c r="AZ105" s="834"/>
      <c r="BA105" s="834"/>
      <c r="BB105" s="834"/>
      <c r="BC105" s="834"/>
      <c r="BD105" s="834"/>
      <c r="BE105" s="834"/>
      <c r="BF105" s="834"/>
      <c r="BG105" s="834"/>
      <c r="BH105" s="834"/>
      <c r="BI105" s="834"/>
      <c r="BJ105" s="834"/>
      <c r="BK105" s="834"/>
      <c r="BL105" s="834"/>
      <c r="BM105" s="834"/>
      <c r="BN105" s="834"/>
      <c r="BO105" s="834"/>
      <c r="BP105" s="834"/>
      <c r="BQ105" s="834"/>
      <c r="BR105" s="834"/>
      <c r="BS105" s="834"/>
      <c r="BT105" s="834"/>
      <c r="BU105" s="834"/>
      <c r="BV105" s="834"/>
      <c r="BW105" s="834"/>
      <c r="BX105" s="834"/>
      <c r="BY105" s="834"/>
      <c r="BZ105" s="834"/>
      <c r="CA105" s="834"/>
      <c r="CB105" s="834"/>
      <c r="CC105" s="834"/>
      <c r="CD105" s="834"/>
      <c r="CE105" s="834"/>
      <c r="CF105" s="834"/>
      <c r="CG105" s="834"/>
      <c r="CH105" s="834"/>
      <c r="CI105" s="834"/>
      <c r="CJ105" s="834"/>
      <c r="CK105" s="834"/>
      <c r="CL105" s="834"/>
      <c r="CM105" s="834"/>
      <c r="CN105" s="834"/>
      <c r="CO105" s="834"/>
      <c r="CP105" s="834"/>
      <c r="CQ105" s="834"/>
      <c r="CR105" s="834"/>
      <c r="CS105" s="834"/>
      <c r="CT105" s="834"/>
      <c r="CU105" s="834"/>
      <c r="CV105" s="834"/>
      <c r="CW105" s="834"/>
      <c r="CX105" s="834"/>
      <c r="CY105" s="834"/>
      <c r="CZ105" s="834"/>
      <c r="DA105" s="834"/>
      <c r="DB105" s="834"/>
      <c r="DC105" s="834"/>
      <c r="DD105" s="834"/>
      <c r="DE105" s="834"/>
      <c r="DF105" s="834"/>
      <c r="DG105" s="834"/>
      <c r="DH105" s="834"/>
      <c r="DI105" s="834"/>
      <c r="DJ105" s="834"/>
      <c r="DK105" s="834"/>
      <c r="DL105" s="834"/>
      <c r="DM105" s="834"/>
      <c r="DN105" s="834"/>
      <c r="DO105" s="834"/>
      <c r="DP105" s="834"/>
      <c r="DQ105" s="834"/>
      <c r="DR105" s="834"/>
      <c r="DS105" s="834"/>
      <c r="DT105" s="834"/>
      <c r="DU105" s="834"/>
      <c r="DV105" s="834"/>
      <c r="DW105" s="834"/>
      <c r="DX105" s="834"/>
      <c r="DY105" s="834"/>
      <c r="DZ105" s="834"/>
      <c r="EA105" s="834"/>
      <c r="EB105" s="834"/>
      <c r="EC105" s="834"/>
      <c r="ED105" s="834"/>
      <c r="EE105" s="834"/>
      <c r="EF105" s="834"/>
      <c r="EG105" s="834"/>
      <c r="EH105" s="834"/>
      <c r="EI105" s="834"/>
      <c r="EJ105" s="834"/>
      <c r="EK105" s="834"/>
      <c r="EL105" s="834"/>
      <c r="EM105" s="834"/>
      <c r="EN105" s="834"/>
      <c r="EO105" s="834"/>
      <c r="EP105" s="834"/>
      <c r="EQ105" s="834"/>
      <c r="ER105" s="834"/>
      <c r="ES105" s="834"/>
      <c r="ET105" s="834"/>
      <c r="EU105" s="834"/>
      <c r="EV105" s="834"/>
      <c r="EW105" s="834"/>
      <c r="EX105" s="834"/>
      <c r="EY105" s="834"/>
      <c r="EZ105" s="834"/>
      <c r="FA105" s="834"/>
      <c r="FB105" s="834"/>
      <c r="FC105" s="834"/>
      <c r="FD105" s="834"/>
      <c r="FE105" s="834"/>
      <c r="FF105" s="834"/>
      <c r="FG105" s="834"/>
      <c r="FH105" s="834"/>
      <c r="FI105" s="834"/>
      <c r="FJ105" s="834"/>
      <c r="FK105" s="834"/>
      <c r="FL105" s="834"/>
      <c r="FM105" s="834"/>
      <c r="FN105" s="834"/>
      <c r="FO105" s="834"/>
      <c r="FP105" s="834"/>
      <c r="FQ105" s="834"/>
      <c r="FR105" s="834"/>
      <c r="FS105" s="834"/>
      <c r="FT105" s="834"/>
      <c r="FU105" s="834"/>
      <c r="FV105" s="834"/>
      <c r="FW105" s="834"/>
      <c r="FX105" s="834"/>
      <c r="FY105" s="834"/>
      <c r="FZ105" s="834"/>
      <c r="GA105" s="834"/>
      <c r="GB105" s="834"/>
      <c r="GC105" s="834"/>
      <c r="GD105" s="834"/>
      <c r="GE105" s="834"/>
      <c r="GF105" s="834"/>
      <c r="GG105" s="834"/>
      <c r="GH105" s="834"/>
      <c r="GI105" s="834"/>
      <c r="GJ105" s="834"/>
      <c r="GK105" s="834"/>
      <c r="GL105" s="834"/>
      <c r="GM105" s="834"/>
      <c r="GN105" s="834"/>
      <c r="GO105" s="834"/>
      <c r="GP105" s="834"/>
      <c r="GQ105" s="834"/>
      <c r="GR105" s="834"/>
      <c r="GS105" s="834"/>
      <c r="GT105" s="834"/>
      <c r="GU105" s="834"/>
      <c r="GV105" s="834"/>
      <c r="GW105" s="834"/>
      <c r="GX105" s="834"/>
      <c r="GY105" s="834"/>
      <c r="GZ105" s="834"/>
      <c r="HA105" s="834"/>
      <c r="HB105" s="834"/>
      <c r="HC105" s="834"/>
      <c r="HD105" s="834"/>
      <c r="HE105" s="834"/>
      <c r="HF105" s="834"/>
      <c r="HG105" s="834"/>
      <c r="HH105" s="834"/>
      <c r="HI105" s="834"/>
      <c r="HJ105" s="834"/>
      <c r="HK105" s="834"/>
      <c r="HL105" s="834"/>
      <c r="HM105" s="834"/>
      <c r="HN105" s="834"/>
      <c r="HO105" s="834"/>
      <c r="HP105" s="834"/>
      <c r="HQ105" s="834"/>
      <c r="HR105" s="834"/>
      <c r="HS105" s="834"/>
      <c r="HT105" s="834"/>
      <c r="HU105" s="834"/>
      <c r="HV105" s="834"/>
      <c r="HW105" s="834"/>
      <c r="HX105" s="834"/>
      <c r="HY105" s="834"/>
      <c r="HZ105" s="834"/>
      <c r="IA105" s="834"/>
      <c r="IB105" s="834"/>
      <c r="IC105" s="834"/>
      <c r="ID105" s="834"/>
      <c r="IE105" s="834"/>
      <c r="IF105" s="834"/>
      <c r="IG105" s="834"/>
      <c r="IH105" s="834"/>
      <c r="II105" s="834"/>
      <c r="IJ105" s="834"/>
      <c r="IK105" s="834"/>
      <c r="IL105" s="834"/>
      <c r="IM105" s="834"/>
      <c r="IN105" s="834"/>
      <c r="IO105" s="834"/>
      <c r="IP105" s="834"/>
      <c r="IQ105" s="834"/>
      <c r="IR105" s="834"/>
      <c r="IS105" s="834"/>
      <c r="IT105" s="834"/>
      <c r="IU105" s="834"/>
      <c r="IV105" s="834"/>
      <c r="IW105" s="834"/>
      <c r="IX105" s="834"/>
      <c r="IY105" s="834"/>
      <c r="IZ105" s="834"/>
      <c r="JA105" s="834"/>
    </row>
    <row r="106" spans="1:261" ht="12.95" hidden="1" customHeight="1" x14ac:dyDescent="0.25">
      <c r="A106" s="834"/>
      <c r="B106" s="834"/>
      <c r="C106" s="834"/>
      <c r="D106" s="834"/>
      <c r="E106" s="834"/>
      <c r="F106" s="834"/>
      <c r="G106" s="834"/>
      <c r="H106" s="834"/>
      <c r="I106" s="834"/>
      <c r="J106" s="834"/>
      <c r="K106" s="834"/>
      <c r="L106" s="834"/>
      <c r="M106" s="834"/>
      <c r="N106" s="834"/>
      <c r="O106" s="834"/>
      <c r="P106" s="834"/>
      <c r="Q106" s="834"/>
      <c r="R106" s="834"/>
      <c r="S106" s="834"/>
      <c r="T106" s="834"/>
      <c r="U106" s="834"/>
      <c r="V106" s="834"/>
      <c r="W106" s="834"/>
      <c r="X106" s="834"/>
      <c r="Y106" s="834"/>
      <c r="Z106" s="834"/>
      <c r="AA106" s="834"/>
      <c r="AB106" s="834"/>
      <c r="AC106" s="834"/>
      <c r="AD106" s="834"/>
      <c r="AE106" s="834"/>
      <c r="AF106" s="834"/>
      <c r="AG106" s="834"/>
      <c r="AH106" s="834"/>
      <c r="AI106" s="834"/>
      <c r="AJ106" s="834"/>
      <c r="AK106" s="834"/>
      <c r="AL106" s="834"/>
      <c r="AM106" s="834"/>
      <c r="AN106" s="834"/>
      <c r="AO106" s="834"/>
      <c r="AP106" s="834"/>
      <c r="AQ106" s="834"/>
      <c r="AR106" s="834"/>
      <c r="AS106" s="834"/>
      <c r="AT106" s="834"/>
      <c r="AU106" s="834"/>
      <c r="AV106" s="834"/>
      <c r="AW106" s="834"/>
      <c r="AX106" s="834"/>
      <c r="AY106" s="834"/>
      <c r="AZ106" s="834"/>
      <c r="BA106" s="834"/>
      <c r="BB106" s="834"/>
      <c r="BC106" s="834"/>
      <c r="BD106" s="834"/>
      <c r="BE106" s="834"/>
      <c r="BF106" s="834"/>
      <c r="BG106" s="834"/>
      <c r="BH106" s="834"/>
      <c r="BI106" s="834"/>
      <c r="BJ106" s="834"/>
      <c r="BK106" s="834"/>
      <c r="BL106" s="834"/>
      <c r="BM106" s="834"/>
      <c r="BN106" s="834"/>
      <c r="BO106" s="834"/>
      <c r="BP106" s="834"/>
      <c r="BQ106" s="834"/>
      <c r="BR106" s="834"/>
      <c r="BS106" s="834"/>
      <c r="BT106" s="834"/>
      <c r="BU106" s="834"/>
      <c r="BV106" s="834"/>
      <c r="BW106" s="834"/>
      <c r="BX106" s="834"/>
      <c r="BY106" s="834"/>
      <c r="BZ106" s="834"/>
      <c r="CA106" s="834"/>
      <c r="CB106" s="834"/>
      <c r="CC106" s="834"/>
      <c r="CD106" s="834"/>
      <c r="CE106" s="834"/>
      <c r="CF106" s="834"/>
      <c r="CG106" s="834"/>
      <c r="CH106" s="834"/>
      <c r="CI106" s="834"/>
      <c r="CJ106" s="834"/>
      <c r="CK106" s="834"/>
      <c r="CL106" s="834"/>
      <c r="CM106" s="834"/>
      <c r="CN106" s="834"/>
      <c r="CO106" s="834"/>
      <c r="CP106" s="834"/>
      <c r="CQ106" s="834"/>
      <c r="CR106" s="834"/>
      <c r="CS106" s="834"/>
      <c r="CT106" s="834"/>
      <c r="CU106" s="834"/>
      <c r="CV106" s="834"/>
      <c r="CW106" s="834"/>
      <c r="CX106" s="834"/>
      <c r="CY106" s="834"/>
      <c r="CZ106" s="834"/>
      <c r="DA106" s="834"/>
      <c r="DB106" s="834"/>
      <c r="DC106" s="834"/>
      <c r="DD106" s="834"/>
      <c r="DE106" s="834"/>
      <c r="DF106" s="834"/>
      <c r="DG106" s="834"/>
      <c r="DH106" s="834"/>
      <c r="DI106" s="834"/>
      <c r="DJ106" s="834"/>
      <c r="DK106" s="834"/>
      <c r="DL106" s="834"/>
      <c r="DM106" s="834"/>
      <c r="DN106" s="834"/>
      <c r="DO106" s="834"/>
      <c r="DP106" s="834"/>
      <c r="DQ106" s="834"/>
      <c r="DR106" s="834"/>
      <c r="DS106" s="834"/>
      <c r="DT106" s="834"/>
      <c r="DU106" s="834"/>
      <c r="DV106" s="834"/>
      <c r="DW106" s="834"/>
      <c r="DX106" s="834"/>
      <c r="DY106" s="834"/>
      <c r="DZ106" s="834"/>
      <c r="EA106" s="834"/>
      <c r="EB106" s="834"/>
      <c r="EC106" s="834"/>
      <c r="ED106" s="834"/>
      <c r="EE106" s="834"/>
      <c r="EF106" s="834"/>
      <c r="EG106" s="834"/>
      <c r="EH106" s="834"/>
      <c r="EI106" s="834"/>
      <c r="EJ106" s="834"/>
      <c r="EK106" s="834"/>
      <c r="EL106" s="834"/>
      <c r="EM106" s="834"/>
      <c r="EN106" s="834"/>
      <c r="EO106" s="834"/>
      <c r="EP106" s="834"/>
      <c r="EQ106" s="834"/>
      <c r="ER106" s="834"/>
      <c r="ES106" s="834"/>
      <c r="ET106" s="834"/>
      <c r="EU106" s="834"/>
      <c r="EV106" s="834"/>
      <c r="EW106" s="834"/>
      <c r="EX106" s="834"/>
      <c r="EY106" s="834"/>
      <c r="EZ106" s="834"/>
      <c r="FA106" s="834"/>
      <c r="FB106" s="834"/>
      <c r="FC106" s="834"/>
      <c r="FD106" s="834"/>
      <c r="FE106" s="834"/>
      <c r="FF106" s="834"/>
      <c r="FG106" s="834"/>
      <c r="FH106" s="834"/>
      <c r="FI106" s="834"/>
      <c r="FJ106" s="834"/>
      <c r="FK106" s="834"/>
      <c r="FL106" s="834"/>
      <c r="FM106" s="834"/>
      <c r="FN106" s="834"/>
      <c r="FO106" s="834"/>
      <c r="FP106" s="834"/>
      <c r="FQ106" s="834"/>
      <c r="FR106" s="834"/>
      <c r="FS106" s="834"/>
      <c r="FT106" s="834"/>
      <c r="FU106" s="834"/>
      <c r="FV106" s="834"/>
      <c r="FW106" s="834"/>
      <c r="FX106" s="834"/>
      <c r="FY106" s="834"/>
      <c r="FZ106" s="834"/>
      <c r="GA106" s="834"/>
      <c r="GB106" s="834"/>
      <c r="GC106" s="834"/>
      <c r="GD106" s="834"/>
      <c r="GE106" s="834"/>
      <c r="GF106" s="834"/>
      <c r="GG106" s="834"/>
      <c r="GH106" s="834"/>
      <c r="GI106" s="834"/>
      <c r="GJ106" s="834"/>
      <c r="GK106" s="834"/>
      <c r="GL106" s="834"/>
      <c r="GM106" s="834"/>
      <c r="GN106" s="834"/>
      <c r="GO106" s="834"/>
      <c r="GP106" s="834"/>
      <c r="GQ106" s="834"/>
      <c r="GR106" s="834"/>
      <c r="GS106" s="834"/>
      <c r="GT106" s="834"/>
      <c r="GU106" s="834"/>
      <c r="GV106" s="834"/>
      <c r="GW106" s="834"/>
      <c r="GX106" s="834"/>
      <c r="GY106" s="834"/>
      <c r="GZ106" s="834"/>
      <c r="HA106" s="834"/>
      <c r="HB106" s="834"/>
      <c r="HC106" s="834"/>
      <c r="HD106" s="834"/>
      <c r="HE106" s="834"/>
      <c r="HF106" s="834"/>
      <c r="HG106" s="834"/>
      <c r="HH106" s="834"/>
      <c r="HI106" s="834"/>
      <c r="HJ106" s="834"/>
      <c r="HK106" s="834"/>
      <c r="HL106" s="834"/>
      <c r="HM106" s="834"/>
      <c r="HN106" s="834"/>
      <c r="HO106" s="834"/>
      <c r="HP106" s="834"/>
      <c r="HQ106" s="834"/>
      <c r="HR106" s="834"/>
      <c r="HS106" s="834"/>
      <c r="HT106" s="834"/>
      <c r="HU106" s="834"/>
      <c r="HV106" s="834"/>
      <c r="HW106" s="834"/>
      <c r="HX106" s="834"/>
      <c r="HY106" s="834"/>
      <c r="HZ106" s="834"/>
      <c r="IA106" s="834"/>
      <c r="IB106" s="834"/>
      <c r="IC106" s="834"/>
      <c r="ID106" s="834"/>
      <c r="IE106" s="834"/>
      <c r="IF106" s="834"/>
      <c r="IG106" s="834"/>
      <c r="IH106" s="834"/>
      <c r="II106" s="834"/>
      <c r="IJ106" s="834"/>
      <c r="IK106" s="834"/>
      <c r="IL106" s="834"/>
      <c r="IM106" s="834"/>
      <c r="IN106" s="834"/>
      <c r="IO106" s="834"/>
      <c r="IP106" s="834"/>
      <c r="IQ106" s="834"/>
      <c r="IR106" s="834"/>
      <c r="IS106" s="834"/>
      <c r="IT106" s="834"/>
      <c r="IU106" s="834"/>
      <c r="IV106" s="834"/>
      <c r="IW106" s="834"/>
      <c r="IX106" s="834"/>
      <c r="IY106" s="834"/>
      <c r="IZ106" s="834"/>
      <c r="JA106" s="834"/>
    </row>
    <row r="107" spans="1:261" ht="12.95" hidden="1" customHeight="1" x14ac:dyDescent="0.25">
      <c r="A107" s="834"/>
      <c r="B107" s="834"/>
      <c r="C107" s="834"/>
      <c r="D107" s="834"/>
      <c r="E107" s="834"/>
      <c r="F107" s="834"/>
      <c r="G107" s="834"/>
      <c r="H107" s="834"/>
      <c r="I107" s="834"/>
      <c r="J107" s="834"/>
      <c r="K107" s="834"/>
      <c r="L107" s="834"/>
      <c r="M107" s="834"/>
      <c r="N107" s="834"/>
      <c r="O107" s="834"/>
      <c r="P107" s="834"/>
      <c r="Q107" s="834"/>
      <c r="R107" s="834"/>
      <c r="S107" s="834"/>
      <c r="T107" s="834"/>
      <c r="U107" s="834"/>
      <c r="V107" s="834"/>
      <c r="W107" s="834"/>
      <c r="X107" s="834"/>
      <c r="Y107" s="834"/>
      <c r="Z107" s="834"/>
      <c r="AA107" s="834"/>
      <c r="AB107" s="834"/>
      <c r="AC107" s="834"/>
      <c r="AD107" s="834"/>
      <c r="AE107" s="834"/>
      <c r="AF107" s="834"/>
      <c r="AG107" s="834"/>
      <c r="AH107" s="834"/>
      <c r="AI107" s="834"/>
      <c r="AJ107" s="834"/>
      <c r="AK107" s="834"/>
      <c r="AL107" s="834"/>
      <c r="AM107" s="834"/>
      <c r="AN107" s="834"/>
      <c r="AO107" s="834"/>
      <c r="AP107" s="834"/>
      <c r="AQ107" s="834"/>
      <c r="AR107" s="834"/>
      <c r="AS107" s="834"/>
      <c r="AT107" s="834"/>
      <c r="AU107" s="834"/>
      <c r="AV107" s="834"/>
      <c r="AW107" s="834"/>
      <c r="AX107" s="834"/>
      <c r="AY107" s="834"/>
      <c r="AZ107" s="834"/>
      <c r="BA107" s="834"/>
      <c r="BB107" s="834"/>
      <c r="BC107" s="834"/>
      <c r="BD107" s="834"/>
      <c r="BE107" s="834"/>
      <c r="BF107" s="834"/>
      <c r="BG107" s="834"/>
      <c r="BH107" s="834"/>
      <c r="BI107" s="834"/>
      <c r="BJ107" s="834"/>
      <c r="BK107" s="834"/>
      <c r="BL107" s="834"/>
      <c r="BM107" s="834"/>
      <c r="BN107" s="834"/>
      <c r="BO107" s="834"/>
      <c r="BP107" s="834"/>
      <c r="BQ107" s="834"/>
      <c r="BR107" s="834"/>
      <c r="BS107" s="834"/>
      <c r="BT107" s="834"/>
      <c r="BU107" s="834"/>
      <c r="BV107" s="834"/>
      <c r="BW107" s="834"/>
      <c r="BX107" s="834"/>
      <c r="BY107" s="834"/>
      <c r="BZ107" s="834"/>
      <c r="CA107" s="834"/>
      <c r="CB107" s="834"/>
      <c r="CC107" s="834"/>
      <c r="CD107" s="834"/>
      <c r="CE107" s="834"/>
      <c r="CF107" s="834"/>
      <c r="CG107" s="834"/>
      <c r="CH107" s="834"/>
      <c r="CI107" s="834"/>
      <c r="CJ107" s="834"/>
      <c r="CK107" s="834"/>
      <c r="CL107" s="834"/>
      <c r="CM107" s="834"/>
      <c r="CN107" s="834"/>
      <c r="CO107" s="834"/>
      <c r="CP107" s="834"/>
      <c r="CQ107" s="834"/>
      <c r="CR107" s="834"/>
      <c r="CS107" s="834"/>
      <c r="CT107" s="834"/>
      <c r="CU107" s="834"/>
      <c r="CV107" s="834"/>
      <c r="CW107" s="834"/>
      <c r="CX107" s="834"/>
      <c r="CY107" s="834"/>
      <c r="CZ107" s="834"/>
      <c r="DA107" s="834"/>
      <c r="DB107" s="834"/>
      <c r="DC107" s="834"/>
      <c r="DD107" s="834"/>
      <c r="DE107" s="834"/>
      <c r="DF107" s="834"/>
      <c r="DG107" s="834"/>
      <c r="DH107" s="834"/>
      <c r="DI107" s="834"/>
      <c r="DJ107" s="834"/>
      <c r="DK107" s="834"/>
      <c r="DL107" s="834"/>
      <c r="DM107" s="834"/>
      <c r="DN107" s="834"/>
      <c r="DO107" s="834"/>
      <c r="DP107" s="834"/>
      <c r="DQ107" s="834"/>
      <c r="DR107" s="834"/>
      <c r="DS107" s="834"/>
      <c r="DT107" s="834"/>
      <c r="DU107" s="834"/>
      <c r="DV107" s="834"/>
      <c r="DW107" s="834"/>
      <c r="DX107" s="834"/>
      <c r="DY107" s="834"/>
      <c r="DZ107" s="834"/>
      <c r="EA107" s="834"/>
      <c r="EB107" s="834"/>
      <c r="EC107" s="834"/>
      <c r="ED107" s="834"/>
      <c r="EE107" s="834"/>
      <c r="EF107" s="834"/>
      <c r="EG107" s="834"/>
      <c r="EH107" s="834"/>
      <c r="EI107" s="834"/>
      <c r="EJ107" s="834"/>
      <c r="EK107" s="834"/>
      <c r="EL107" s="834"/>
      <c r="EM107" s="834"/>
      <c r="EN107" s="834"/>
      <c r="EO107" s="834"/>
      <c r="EP107" s="834"/>
      <c r="EQ107" s="834"/>
      <c r="ER107" s="834"/>
      <c r="ES107" s="834"/>
      <c r="ET107" s="834"/>
      <c r="EU107" s="834"/>
      <c r="EV107" s="834"/>
      <c r="EW107" s="834"/>
      <c r="EX107" s="834"/>
      <c r="EY107" s="834"/>
      <c r="EZ107" s="834"/>
      <c r="FA107" s="834"/>
      <c r="FB107" s="834"/>
      <c r="FC107" s="834"/>
      <c r="FD107" s="834"/>
      <c r="FE107" s="834"/>
      <c r="FF107" s="834"/>
      <c r="FG107" s="834"/>
      <c r="FH107" s="834"/>
      <c r="FI107" s="834"/>
      <c r="FJ107" s="834"/>
      <c r="FK107" s="834"/>
      <c r="FL107" s="834"/>
      <c r="FM107" s="834"/>
      <c r="FN107" s="834"/>
      <c r="FO107" s="834"/>
      <c r="FP107" s="834"/>
      <c r="FQ107" s="834"/>
      <c r="FR107" s="834"/>
      <c r="FS107" s="834"/>
      <c r="FT107" s="834"/>
      <c r="FU107" s="834"/>
      <c r="FV107" s="834"/>
      <c r="FW107" s="834"/>
      <c r="FX107" s="834"/>
      <c r="FY107" s="834"/>
      <c r="FZ107" s="834"/>
      <c r="GA107" s="834"/>
      <c r="GB107" s="834"/>
      <c r="GC107" s="834"/>
      <c r="GD107" s="834"/>
      <c r="GE107" s="834"/>
      <c r="GF107" s="834"/>
      <c r="GG107" s="834"/>
      <c r="GH107" s="834"/>
      <c r="GI107" s="834"/>
      <c r="GJ107" s="834"/>
      <c r="GK107" s="834"/>
      <c r="GL107" s="834"/>
      <c r="GM107" s="834"/>
      <c r="GN107" s="834"/>
      <c r="GO107" s="834"/>
      <c r="GP107" s="834"/>
      <c r="GQ107" s="834"/>
      <c r="GR107" s="834"/>
      <c r="GS107" s="834"/>
      <c r="GT107" s="834"/>
      <c r="GU107" s="834"/>
      <c r="GV107" s="834"/>
      <c r="GW107" s="834"/>
      <c r="GX107" s="834"/>
      <c r="GY107" s="834"/>
      <c r="GZ107" s="834"/>
      <c r="HA107" s="834"/>
      <c r="HB107" s="834"/>
      <c r="HC107" s="834"/>
      <c r="HD107" s="834"/>
      <c r="HE107" s="834"/>
      <c r="HF107" s="834"/>
      <c r="HG107" s="834"/>
      <c r="HH107" s="834"/>
      <c r="HI107" s="834"/>
      <c r="HJ107" s="834"/>
      <c r="HK107" s="834"/>
      <c r="HL107" s="834"/>
      <c r="HM107" s="834"/>
      <c r="HN107" s="834"/>
      <c r="HO107" s="834"/>
      <c r="HP107" s="834"/>
      <c r="HQ107" s="834"/>
      <c r="HR107" s="834"/>
      <c r="HS107" s="834"/>
      <c r="HT107" s="834"/>
      <c r="HU107" s="834"/>
      <c r="HV107" s="834"/>
      <c r="HW107" s="834"/>
      <c r="HX107" s="834"/>
      <c r="HY107" s="834"/>
      <c r="HZ107" s="834"/>
      <c r="IA107" s="834"/>
      <c r="IB107" s="834"/>
      <c r="IC107" s="834"/>
      <c r="ID107" s="834"/>
      <c r="IE107" s="834"/>
      <c r="IF107" s="834"/>
      <c r="IG107" s="834"/>
      <c r="IH107" s="834"/>
      <c r="II107" s="834"/>
      <c r="IJ107" s="834"/>
      <c r="IK107" s="834"/>
      <c r="IL107" s="834"/>
      <c r="IM107" s="834"/>
      <c r="IN107" s="834"/>
      <c r="IO107" s="834"/>
      <c r="IP107" s="834"/>
      <c r="IQ107" s="834"/>
      <c r="IR107" s="834"/>
      <c r="IS107" s="834"/>
      <c r="IT107" s="834"/>
      <c r="IU107" s="834"/>
      <c r="IV107" s="834"/>
      <c r="IW107" s="834"/>
      <c r="IX107" s="834"/>
      <c r="IY107" s="834"/>
      <c r="IZ107" s="834"/>
      <c r="JA107" s="834"/>
    </row>
    <row r="108" spans="1:261" ht="12.95" hidden="1" customHeight="1" x14ac:dyDescent="0.25">
      <c r="A108" s="834"/>
      <c r="B108" s="834"/>
      <c r="C108" s="834"/>
      <c r="D108" s="834"/>
      <c r="E108" s="834"/>
      <c r="F108" s="834"/>
      <c r="G108" s="834"/>
      <c r="H108" s="834"/>
      <c r="I108" s="834"/>
      <c r="J108" s="834"/>
      <c r="K108" s="834"/>
      <c r="L108" s="834"/>
      <c r="M108" s="834"/>
      <c r="N108" s="834"/>
      <c r="O108" s="834"/>
      <c r="P108" s="834"/>
      <c r="Q108" s="834"/>
      <c r="R108" s="834"/>
      <c r="S108" s="834"/>
      <c r="T108" s="834"/>
      <c r="U108" s="834"/>
      <c r="V108" s="834"/>
      <c r="W108" s="834"/>
      <c r="X108" s="834"/>
      <c r="Y108" s="834"/>
      <c r="Z108" s="834"/>
      <c r="AA108" s="834"/>
      <c r="AB108" s="834"/>
      <c r="AC108" s="834"/>
      <c r="AD108" s="834"/>
      <c r="AE108" s="834"/>
      <c r="AF108" s="834"/>
      <c r="AG108" s="834"/>
      <c r="AH108" s="834"/>
      <c r="AI108" s="834"/>
      <c r="AJ108" s="834"/>
      <c r="AK108" s="834"/>
      <c r="AL108" s="834"/>
      <c r="AM108" s="834"/>
      <c r="AN108" s="834"/>
      <c r="AO108" s="834"/>
      <c r="AP108" s="834"/>
      <c r="AQ108" s="834"/>
      <c r="AR108" s="834"/>
      <c r="AS108" s="834"/>
      <c r="AT108" s="834"/>
      <c r="AU108" s="834"/>
      <c r="AV108" s="834"/>
      <c r="AW108" s="834"/>
      <c r="AX108" s="834"/>
      <c r="AY108" s="834"/>
      <c r="AZ108" s="834"/>
      <c r="BA108" s="834"/>
      <c r="BB108" s="834"/>
      <c r="BC108" s="834"/>
      <c r="BD108" s="834"/>
      <c r="BE108" s="834"/>
      <c r="BF108" s="834"/>
      <c r="BG108" s="834"/>
      <c r="BH108" s="834"/>
      <c r="BI108" s="834"/>
      <c r="BJ108" s="834"/>
      <c r="BK108" s="834"/>
      <c r="BL108" s="834"/>
      <c r="BM108" s="834"/>
      <c r="BN108" s="834"/>
      <c r="BO108" s="834"/>
      <c r="BP108" s="834"/>
      <c r="BQ108" s="834"/>
      <c r="BR108" s="834"/>
      <c r="BS108" s="834"/>
      <c r="BT108" s="834"/>
      <c r="BU108" s="834"/>
      <c r="BV108" s="834"/>
      <c r="BW108" s="834"/>
      <c r="BX108" s="834"/>
      <c r="BY108" s="834"/>
      <c r="BZ108" s="834"/>
      <c r="CA108" s="834"/>
      <c r="CB108" s="834"/>
      <c r="CC108" s="834"/>
      <c r="CD108" s="834"/>
      <c r="CE108" s="834"/>
      <c r="CF108" s="834"/>
      <c r="CG108" s="834"/>
      <c r="CH108" s="834"/>
      <c r="CI108" s="834"/>
      <c r="CJ108" s="834"/>
      <c r="CK108" s="834"/>
      <c r="CL108" s="834"/>
      <c r="CM108" s="834"/>
      <c r="CN108" s="834"/>
      <c r="CO108" s="834"/>
      <c r="CP108" s="834"/>
      <c r="CQ108" s="834"/>
      <c r="CR108" s="834"/>
      <c r="CS108" s="834"/>
      <c r="CT108" s="834"/>
      <c r="CU108" s="834"/>
      <c r="CV108" s="834"/>
      <c r="CW108" s="834"/>
      <c r="CX108" s="834"/>
      <c r="CY108" s="834"/>
      <c r="CZ108" s="834"/>
      <c r="DA108" s="834"/>
      <c r="DB108" s="834"/>
      <c r="DC108" s="834"/>
      <c r="DD108" s="834"/>
      <c r="DE108" s="834"/>
      <c r="DF108" s="834"/>
      <c r="DG108" s="834"/>
      <c r="DH108" s="834"/>
      <c r="DI108" s="834"/>
      <c r="DJ108" s="834"/>
      <c r="DK108" s="834"/>
      <c r="DL108" s="834"/>
      <c r="DM108" s="834"/>
      <c r="DN108" s="834"/>
      <c r="DO108" s="834"/>
      <c r="DP108" s="834"/>
      <c r="DQ108" s="834"/>
      <c r="DR108" s="834"/>
      <c r="DS108" s="834"/>
      <c r="DT108" s="834"/>
      <c r="DU108" s="834"/>
      <c r="DV108" s="834"/>
      <c r="DW108" s="834"/>
      <c r="DX108" s="834"/>
      <c r="DY108" s="834"/>
      <c r="DZ108" s="834"/>
      <c r="EA108" s="834"/>
      <c r="EB108" s="834"/>
      <c r="EC108" s="834"/>
      <c r="ED108" s="834"/>
      <c r="EE108" s="834"/>
      <c r="EF108" s="834"/>
      <c r="EG108" s="834"/>
      <c r="EH108" s="834"/>
      <c r="EI108" s="834"/>
      <c r="EJ108" s="834"/>
      <c r="EK108" s="834"/>
      <c r="EL108" s="834"/>
      <c r="EM108" s="834"/>
      <c r="EN108" s="834"/>
      <c r="EO108" s="834"/>
      <c r="EP108" s="834"/>
      <c r="EQ108" s="834"/>
      <c r="ER108" s="834"/>
      <c r="ES108" s="834"/>
      <c r="ET108" s="834"/>
      <c r="EU108" s="834"/>
      <c r="EV108" s="834"/>
      <c r="EW108" s="834"/>
      <c r="EX108" s="834"/>
      <c r="EY108" s="834"/>
      <c r="EZ108" s="834"/>
      <c r="FA108" s="834"/>
      <c r="FB108" s="834"/>
      <c r="FC108" s="834"/>
      <c r="FD108" s="834"/>
      <c r="FE108" s="834"/>
      <c r="FF108" s="834"/>
      <c r="FG108" s="834"/>
      <c r="FH108" s="834"/>
      <c r="FI108" s="834"/>
      <c r="FJ108" s="834"/>
      <c r="FK108" s="834"/>
      <c r="FL108" s="834"/>
      <c r="FM108" s="834"/>
      <c r="FN108" s="834"/>
      <c r="FO108" s="834"/>
      <c r="FP108" s="834"/>
      <c r="FQ108" s="834"/>
      <c r="FR108" s="834"/>
      <c r="FS108" s="834"/>
      <c r="FT108" s="834"/>
      <c r="FU108" s="834"/>
      <c r="FV108" s="834"/>
      <c r="FW108" s="834"/>
      <c r="FX108" s="834"/>
      <c r="FY108" s="834"/>
      <c r="FZ108" s="834"/>
      <c r="GA108" s="834"/>
      <c r="GB108" s="834"/>
      <c r="GC108" s="834"/>
      <c r="GD108" s="834"/>
      <c r="GE108" s="834"/>
      <c r="GF108" s="834"/>
      <c r="GG108" s="834"/>
      <c r="GH108" s="834"/>
      <c r="GI108" s="834"/>
      <c r="GJ108" s="834"/>
      <c r="GK108" s="834"/>
      <c r="GL108" s="834"/>
      <c r="GM108" s="834"/>
      <c r="GN108" s="834"/>
      <c r="GO108" s="834"/>
      <c r="GP108" s="834"/>
      <c r="GQ108" s="834"/>
      <c r="GR108" s="834"/>
      <c r="GS108" s="834"/>
      <c r="GT108" s="834"/>
      <c r="GU108" s="834"/>
      <c r="GV108" s="834"/>
      <c r="GW108" s="834"/>
      <c r="GX108" s="834"/>
      <c r="GY108" s="834"/>
      <c r="GZ108" s="834"/>
      <c r="HA108" s="834"/>
      <c r="HB108" s="834"/>
      <c r="HC108" s="834"/>
      <c r="HD108" s="834"/>
      <c r="HE108" s="834"/>
      <c r="HF108" s="834"/>
      <c r="HG108" s="834"/>
      <c r="HH108" s="834"/>
      <c r="HI108" s="834"/>
      <c r="HJ108" s="834"/>
      <c r="HK108" s="834"/>
      <c r="HL108" s="834"/>
      <c r="HM108" s="834"/>
      <c r="HN108" s="834"/>
      <c r="HO108" s="834"/>
      <c r="HP108" s="834"/>
      <c r="HQ108" s="834"/>
      <c r="HR108" s="834"/>
      <c r="HS108" s="834"/>
      <c r="HT108" s="834"/>
      <c r="HU108" s="834"/>
      <c r="HV108" s="834"/>
      <c r="HW108" s="834"/>
      <c r="HX108" s="834"/>
      <c r="HY108" s="834"/>
      <c r="HZ108" s="834"/>
      <c r="IA108" s="834"/>
      <c r="IB108" s="834"/>
      <c r="IC108" s="834"/>
      <c r="ID108" s="834"/>
      <c r="IE108" s="834"/>
      <c r="IF108" s="834"/>
      <c r="IG108" s="834"/>
      <c r="IH108" s="834"/>
      <c r="II108" s="834"/>
      <c r="IJ108" s="834"/>
      <c r="IK108" s="834"/>
      <c r="IL108" s="834"/>
      <c r="IM108" s="834"/>
      <c r="IN108" s="834"/>
      <c r="IO108" s="834"/>
      <c r="IP108" s="834"/>
      <c r="IQ108" s="834"/>
      <c r="IR108" s="834"/>
      <c r="IS108" s="834"/>
      <c r="IT108" s="834"/>
      <c r="IU108" s="834"/>
      <c r="IV108" s="834"/>
      <c r="IW108" s="834"/>
      <c r="IX108" s="834"/>
      <c r="IY108" s="834"/>
      <c r="IZ108" s="834"/>
      <c r="JA108" s="834"/>
    </row>
    <row r="109" spans="1:261" ht="12.95" hidden="1" customHeight="1" x14ac:dyDescent="0.25">
      <c r="A109" s="834"/>
      <c r="B109" s="834"/>
      <c r="C109" s="834"/>
      <c r="D109" s="834"/>
      <c r="E109" s="834"/>
      <c r="F109" s="834"/>
      <c r="G109" s="834"/>
      <c r="H109" s="834"/>
      <c r="I109" s="834"/>
      <c r="J109" s="834"/>
      <c r="K109" s="834"/>
      <c r="L109" s="834"/>
      <c r="M109" s="834"/>
      <c r="N109" s="834"/>
      <c r="O109" s="834"/>
      <c r="P109" s="834"/>
      <c r="Q109" s="834"/>
      <c r="R109" s="834"/>
      <c r="S109" s="834"/>
      <c r="T109" s="834"/>
      <c r="U109" s="834"/>
      <c r="V109" s="834"/>
      <c r="W109" s="834"/>
      <c r="X109" s="834"/>
      <c r="Y109" s="834"/>
      <c r="Z109" s="834"/>
      <c r="AA109" s="834"/>
      <c r="AB109" s="834"/>
      <c r="AC109" s="834"/>
      <c r="AD109" s="834"/>
      <c r="AE109" s="834"/>
      <c r="AF109" s="834"/>
      <c r="AG109" s="834"/>
      <c r="AH109" s="834"/>
      <c r="AI109" s="834"/>
      <c r="AJ109" s="834"/>
      <c r="AK109" s="834"/>
      <c r="AL109" s="834"/>
      <c r="AM109" s="834"/>
      <c r="AN109" s="834"/>
      <c r="AO109" s="834"/>
      <c r="AP109" s="834"/>
      <c r="AQ109" s="834"/>
      <c r="AR109" s="834"/>
      <c r="AS109" s="834"/>
      <c r="AT109" s="834"/>
      <c r="AU109" s="834"/>
      <c r="AV109" s="834"/>
      <c r="AW109" s="834"/>
      <c r="AX109" s="834"/>
      <c r="AY109" s="834"/>
      <c r="AZ109" s="834"/>
      <c r="BA109" s="834"/>
      <c r="BB109" s="834"/>
      <c r="BC109" s="834"/>
      <c r="BD109" s="834"/>
      <c r="BE109" s="834"/>
      <c r="BF109" s="834"/>
      <c r="BG109" s="834"/>
      <c r="BH109" s="834"/>
      <c r="BI109" s="834"/>
      <c r="BJ109" s="834"/>
      <c r="BK109" s="834"/>
      <c r="BL109" s="834"/>
      <c r="BM109" s="834"/>
      <c r="BN109" s="834"/>
      <c r="BO109" s="834"/>
      <c r="BP109" s="834"/>
      <c r="BQ109" s="834"/>
      <c r="BR109" s="834"/>
      <c r="BS109" s="834"/>
      <c r="BT109" s="834"/>
      <c r="BU109" s="834"/>
      <c r="BV109" s="834"/>
      <c r="BW109" s="834"/>
      <c r="BX109" s="834"/>
      <c r="BY109" s="834"/>
      <c r="BZ109" s="834"/>
      <c r="CA109" s="834"/>
      <c r="CB109" s="834"/>
      <c r="CC109" s="834"/>
      <c r="CD109" s="834"/>
      <c r="CE109" s="834"/>
      <c r="CF109" s="834"/>
      <c r="CG109" s="834"/>
      <c r="CH109" s="834"/>
      <c r="CI109" s="834"/>
      <c r="CJ109" s="834"/>
      <c r="CK109" s="834"/>
      <c r="CL109" s="834"/>
      <c r="CM109" s="834"/>
      <c r="CN109" s="834"/>
      <c r="CO109" s="834"/>
      <c r="CP109" s="834"/>
      <c r="CQ109" s="834"/>
      <c r="CR109" s="834"/>
      <c r="CS109" s="834"/>
      <c r="CT109" s="834"/>
      <c r="CU109" s="834"/>
      <c r="CV109" s="834"/>
      <c r="CW109" s="834"/>
      <c r="CX109" s="834"/>
      <c r="CY109" s="834"/>
      <c r="CZ109" s="834"/>
      <c r="DA109" s="834"/>
      <c r="DB109" s="834"/>
      <c r="DC109" s="834"/>
      <c r="DD109" s="834"/>
      <c r="DE109" s="834"/>
      <c r="DF109" s="834"/>
      <c r="DG109" s="834"/>
      <c r="DH109" s="834"/>
      <c r="DI109" s="834"/>
      <c r="DJ109" s="834"/>
      <c r="DK109" s="834"/>
      <c r="DL109" s="834"/>
      <c r="DM109" s="834"/>
      <c r="DN109" s="834"/>
      <c r="DO109" s="834"/>
      <c r="DP109" s="834"/>
      <c r="DQ109" s="834"/>
      <c r="DR109" s="834"/>
      <c r="DS109" s="834"/>
      <c r="DT109" s="834"/>
      <c r="DU109" s="834"/>
      <c r="DV109" s="834"/>
      <c r="DW109" s="834"/>
      <c r="DX109" s="834"/>
      <c r="DY109" s="834"/>
      <c r="DZ109" s="834"/>
      <c r="EA109" s="834"/>
      <c r="EB109" s="834"/>
      <c r="EC109" s="834"/>
      <c r="ED109" s="834"/>
      <c r="EE109" s="834"/>
      <c r="EF109" s="834"/>
      <c r="EG109" s="834"/>
      <c r="EH109" s="834"/>
      <c r="EI109" s="834"/>
      <c r="EJ109" s="834"/>
      <c r="EK109" s="834"/>
      <c r="EL109" s="834"/>
      <c r="EM109" s="834"/>
      <c r="EN109" s="834"/>
      <c r="EO109" s="834"/>
      <c r="EP109" s="834"/>
      <c r="EQ109" s="834"/>
      <c r="ER109" s="834"/>
      <c r="ES109" s="834"/>
      <c r="ET109" s="834"/>
      <c r="EU109" s="834"/>
      <c r="EV109" s="834"/>
      <c r="EW109" s="834"/>
      <c r="EX109" s="834"/>
      <c r="EY109" s="834"/>
      <c r="EZ109" s="834"/>
      <c r="FA109" s="834"/>
      <c r="FB109" s="834"/>
      <c r="FC109" s="834"/>
      <c r="FD109" s="834"/>
      <c r="FE109" s="834"/>
      <c r="FF109" s="834"/>
      <c r="FG109" s="834"/>
      <c r="FH109" s="834"/>
      <c r="FI109" s="834"/>
      <c r="FJ109" s="834"/>
      <c r="FK109" s="834"/>
      <c r="FL109" s="834"/>
      <c r="FM109" s="834"/>
      <c r="FN109" s="834"/>
      <c r="FO109" s="834"/>
      <c r="FP109" s="834"/>
      <c r="FQ109" s="834"/>
      <c r="FR109" s="834"/>
      <c r="FS109" s="834"/>
      <c r="FT109" s="834"/>
      <c r="FU109" s="834"/>
      <c r="FV109" s="834"/>
      <c r="FW109" s="834"/>
      <c r="FX109" s="834"/>
      <c r="FY109" s="834"/>
      <c r="FZ109" s="834"/>
      <c r="GA109" s="834"/>
      <c r="GB109" s="834"/>
      <c r="GC109" s="834"/>
      <c r="GD109" s="834"/>
      <c r="GE109" s="834"/>
      <c r="GF109" s="834"/>
      <c r="GG109" s="834"/>
      <c r="GH109" s="834"/>
      <c r="GI109" s="834"/>
      <c r="GJ109" s="834"/>
      <c r="GK109" s="834"/>
      <c r="GL109" s="834"/>
      <c r="GM109" s="834"/>
      <c r="GN109" s="834"/>
      <c r="GO109" s="834"/>
      <c r="GP109" s="834"/>
      <c r="GQ109" s="834"/>
      <c r="GR109" s="834"/>
      <c r="GS109" s="834"/>
      <c r="GT109" s="834"/>
      <c r="GU109" s="834"/>
      <c r="GV109" s="834"/>
      <c r="GW109" s="834"/>
      <c r="GX109" s="834"/>
      <c r="GY109" s="834"/>
      <c r="GZ109" s="834"/>
      <c r="HA109" s="834"/>
      <c r="HB109" s="834"/>
      <c r="HC109" s="834"/>
      <c r="HD109" s="834"/>
      <c r="HE109" s="834"/>
      <c r="HF109" s="834"/>
      <c r="HG109" s="834"/>
      <c r="HH109" s="834"/>
      <c r="HI109" s="834"/>
      <c r="HJ109" s="834"/>
      <c r="HK109" s="834"/>
      <c r="HL109" s="834"/>
      <c r="HM109" s="834"/>
      <c r="HN109" s="834"/>
      <c r="HO109" s="834"/>
      <c r="HP109" s="834"/>
      <c r="HQ109" s="834"/>
      <c r="HR109" s="834"/>
      <c r="HS109" s="834"/>
      <c r="HT109" s="834"/>
      <c r="HU109" s="834"/>
      <c r="HV109" s="834"/>
      <c r="HW109" s="834"/>
      <c r="HX109" s="834"/>
      <c r="HY109" s="834"/>
      <c r="HZ109" s="834"/>
      <c r="IA109" s="834"/>
      <c r="IB109" s="834"/>
      <c r="IC109" s="834"/>
      <c r="ID109" s="834"/>
      <c r="IE109" s="834"/>
      <c r="IF109" s="834"/>
      <c r="IG109" s="834"/>
      <c r="IH109" s="834"/>
      <c r="II109" s="834"/>
      <c r="IJ109" s="834"/>
      <c r="IK109" s="834"/>
      <c r="IL109" s="834"/>
      <c r="IM109" s="834"/>
      <c r="IN109" s="834"/>
      <c r="IO109" s="834"/>
      <c r="IP109" s="834"/>
      <c r="IQ109" s="834"/>
      <c r="IR109" s="834"/>
      <c r="IS109" s="834"/>
      <c r="IT109" s="834"/>
      <c r="IU109" s="834"/>
      <c r="IV109" s="834"/>
      <c r="IW109" s="834"/>
      <c r="IX109" s="834"/>
      <c r="IY109" s="834"/>
      <c r="IZ109" s="834"/>
      <c r="JA109" s="834"/>
    </row>
    <row r="110" spans="1:261" ht="14.1" customHeight="1" x14ac:dyDescent="0.25">
      <c r="A110" s="834"/>
      <c r="B110" s="834"/>
      <c r="C110" s="834"/>
      <c r="D110" s="834"/>
      <c r="E110" s="834"/>
      <c r="F110" s="834"/>
      <c r="G110" s="834"/>
      <c r="H110" s="834"/>
      <c r="I110" s="834"/>
      <c r="J110" s="834"/>
      <c r="K110" s="834"/>
      <c r="L110" s="834"/>
      <c r="M110" s="834"/>
      <c r="N110" s="834"/>
      <c r="O110" s="834"/>
      <c r="P110" s="834"/>
      <c r="Q110" s="834"/>
      <c r="R110" s="834"/>
      <c r="S110" s="834"/>
      <c r="T110" s="834"/>
      <c r="U110" s="834"/>
      <c r="V110" s="834"/>
      <c r="W110" s="834"/>
      <c r="X110" s="834"/>
      <c r="Y110" s="834"/>
      <c r="Z110" s="834"/>
      <c r="AA110" s="834"/>
      <c r="AB110" s="834"/>
      <c r="AC110" s="834"/>
      <c r="AD110" s="834"/>
      <c r="AE110" s="834"/>
      <c r="AF110" s="834"/>
      <c r="AG110" s="834"/>
      <c r="AH110" s="834"/>
      <c r="AI110" s="834"/>
      <c r="AJ110" s="834"/>
      <c r="AK110" s="834"/>
      <c r="AL110" s="834"/>
      <c r="AM110" s="834"/>
      <c r="AN110" s="834"/>
      <c r="AO110" s="834"/>
      <c r="AP110" s="834"/>
      <c r="AQ110" s="834"/>
      <c r="AR110" s="834"/>
      <c r="AS110" s="834"/>
      <c r="AT110" s="834"/>
      <c r="AU110" s="834"/>
      <c r="AV110" s="834"/>
      <c r="AW110" s="834"/>
      <c r="AX110" s="834"/>
      <c r="AY110" s="834"/>
      <c r="AZ110" s="834"/>
      <c r="BA110" s="834"/>
      <c r="BB110" s="834"/>
      <c r="BC110" s="834"/>
      <c r="BD110" s="834"/>
      <c r="BE110" s="834"/>
      <c r="BF110" s="834"/>
      <c r="BG110" s="834"/>
      <c r="BH110" s="834"/>
      <c r="BI110" s="834"/>
      <c r="BJ110" s="834"/>
      <c r="BK110" s="834"/>
      <c r="BL110" s="834"/>
      <c r="BM110" s="834"/>
      <c r="BN110" s="834"/>
      <c r="BO110" s="834"/>
      <c r="BP110" s="834"/>
      <c r="BQ110" s="834"/>
      <c r="BR110" s="834"/>
      <c r="BS110" s="834"/>
      <c r="BT110" s="834"/>
      <c r="BU110" s="834"/>
      <c r="BV110" s="834"/>
      <c r="BW110" s="834"/>
      <c r="BX110" s="834"/>
      <c r="BY110" s="834"/>
      <c r="BZ110" s="834"/>
      <c r="CA110" s="834"/>
      <c r="CB110" s="834"/>
      <c r="CC110" s="834"/>
      <c r="CD110" s="834"/>
      <c r="CE110" s="834"/>
      <c r="CF110" s="834"/>
      <c r="CG110" s="834"/>
      <c r="CH110" s="834"/>
      <c r="CI110" s="834"/>
      <c r="CJ110" s="834"/>
      <c r="CK110" s="834"/>
      <c r="CL110" s="834"/>
      <c r="CM110" s="834"/>
      <c r="CN110" s="834"/>
      <c r="CO110" s="834"/>
      <c r="CP110" s="834"/>
      <c r="CQ110" s="834"/>
      <c r="CR110" s="834"/>
      <c r="CS110" s="834"/>
      <c r="CT110" s="834"/>
      <c r="CU110" s="834"/>
      <c r="CV110" s="834"/>
      <c r="CW110" s="834"/>
      <c r="CX110" s="834"/>
      <c r="CY110" s="834"/>
      <c r="CZ110" s="834"/>
      <c r="DA110" s="834"/>
      <c r="DB110" s="834"/>
      <c r="DC110" s="834"/>
      <c r="DD110" s="834"/>
      <c r="DE110" s="834"/>
      <c r="DF110" s="834"/>
      <c r="DG110" s="834"/>
      <c r="DH110" s="834"/>
      <c r="DI110" s="834"/>
      <c r="DJ110" s="834"/>
      <c r="DK110" s="834"/>
      <c r="DL110" s="834"/>
      <c r="DM110" s="834"/>
      <c r="DN110" s="834"/>
      <c r="DO110" s="834"/>
      <c r="DP110" s="834"/>
      <c r="DQ110" s="834"/>
      <c r="DR110" s="834"/>
      <c r="DS110" s="834"/>
      <c r="DT110" s="834"/>
      <c r="DU110" s="834"/>
      <c r="DV110" s="834"/>
      <c r="DW110" s="834"/>
      <c r="DX110" s="834"/>
      <c r="DY110" s="834"/>
      <c r="DZ110" s="834"/>
      <c r="EA110" s="834"/>
      <c r="EB110" s="834"/>
      <c r="EC110" s="834"/>
      <c r="ED110" s="834"/>
      <c r="EE110" s="834"/>
      <c r="EF110" s="834"/>
      <c r="EG110" s="834"/>
      <c r="EH110" s="834"/>
      <c r="EI110" s="834"/>
      <c r="EJ110" s="834"/>
      <c r="EK110" s="834"/>
      <c r="EL110" s="834"/>
      <c r="EM110" s="834"/>
      <c r="EN110" s="834"/>
      <c r="EO110" s="834"/>
      <c r="EP110" s="834"/>
      <c r="EQ110" s="834"/>
      <c r="ER110" s="834"/>
      <c r="ES110" s="834"/>
      <c r="ET110" s="834"/>
      <c r="EU110" s="834"/>
      <c r="EV110" s="834"/>
      <c r="EW110" s="834"/>
      <c r="EX110" s="834"/>
      <c r="EY110" s="834"/>
      <c r="EZ110" s="834"/>
      <c r="FA110" s="834"/>
      <c r="FB110" s="834"/>
      <c r="FC110" s="834"/>
      <c r="FD110" s="834"/>
      <c r="FE110" s="834"/>
      <c r="FF110" s="834"/>
      <c r="FG110" s="834"/>
      <c r="FH110" s="834"/>
      <c r="FI110" s="834"/>
      <c r="FJ110" s="834"/>
      <c r="FK110" s="834"/>
      <c r="FL110" s="834"/>
      <c r="FM110" s="834"/>
      <c r="FN110" s="834"/>
      <c r="FO110" s="834"/>
      <c r="FP110" s="834"/>
      <c r="FQ110" s="834"/>
      <c r="FR110" s="834"/>
      <c r="FS110" s="834"/>
      <c r="FT110" s="834"/>
      <c r="FU110" s="834"/>
      <c r="FV110" s="834"/>
      <c r="FW110" s="834"/>
      <c r="FX110" s="834"/>
      <c r="FY110" s="834"/>
      <c r="FZ110" s="834"/>
      <c r="GA110" s="834"/>
      <c r="GB110" s="834"/>
      <c r="GC110" s="834"/>
      <c r="GD110" s="834"/>
      <c r="GE110" s="834"/>
      <c r="GF110" s="834"/>
      <c r="GG110" s="834"/>
      <c r="GH110" s="834"/>
      <c r="GI110" s="834"/>
      <c r="GJ110" s="834"/>
      <c r="GK110" s="834"/>
      <c r="GL110" s="834"/>
      <c r="GM110" s="834"/>
      <c r="GN110" s="834"/>
      <c r="GO110" s="834"/>
      <c r="GP110" s="834"/>
      <c r="GQ110" s="834"/>
      <c r="GR110" s="834"/>
      <c r="GS110" s="834"/>
      <c r="GT110" s="834"/>
      <c r="GU110" s="834"/>
      <c r="GV110" s="834"/>
      <c r="GW110" s="834"/>
      <c r="GX110" s="834"/>
      <c r="GY110" s="834"/>
      <c r="GZ110" s="834"/>
      <c r="HA110" s="834"/>
      <c r="HB110" s="834"/>
      <c r="HC110" s="834"/>
      <c r="HD110" s="834"/>
      <c r="HE110" s="834"/>
      <c r="HF110" s="834"/>
      <c r="HG110" s="834"/>
      <c r="HH110" s="834"/>
      <c r="HI110" s="834"/>
      <c r="HJ110" s="834"/>
      <c r="HK110" s="834"/>
      <c r="HL110" s="834"/>
      <c r="HM110" s="834"/>
      <c r="HN110" s="834"/>
      <c r="HO110" s="834"/>
      <c r="HP110" s="834"/>
      <c r="HQ110" s="834"/>
      <c r="HR110" s="834"/>
      <c r="HS110" s="834"/>
      <c r="HT110" s="834"/>
      <c r="HU110" s="834"/>
      <c r="HV110" s="834"/>
      <c r="HW110" s="834"/>
      <c r="HX110" s="834"/>
      <c r="HY110" s="834"/>
      <c r="HZ110" s="834"/>
      <c r="IA110" s="834"/>
      <c r="IB110" s="834"/>
      <c r="IC110" s="834"/>
      <c r="ID110" s="834"/>
      <c r="IE110" s="834"/>
      <c r="IF110" s="834"/>
      <c r="IG110" s="834"/>
      <c r="IH110" s="834"/>
      <c r="II110" s="834"/>
      <c r="IJ110" s="834"/>
      <c r="IK110" s="834"/>
      <c r="IL110" s="834"/>
      <c r="IM110" s="834"/>
      <c r="IN110" s="834"/>
      <c r="IO110" s="834"/>
      <c r="IP110" s="834"/>
      <c r="IQ110" s="834"/>
      <c r="IR110" s="834"/>
      <c r="IS110" s="834"/>
      <c r="IT110" s="834"/>
      <c r="IU110" s="834"/>
      <c r="IV110" s="834"/>
      <c r="IW110" s="834"/>
      <c r="IX110" s="834"/>
      <c r="IY110" s="834"/>
      <c r="IZ110" s="834"/>
      <c r="JA110" s="834"/>
    </row>
    <row r="111" spans="1:261" s="290" customFormat="1" ht="14.1" customHeight="1" x14ac:dyDescent="0.2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289"/>
      <c r="DD111" s="289"/>
      <c r="DE111" s="289"/>
      <c r="DF111" s="289"/>
      <c r="DG111" s="289"/>
      <c r="DH111" s="289"/>
      <c r="DI111" s="289"/>
      <c r="DJ111" s="289"/>
      <c r="DK111" s="289"/>
      <c r="DL111" s="289"/>
      <c r="DM111" s="289"/>
      <c r="DN111" s="289"/>
      <c r="DO111" s="289"/>
      <c r="DP111" s="289"/>
      <c r="DQ111" s="289"/>
      <c r="DR111" s="289"/>
      <c r="DS111" s="289"/>
      <c r="DT111" s="289"/>
      <c r="DU111" s="289"/>
      <c r="DV111" s="289"/>
      <c r="DW111" s="289"/>
      <c r="DX111" s="289"/>
      <c r="DY111" s="289"/>
      <c r="DZ111" s="289"/>
      <c r="EA111" s="289"/>
      <c r="EB111" s="289"/>
      <c r="EC111" s="289"/>
      <c r="ED111" s="289"/>
      <c r="EE111" s="289"/>
      <c r="EF111" s="289"/>
      <c r="EG111" s="289"/>
      <c r="EH111" s="289"/>
      <c r="EI111" s="289"/>
      <c r="EJ111" s="289"/>
      <c r="EK111" s="289"/>
      <c r="EL111" s="289"/>
      <c r="EM111" s="289"/>
      <c r="EN111" s="289"/>
      <c r="EO111" s="289"/>
      <c r="EP111" s="289"/>
      <c r="EQ111" s="289"/>
      <c r="ER111" s="289"/>
      <c r="ES111" s="289"/>
      <c r="ET111" s="289"/>
      <c r="EU111" s="289"/>
      <c r="EV111" s="289"/>
      <c r="EW111" s="289"/>
      <c r="EX111" s="289"/>
      <c r="EY111" s="289"/>
      <c r="EZ111" s="289"/>
      <c r="FA111" s="289"/>
      <c r="FB111" s="289"/>
      <c r="FC111" s="289"/>
      <c r="FD111" s="289"/>
      <c r="FE111" s="289"/>
      <c r="FF111" s="289"/>
      <c r="FG111" s="289"/>
      <c r="FH111" s="289"/>
      <c r="FI111" s="289"/>
      <c r="FJ111" s="289"/>
      <c r="FK111" s="289"/>
      <c r="FL111" s="289"/>
      <c r="FM111" s="289"/>
      <c r="FN111" s="289"/>
      <c r="FO111" s="289"/>
      <c r="FP111" s="289"/>
      <c r="FQ111" s="289"/>
      <c r="FR111" s="289"/>
      <c r="FS111" s="289"/>
      <c r="FT111" s="289"/>
      <c r="FU111" s="289"/>
      <c r="FV111" s="289"/>
      <c r="FW111" s="289"/>
      <c r="FX111" s="289"/>
      <c r="FY111" s="289"/>
      <c r="FZ111" s="289"/>
      <c r="GA111" s="289"/>
      <c r="GB111" s="289"/>
      <c r="GC111" s="289"/>
      <c r="GD111" s="289"/>
      <c r="GE111" s="289"/>
      <c r="GF111" s="289"/>
      <c r="GG111" s="289"/>
      <c r="GH111" s="289"/>
      <c r="GI111" s="289"/>
      <c r="GJ111" s="289"/>
      <c r="GK111" s="289"/>
      <c r="GL111" s="289"/>
      <c r="GM111" s="289"/>
      <c r="GN111" s="289"/>
      <c r="GO111" s="289"/>
      <c r="GP111" s="289"/>
      <c r="GQ111" s="289"/>
      <c r="GR111" s="289"/>
      <c r="GS111" s="289"/>
      <c r="GT111" s="289"/>
      <c r="GU111" s="289"/>
      <c r="GV111" s="289"/>
      <c r="GW111" s="289"/>
      <c r="GX111" s="289"/>
      <c r="GY111" s="289"/>
      <c r="GZ111" s="289"/>
      <c r="HA111" s="289"/>
      <c r="HB111" s="289"/>
      <c r="HC111" s="289"/>
      <c r="HD111" s="289"/>
      <c r="HE111" s="289"/>
      <c r="HF111" s="289"/>
      <c r="HG111" s="289"/>
      <c r="HH111" s="289"/>
      <c r="HI111" s="289"/>
      <c r="HJ111" s="289"/>
      <c r="HK111" s="289"/>
      <c r="HL111" s="289"/>
      <c r="HM111" s="289"/>
      <c r="HN111" s="289"/>
      <c r="HO111" s="289"/>
      <c r="HP111" s="289"/>
      <c r="HQ111" s="289"/>
      <c r="HR111" s="289"/>
      <c r="HS111" s="289"/>
      <c r="HT111" s="289"/>
      <c r="HU111" s="289"/>
      <c r="HV111" s="289"/>
      <c r="HW111" s="289"/>
      <c r="HX111" s="289"/>
      <c r="HY111" s="289"/>
      <c r="HZ111" s="289"/>
      <c r="IA111" s="289"/>
      <c r="IB111" s="289"/>
      <c r="IC111" s="289"/>
      <c r="ID111" s="289"/>
      <c r="IE111" s="289"/>
      <c r="IF111" s="289"/>
      <c r="IG111" s="289"/>
      <c r="IH111" s="289"/>
      <c r="II111" s="289"/>
      <c r="IJ111" s="289"/>
      <c r="IK111" s="289"/>
      <c r="IL111" s="289"/>
      <c r="IM111" s="289"/>
      <c r="IN111" s="289"/>
      <c r="IO111" s="289"/>
      <c r="IP111" s="289"/>
      <c r="IQ111" s="289"/>
      <c r="IR111" s="289"/>
      <c r="IS111" s="289"/>
      <c r="IT111" s="289"/>
      <c r="IU111" s="289"/>
      <c r="IV111" s="289"/>
      <c r="IW111" s="289"/>
      <c r="IX111" s="289"/>
      <c r="IY111" s="289"/>
      <c r="IZ111" s="289"/>
      <c r="JA111" s="289"/>
    </row>
    <row r="112" spans="1:261" s="290" customFormat="1" ht="14.1" customHeight="1" x14ac:dyDescent="0.2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289"/>
      <c r="BV112" s="289"/>
      <c r="BW112" s="289"/>
      <c r="BX112" s="289"/>
      <c r="BY112" s="289"/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289"/>
      <c r="DL112" s="289"/>
      <c r="DM112" s="289"/>
      <c r="DN112" s="289"/>
      <c r="DO112" s="289"/>
      <c r="DP112" s="289"/>
      <c r="DQ112" s="289"/>
      <c r="DR112" s="289"/>
      <c r="DS112" s="289"/>
      <c r="DT112" s="289"/>
      <c r="DU112" s="289"/>
      <c r="DV112" s="289"/>
      <c r="DW112" s="289"/>
      <c r="DX112" s="289"/>
      <c r="DY112" s="289"/>
      <c r="DZ112" s="289"/>
      <c r="EA112" s="289"/>
      <c r="EB112" s="289"/>
      <c r="EC112" s="289"/>
      <c r="ED112" s="289"/>
      <c r="EE112" s="289"/>
      <c r="EF112" s="289"/>
      <c r="EG112" s="289"/>
      <c r="EH112" s="289"/>
      <c r="EI112" s="289"/>
      <c r="EJ112" s="289"/>
      <c r="EK112" s="289"/>
      <c r="EL112" s="289"/>
      <c r="EM112" s="289"/>
      <c r="EN112" s="289"/>
      <c r="EO112" s="289"/>
      <c r="EP112" s="289"/>
      <c r="EQ112" s="289"/>
      <c r="ER112" s="289"/>
      <c r="ES112" s="289"/>
      <c r="ET112" s="289"/>
      <c r="EU112" s="289"/>
      <c r="EV112" s="289"/>
      <c r="EW112" s="289"/>
      <c r="EX112" s="289"/>
      <c r="EY112" s="289"/>
      <c r="EZ112" s="289"/>
      <c r="FA112" s="289"/>
      <c r="FB112" s="289"/>
      <c r="FC112" s="289"/>
      <c r="FD112" s="289"/>
      <c r="FE112" s="289"/>
      <c r="FF112" s="289"/>
      <c r="FG112" s="289"/>
      <c r="FH112" s="289"/>
      <c r="FI112" s="289"/>
      <c r="FJ112" s="289"/>
      <c r="FK112" s="289"/>
      <c r="FL112" s="289"/>
      <c r="FM112" s="289"/>
      <c r="FN112" s="289"/>
      <c r="FO112" s="289"/>
      <c r="FP112" s="289"/>
      <c r="FQ112" s="289"/>
      <c r="FR112" s="289"/>
      <c r="FS112" s="289"/>
      <c r="FT112" s="289"/>
      <c r="FU112" s="289"/>
      <c r="FV112" s="289"/>
      <c r="FW112" s="289"/>
      <c r="FX112" s="289"/>
      <c r="FY112" s="289"/>
      <c r="FZ112" s="289"/>
      <c r="GA112" s="289"/>
      <c r="GB112" s="289"/>
      <c r="GC112" s="289"/>
      <c r="GD112" s="289"/>
      <c r="GE112" s="289"/>
      <c r="GF112" s="289"/>
      <c r="GG112" s="289"/>
      <c r="GH112" s="289"/>
      <c r="GI112" s="289"/>
      <c r="GJ112" s="289"/>
      <c r="GK112" s="289"/>
      <c r="GL112" s="289"/>
      <c r="GM112" s="289"/>
      <c r="GN112" s="289"/>
      <c r="GO112" s="289"/>
      <c r="GP112" s="289"/>
      <c r="GQ112" s="289"/>
      <c r="GR112" s="289"/>
      <c r="GS112" s="289"/>
      <c r="GT112" s="289"/>
      <c r="GU112" s="289"/>
      <c r="GV112" s="289"/>
      <c r="GW112" s="289"/>
      <c r="GX112" s="289"/>
      <c r="GY112" s="289"/>
      <c r="GZ112" s="289"/>
      <c r="HA112" s="289"/>
      <c r="HB112" s="289"/>
      <c r="HC112" s="289"/>
      <c r="HD112" s="289"/>
      <c r="HE112" s="289"/>
      <c r="HF112" s="289"/>
      <c r="HG112" s="289"/>
      <c r="HH112" s="289"/>
      <c r="HI112" s="289"/>
      <c r="HJ112" s="289"/>
      <c r="HK112" s="289"/>
      <c r="HL112" s="289"/>
      <c r="HM112" s="289"/>
      <c r="HN112" s="289"/>
      <c r="HO112" s="289"/>
      <c r="HP112" s="289"/>
      <c r="HQ112" s="289"/>
      <c r="HR112" s="289"/>
      <c r="HS112" s="289"/>
      <c r="HT112" s="289"/>
      <c r="HU112" s="289"/>
      <c r="HV112" s="289"/>
      <c r="HW112" s="289"/>
      <c r="HX112" s="289"/>
      <c r="HY112" s="289"/>
      <c r="HZ112" s="289"/>
      <c r="IA112" s="289"/>
      <c r="IB112" s="289"/>
      <c r="IC112" s="289"/>
      <c r="ID112" s="289"/>
      <c r="IE112" s="289"/>
      <c r="IF112" s="289"/>
      <c r="IG112" s="289"/>
      <c r="IH112" s="289"/>
      <c r="II112" s="289"/>
      <c r="IJ112" s="289"/>
      <c r="IK112" s="289"/>
      <c r="IL112" s="289"/>
      <c r="IM112" s="289"/>
      <c r="IN112" s="289"/>
      <c r="IO112" s="289"/>
      <c r="IP112" s="289"/>
      <c r="IQ112" s="289"/>
      <c r="IR112" s="289"/>
      <c r="IS112" s="289"/>
      <c r="IT112" s="289"/>
      <c r="IU112" s="289"/>
      <c r="IV112" s="289"/>
      <c r="IW112" s="289"/>
      <c r="IX112" s="289"/>
      <c r="IY112" s="289"/>
      <c r="IZ112" s="289"/>
      <c r="JA112" s="289"/>
    </row>
    <row r="113" spans="1:261" s="290" customFormat="1" ht="14.1" customHeight="1" x14ac:dyDescent="0.2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89"/>
      <c r="BW113" s="289"/>
      <c r="BX113" s="289"/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89"/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  <c r="FH113" s="289"/>
      <c r="FI113" s="289"/>
      <c r="FJ113" s="289"/>
      <c r="FK113" s="289"/>
      <c r="FL113" s="289"/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89"/>
      <c r="GA113" s="289"/>
      <c r="GB113" s="289"/>
      <c r="GC113" s="289"/>
      <c r="GD113" s="289"/>
      <c r="GE113" s="289"/>
      <c r="GF113" s="289"/>
      <c r="GG113" s="289"/>
      <c r="GH113" s="289"/>
      <c r="GI113" s="289"/>
      <c r="GJ113" s="289"/>
      <c r="GK113" s="289"/>
      <c r="GL113" s="289"/>
      <c r="GM113" s="289"/>
      <c r="GN113" s="289"/>
      <c r="GO113" s="289"/>
      <c r="GP113" s="289"/>
      <c r="GQ113" s="289"/>
      <c r="GR113" s="289"/>
      <c r="GS113" s="289"/>
      <c r="GT113" s="289"/>
      <c r="GU113" s="289"/>
      <c r="GV113" s="289"/>
      <c r="GW113" s="289"/>
      <c r="GX113" s="289"/>
      <c r="GY113" s="289"/>
      <c r="GZ113" s="289"/>
      <c r="HA113" s="289"/>
      <c r="HB113" s="289"/>
      <c r="HC113" s="289"/>
      <c r="HD113" s="289"/>
      <c r="HE113" s="289"/>
      <c r="HF113" s="289"/>
      <c r="HG113" s="289"/>
      <c r="HH113" s="289"/>
      <c r="HI113" s="289"/>
      <c r="HJ113" s="289"/>
      <c r="HK113" s="289"/>
      <c r="HL113" s="289"/>
      <c r="HM113" s="289"/>
      <c r="HN113" s="289"/>
      <c r="HO113" s="289"/>
      <c r="HP113" s="289"/>
      <c r="HQ113" s="289"/>
      <c r="HR113" s="289"/>
      <c r="HS113" s="289"/>
      <c r="HT113" s="289"/>
      <c r="HU113" s="289"/>
      <c r="HV113" s="289"/>
      <c r="HW113" s="289"/>
      <c r="HX113" s="289"/>
      <c r="HY113" s="289"/>
      <c r="HZ113" s="289"/>
      <c r="IA113" s="289"/>
      <c r="IB113" s="289"/>
      <c r="IC113" s="289"/>
      <c r="ID113" s="289"/>
      <c r="IE113" s="289"/>
      <c r="IF113" s="289"/>
      <c r="IG113" s="289"/>
      <c r="IH113" s="289"/>
      <c r="II113" s="289"/>
      <c r="IJ113" s="289"/>
      <c r="IK113" s="289"/>
      <c r="IL113" s="289"/>
      <c r="IM113" s="289"/>
      <c r="IN113" s="289"/>
      <c r="IO113" s="289"/>
      <c r="IP113" s="289"/>
      <c r="IQ113" s="289"/>
      <c r="IR113" s="289"/>
      <c r="IS113" s="289"/>
      <c r="IT113" s="289"/>
      <c r="IU113" s="289"/>
      <c r="IV113" s="289"/>
      <c r="IW113" s="289"/>
      <c r="IX113" s="289"/>
      <c r="IY113" s="289"/>
      <c r="IZ113" s="289"/>
      <c r="JA113" s="289"/>
    </row>
    <row r="114" spans="1:261" s="290" customFormat="1" ht="14.1" hidden="1" customHeight="1" x14ac:dyDescent="0.2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  <c r="BT114" s="289"/>
      <c r="BU114" s="289"/>
      <c r="BV114" s="289"/>
      <c r="BW114" s="289"/>
      <c r="BX114" s="289"/>
      <c r="BY114" s="289"/>
      <c r="BZ114" s="289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89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89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89"/>
      <c r="DK114" s="289"/>
      <c r="DL114" s="289"/>
      <c r="DM114" s="289"/>
      <c r="DN114" s="289"/>
      <c r="DO114" s="289"/>
      <c r="DP114" s="289"/>
      <c r="DQ114" s="289"/>
      <c r="DR114" s="289"/>
      <c r="DS114" s="289"/>
      <c r="DT114" s="289"/>
      <c r="DU114" s="289"/>
      <c r="DV114" s="289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89"/>
      <c r="EI114" s="289"/>
      <c r="EJ114" s="289"/>
      <c r="EK114" s="289"/>
      <c r="EL114" s="289"/>
      <c r="EM114" s="289"/>
      <c r="EN114" s="289"/>
      <c r="EO114" s="289"/>
      <c r="EP114" s="289"/>
      <c r="EQ114" s="289"/>
      <c r="ER114" s="289"/>
      <c r="ES114" s="289"/>
      <c r="ET114" s="289"/>
      <c r="EU114" s="289"/>
      <c r="EV114" s="289"/>
      <c r="EW114" s="289"/>
      <c r="EX114" s="289"/>
      <c r="EY114" s="289"/>
      <c r="EZ114" s="289"/>
      <c r="FA114" s="289"/>
      <c r="FB114" s="289"/>
      <c r="FC114" s="289"/>
      <c r="FD114" s="289"/>
      <c r="FE114" s="289"/>
      <c r="FF114" s="289"/>
      <c r="FG114" s="289"/>
      <c r="FH114" s="289"/>
      <c r="FI114" s="289"/>
      <c r="FJ114" s="289"/>
      <c r="FK114" s="289"/>
      <c r="FL114" s="289"/>
      <c r="FM114" s="289"/>
      <c r="FN114" s="289"/>
      <c r="FO114" s="289"/>
      <c r="FP114" s="289"/>
      <c r="FQ114" s="289"/>
      <c r="FR114" s="289"/>
      <c r="FS114" s="289"/>
      <c r="FT114" s="289"/>
      <c r="FU114" s="289"/>
      <c r="FV114" s="289"/>
      <c r="FW114" s="289"/>
      <c r="FX114" s="289"/>
      <c r="FY114" s="289"/>
      <c r="FZ114" s="289"/>
      <c r="GA114" s="289"/>
      <c r="GB114" s="289"/>
      <c r="GC114" s="289"/>
      <c r="GD114" s="289"/>
      <c r="GE114" s="289"/>
      <c r="GF114" s="289"/>
      <c r="GG114" s="289"/>
      <c r="GH114" s="289"/>
      <c r="GI114" s="289"/>
      <c r="GJ114" s="289"/>
      <c r="GK114" s="289"/>
      <c r="GL114" s="289"/>
      <c r="GM114" s="289"/>
      <c r="GN114" s="289"/>
      <c r="GO114" s="289"/>
      <c r="GP114" s="289"/>
      <c r="GQ114" s="289"/>
      <c r="GR114" s="289"/>
      <c r="GS114" s="289"/>
      <c r="GT114" s="289"/>
      <c r="GU114" s="289"/>
      <c r="GV114" s="289"/>
      <c r="GW114" s="289"/>
      <c r="GX114" s="289"/>
      <c r="GY114" s="289"/>
      <c r="GZ114" s="289"/>
      <c r="HA114" s="289"/>
      <c r="HB114" s="289"/>
      <c r="HC114" s="289"/>
      <c r="HD114" s="289"/>
      <c r="HE114" s="289"/>
      <c r="HF114" s="289"/>
      <c r="HG114" s="289"/>
      <c r="HH114" s="289"/>
      <c r="HI114" s="289"/>
      <c r="HJ114" s="289"/>
      <c r="HK114" s="289"/>
      <c r="HL114" s="289"/>
      <c r="HM114" s="289"/>
      <c r="HN114" s="289"/>
      <c r="HO114" s="289"/>
      <c r="HP114" s="289"/>
      <c r="HQ114" s="289"/>
      <c r="HR114" s="289"/>
      <c r="HS114" s="289"/>
      <c r="HT114" s="289"/>
      <c r="HU114" s="289"/>
      <c r="HV114" s="289"/>
      <c r="HW114" s="289"/>
      <c r="HX114" s="289"/>
      <c r="HY114" s="289"/>
      <c r="HZ114" s="289"/>
      <c r="IA114" s="289"/>
      <c r="IB114" s="289"/>
      <c r="IC114" s="289"/>
      <c r="ID114" s="289"/>
      <c r="IE114" s="289"/>
      <c r="IF114" s="289"/>
      <c r="IG114" s="289"/>
      <c r="IH114" s="289"/>
      <c r="II114" s="289"/>
      <c r="IJ114" s="289"/>
      <c r="IK114" s="289"/>
      <c r="IL114" s="289"/>
      <c r="IM114" s="289"/>
      <c r="IN114" s="289"/>
      <c r="IO114" s="289"/>
      <c r="IP114" s="289"/>
      <c r="IQ114" s="289"/>
      <c r="IR114" s="289"/>
      <c r="IS114" s="289"/>
      <c r="IT114" s="289"/>
      <c r="IU114" s="289"/>
      <c r="IV114" s="289"/>
      <c r="IW114" s="289"/>
      <c r="IX114" s="289"/>
      <c r="IY114" s="289"/>
      <c r="IZ114" s="289"/>
      <c r="JA114" s="289"/>
    </row>
    <row r="115" spans="1:261" s="290" customFormat="1" ht="14.1" hidden="1" customHeight="1" x14ac:dyDescent="0.2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89"/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  <c r="BP115" s="289"/>
      <c r="BQ115" s="289"/>
      <c r="BR115" s="289"/>
      <c r="BS115" s="289"/>
      <c r="BT115" s="289"/>
      <c r="BU115" s="289"/>
      <c r="BV115" s="289"/>
      <c r="BW115" s="289"/>
      <c r="BX115" s="289"/>
      <c r="BY115" s="289"/>
      <c r="BZ115" s="289"/>
      <c r="CA115" s="289"/>
      <c r="CB115" s="289"/>
      <c r="CC115" s="289"/>
      <c r="CD115" s="289"/>
      <c r="CE115" s="289"/>
      <c r="CF115" s="289"/>
      <c r="CG115" s="289"/>
      <c r="CH115" s="289"/>
      <c r="CI115" s="289"/>
      <c r="CJ115" s="289"/>
      <c r="CK115" s="289"/>
      <c r="CL115" s="289"/>
      <c r="CM115" s="289"/>
      <c r="CN115" s="289"/>
      <c r="CO115" s="289"/>
      <c r="CP115" s="289"/>
      <c r="CQ115" s="289"/>
      <c r="CR115" s="289"/>
      <c r="CS115" s="289"/>
      <c r="CT115" s="289"/>
      <c r="CU115" s="289"/>
      <c r="CV115" s="289"/>
      <c r="CW115" s="289"/>
      <c r="CX115" s="289"/>
      <c r="CY115" s="289"/>
      <c r="CZ115" s="289"/>
      <c r="DA115" s="289"/>
      <c r="DB115" s="289"/>
      <c r="DC115" s="289"/>
      <c r="DD115" s="289"/>
      <c r="DE115" s="289"/>
      <c r="DF115" s="289"/>
      <c r="DG115" s="289"/>
      <c r="DH115" s="289"/>
      <c r="DI115" s="289"/>
      <c r="DJ115" s="289"/>
      <c r="DK115" s="289"/>
      <c r="DL115" s="289"/>
      <c r="DM115" s="289"/>
      <c r="DN115" s="289"/>
      <c r="DO115" s="289"/>
      <c r="DP115" s="289"/>
      <c r="DQ115" s="289"/>
      <c r="DR115" s="289"/>
      <c r="DS115" s="289"/>
      <c r="DT115" s="289"/>
      <c r="DU115" s="289"/>
      <c r="DV115" s="289"/>
      <c r="DW115" s="289"/>
      <c r="DX115" s="289"/>
      <c r="DY115" s="289"/>
      <c r="DZ115" s="289"/>
      <c r="EA115" s="289"/>
      <c r="EB115" s="289"/>
      <c r="EC115" s="289"/>
      <c r="ED115" s="289"/>
      <c r="EE115" s="289"/>
      <c r="EF115" s="289"/>
      <c r="EG115" s="289"/>
      <c r="EH115" s="289"/>
      <c r="EI115" s="289"/>
      <c r="EJ115" s="289"/>
      <c r="EK115" s="289"/>
      <c r="EL115" s="289"/>
      <c r="EM115" s="289"/>
      <c r="EN115" s="289"/>
      <c r="EO115" s="289"/>
      <c r="EP115" s="289"/>
      <c r="EQ115" s="289"/>
      <c r="ER115" s="289"/>
      <c r="ES115" s="289"/>
      <c r="ET115" s="289"/>
      <c r="EU115" s="289"/>
      <c r="EV115" s="289"/>
      <c r="EW115" s="289"/>
      <c r="EX115" s="289"/>
      <c r="EY115" s="289"/>
      <c r="EZ115" s="289"/>
      <c r="FA115" s="289"/>
      <c r="FB115" s="289"/>
      <c r="FC115" s="289"/>
      <c r="FD115" s="289"/>
      <c r="FE115" s="289"/>
      <c r="FF115" s="289"/>
      <c r="FG115" s="289"/>
      <c r="FH115" s="289"/>
      <c r="FI115" s="289"/>
      <c r="FJ115" s="289"/>
      <c r="FK115" s="289"/>
      <c r="FL115" s="289"/>
      <c r="FM115" s="289"/>
      <c r="FN115" s="289"/>
      <c r="FO115" s="289"/>
      <c r="FP115" s="289"/>
      <c r="FQ115" s="289"/>
      <c r="FR115" s="289"/>
      <c r="FS115" s="289"/>
      <c r="FT115" s="289"/>
      <c r="FU115" s="289"/>
      <c r="FV115" s="289"/>
      <c r="FW115" s="289"/>
      <c r="FX115" s="289"/>
      <c r="FY115" s="289"/>
      <c r="FZ115" s="289"/>
      <c r="GA115" s="289"/>
      <c r="GB115" s="289"/>
      <c r="GC115" s="289"/>
      <c r="GD115" s="289"/>
      <c r="GE115" s="289"/>
      <c r="GF115" s="289"/>
      <c r="GG115" s="289"/>
      <c r="GH115" s="289"/>
      <c r="GI115" s="289"/>
      <c r="GJ115" s="289"/>
      <c r="GK115" s="289"/>
      <c r="GL115" s="289"/>
      <c r="GM115" s="289"/>
      <c r="GN115" s="289"/>
      <c r="GO115" s="289"/>
      <c r="GP115" s="289"/>
      <c r="GQ115" s="289"/>
      <c r="GR115" s="289"/>
      <c r="GS115" s="289"/>
      <c r="GT115" s="289"/>
      <c r="GU115" s="289"/>
      <c r="GV115" s="289"/>
      <c r="GW115" s="289"/>
      <c r="GX115" s="289"/>
      <c r="GY115" s="289"/>
      <c r="GZ115" s="289"/>
      <c r="HA115" s="289"/>
      <c r="HB115" s="289"/>
      <c r="HC115" s="289"/>
      <c r="HD115" s="289"/>
      <c r="HE115" s="289"/>
      <c r="HF115" s="289"/>
      <c r="HG115" s="289"/>
      <c r="HH115" s="289"/>
      <c r="HI115" s="289"/>
      <c r="HJ115" s="289"/>
      <c r="HK115" s="289"/>
      <c r="HL115" s="289"/>
      <c r="HM115" s="289"/>
      <c r="HN115" s="289"/>
      <c r="HO115" s="289"/>
      <c r="HP115" s="289"/>
      <c r="HQ115" s="289"/>
      <c r="HR115" s="289"/>
      <c r="HS115" s="289"/>
      <c r="HT115" s="289"/>
      <c r="HU115" s="289"/>
      <c r="HV115" s="289"/>
      <c r="HW115" s="289"/>
      <c r="HX115" s="289"/>
      <c r="HY115" s="289"/>
      <c r="HZ115" s="289"/>
      <c r="IA115" s="289"/>
      <c r="IB115" s="289"/>
      <c r="IC115" s="289"/>
      <c r="ID115" s="289"/>
      <c r="IE115" s="289"/>
      <c r="IF115" s="289"/>
      <c r="IG115" s="289"/>
      <c r="IH115" s="289"/>
      <c r="II115" s="289"/>
      <c r="IJ115" s="289"/>
      <c r="IK115" s="289"/>
      <c r="IL115" s="289"/>
      <c r="IM115" s="289"/>
      <c r="IN115" s="289"/>
      <c r="IO115" s="289"/>
      <c r="IP115" s="289"/>
      <c r="IQ115" s="289"/>
      <c r="IR115" s="289"/>
      <c r="IS115" s="289"/>
      <c r="IT115" s="289"/>
      <c r="IU115" s="289"/>
      <c r="IV115" s="289"/>
      <c r="IW115" s="289"/>
      <c r="IX115" s="289"/>
      <c r="IY115" s="289"/>
      <c r="IZ115" s="289"/>
      <c r="JA115" s="289"/>
    </row>
    <row r="116" spans="1:261" s="290" customFormat="1" ht="14.1" hidden="1" customHeight="1" x14ac:dyDescent="0.2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  <c r="K116" s="291" t="s">
        <v>313</v>
      </c>
      <c r="L116" s="291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89"/>
      <c r="BK116" s="289"/>
      <c r="BL116" s="289"/>
      <c r="BM116" s="289"/>
      <c r="BN116" s="289"/>
      <c r="BO116" s="289"/>
      <c r="BP116" s="289"/>
      <c r="BQ116" s="289"/>
      <c r="BR116" s="289"/>
      <c r="BS116" s="289"/>
      <c r="BT116" s="289"/>
      <c r="BU116" s="289"/>
      <c r="BV116" s="289"/>
      <c r="BW116" s="289"/>
      <c r="BX116" s="289"/>
      <c r="BY116" s="289"/>
      <c r="BZ116" s="289"/>
      <c r="CA116" s="289"/>
      <c r="CB116" s="289"/>
      <c r="CC116" s="289"/>
      <c r="CD116" s="289"/>
      <c r="CE116" s="289"/>
      <c r="CF116" s="289"/>
      <c r="CG116" s="289"/>
      <c r="CH116" s="289"/>
      <c r="CI116" s="289"/>
      <c r="CJ116" s="289"/>
      <c r="CK116" s="289"/>
      <c r="CL116" s="289"/>
      <c r="CM116" s="289"/>
      <c r="CN116" s="289"/>
      <c r="CO116" s="289"/>
      <c r="CP116" s="289"/>
      <c r="CQ116" s="289"/>
      <c r="CR116" s="289"/>
      <c r="CS116" s="289"/>
      <c r="CT116" s="289"/>
      <c r="CU116" s="289"/>
      <c r="CV116" s="289"/>
      <c r="CW116" s="289"/>
      <c r="CX116" s="289"/>
      <c r="CY116" s="289"/>
      <c r="CZ116" s="289"/>
      <c r="DA116" s="289"/>
      <c r="DB116" s="289"/>
      <c r="DC116" s="289"/>
      <c r="DD116" s="289"/>
      <c r="DE116" s="289"/>
      <c r="DF116" s="289"/>
      <c r="DG116" s="289"/>
      <c r="DH116" s="289"/>
      <c r="DI116" s="289"/>
      <c r="DJ116" s="289"/>
      <c r="DK116" s="289"/>
      <c r="DL116" s="289"/>
      <c r="DM116" s="289"/>
      <c r="DN116" s="289"/>
      <c r="DO116" s="289"/>
      <c r="DP116" s="289"/>
      <c r="DQ116" s="289"/>
      <c r="DR116" s="289"/>
      <c r="DS116" s="289"/>
      <c r="DT116" s="289"/>
      <c r="DU116" s="289"/>
      <c r="DV116" s="289"/>
      <c r="DW116" s="289"/>
      <c r="DX116" s="289"/>
      <c r="DY116" s="289"/>
      <c r="DZ116" s="289"/>
      <c r="EA116" s="289"/>
      <c r="EB116" s="289"/>
      <c r="EC116" s="289"/>
      <c r="ED116" s="289"/>
      <c r="EE116" s="289"/>
      <c r="EF116" s="289"/>
      <c r="EG116" s="289"/>
      <c r="EH116" s="289"/>
      <c r="EI116" s="289"/>
      <c r="EJ116" s="289"/>
      <c r="EK116" s="289"/>
      <c r="EL116" s="289"/>
      <c r="EM116" s="289"/>
      <c r="EN116" s="289"/>
      <c r="EO116" s="289"/>
      <c r="EP116" s="289"/>
      <c r="EQ116" s="289"/>
      <c r="ER116" s="289"/>
      <c r="ES116" s="289"/>
      <c r="ET116" s="289"/>
      <c r="EU116" s="289"/>
      <c r="EV116" s="289"/>
      <c r="EW116" s="289"/>
      <c r="EX116" s="289"/>
      <c r="EY116" s="289"/>
      <c r="EZ116" s="289"/>
      <c r="FA116" s="289"/>
      <c r="FB116" s="289"/>
      <c r="FC116" s="289"/>
      <c r="FD116" s="289"/>
      <c r="FE116" s="289"/>
      <c r="FF116" s="289"/>
      <c r="FG116" s="289"/>
      <c r="FH116" s="289"/>
      <c r="FI116" s="289"/>
      <c r="FJ116" s="289"/>
      <c r="FK116" s="289"/>
      <c r="FL116" s="289"/>
      <c r="FM116" s="289"/>
      <c r="FN116" s="289"/>
      <c r="FO116" s="289"/>
      <c r="FP116" s="289"/>
      <c r="FQ116" s="289"/>
      <c r="FR116" s="289"/>
      <c r="FS116" s="289"/>
      <c r="FT116" s="289"/>
      <c r="FU116" s="289"/>
      <c r="FV116" s="289"/>
      <c r="FW116" s="289"/>
      <c r="FX116" s="289"/>
      <c r="FY116" s="289"/>
      <c r="FZ116" s="289"/>
      <c r="GA116" s="289"/>
      <c r="GB116" s="289"/>
      <c r="GC116" s="289"/>
      <c r="GD116" s="289"/>
      <c r="GE116" s="289"/>
      <c r="GF116" s="289"/>
      <c r="GG116" s="289"/>
      <c r="GH116" s="289"/>
      <c r="GI116" s="289"/>
      <c r="GJ116" s="289"/>
      <c r="GK116" s="289"/>
      <c r="GL116" s="289"/>
      <c r="GM116" s="289"/>
      <c r="GN116" s="289"/>
      <c r="GO116" s="289"/>
      <c r="GP116" s="289"/>
      <c r="GQ116" s="289"/>
      <c r="GR116" s="289"/>
      <c r="GS116" s="289"/>
      <c r="GT116" s="289"/>
      <c r="GU116" s="289"/>
      <c r="GV116" s="289"/>
      <c r="GW116" s="289"/>
      <c r="GX116" s="289"/>
      <c r="GY116" s="289"/>
      <c r="GZ116" s="289"/>
      <c r="HA116" s="289"/>
      <c r="HB116" s="289"/>
      <c r="HC116" s="289"/>
      <c r="HD116" s="289"/>
      <c r="HE116" s="289"/>
      <c r="HF116" s="289"/>
      <c r="HG116" s="289"/>
      <c r="HH116" s="289"/>
      <c r="HI116" s="289"/>
      <c r="HJ116" s="289"/>
      <c r="HK116" s="289"/>
      <c r="HL116" s="289"/>
      <c r="HM116" s="289"/>
      <c r="HN116" s="289"/>
      <c r="HO116" s="289"/>
      <c r="HP116" s="289"/>
      <c r="HQ116" s="289"/>
      <c r="HR116" s="289"/>
      <c r="HS116" s="289"/>
      <c r="HT116" s="289"/>
      <c r="HU116" s="289"/>
      <c r="HV116" s="289"/>
      <c r="HW116" s="289"/>
      <c r="HX116" s="289"/>
      <c r="HY116" s="289"/>
      <c r="HZ116" s="289"/>
      <c r="IA116" s="289"/>
      <c r="IB116" s="289"/>
      <c r="IC116" s="289"/>
      <c r="ID116" s="289"/>
      <c r="IE116" s="289"/>
      <c r="IF116" s="289"/>
      <c r="IG116" s="289"/>
      <c r="IH116" s="289"/>
      <c r="II116" s="289"/>
      <c r="IJ116" s="289"/>
      <c r="IK116" s="289"/>
      <c r="IL116" s="289"/>
      <c r="IM116" s="289"/>
      <c r="IN116" s="289"/>
      <c r="IO116" s="289"/>
      <c r="IP116" s="289"/>
      <c r="IQ116" s="289"/>
      <c r="IR116" s="289"/>
      <c r="IS116" s="289"/>
      <c r="IT116" s="289"/>
      <c r="IU116" s="289"/>
      <c r="IV116" s="289"/>
      <c r="IW116" s="289"/>
      <c r="IX116" s="289"/>
      <c r="IY116" s="289"/>
      <c r="IZ116" s="289"/>
      <c r="JA116" s="289"/>
    </row>
    <row r="117" spans="1:261" s="290" customFormat="1" ht="14.1" hidden="1" customHeight="1" x14ac:dyDescent="0.2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  <c r="K117" s="291" t="s">
        <v>314</v>
      </c>
      <c r="L117" s="291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89"/>
      <c r="AR117" s="289"/>
      <c r="AS117" s="289"/>
      <c r="AT117" s="289"/>
      <c r="AU117" s="289"/>
      <c r="AV117" s="289"/>
      <c r="AW117" s="289"/>
      <c r="AX117" s="289"/>
      <c r="AY117" s="289"/>
      <c r="AZ117" s="289"/>
      <c r="BA117" s="289"/>
      <c r="BB117" s="289"/>
      <c r="BC117" s="289"/>
      <c r="BD117" s="289"/>
      <c r="BE117" s="289"/>
      <c r="BF117" s="289"/>
      <c r="BG117" s="289"/>
      <c r="BH117" s="289"/>
      <c r="BI117" s="289"/>
      <c r="BJ117" s="289"/>
      <c r="BK117" s="289"/>
      <c r="BL117" s="289"/>
      <c r="BM117" s="289"/>
      <c r="BN117" s="289"/>
      <c r="BO117" s="289"/>
      <c r="BP117" s="289"/>
      <c r="BQ117" s="289"/>
      <c r="BR117" s="289"/>
      <c r="BS117" s="289"/>
      <c r="BT117" s="289"/>
      <c r="BU117" s="289"/>
      <c r="BV117" s="289"/>
      <c r="BW117" s="289"/>
      <c r="BX117" s="289"/>
      <c r="BY117" s="289"/>
      <c r="BZ117" s="289"/>
      <c r="CA117" s="289"/>
      <c r="CB117" s="289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289"/>
      <c r="DA117" s="289"/>
      <c r="DB117" s="289"/>
      <c r="DC117" s="289"/>
      <c r="DD117" s="289"/>
      <c r="DE117" s="289"/>
      <c r="DF117" s="289"/>
      <c r="DG117" s="289"/>
      <c r="DH117" s="289"/>
      <c r="DI117" s="289"/>
      <c r="DJ117" s="289"/>
      <c r="DK117" s="289"/>
      <c r="DL117" s="289"/>
      <c r="DM117" s="289"/>
      <c r="DN117" s="289"/>
      <c r="DO117" s="289"/>
      <c r="DP117" s="289"/>
      <c r="DQ117" s="289"/>
      <c r="DR117" s="289"/>
      <c r="DS117" s="289"/>
      <c r="DT117" s="289"/>
      <c r="DU117" s="289"/>
      <c r="DV117" s="289"/>
      <c r="DW117" s="289"/>
      <c r="DX117" s="289"/>
      <c r="DY117" s="289"/>
      <c r="DZ117" s="289"/>
      <c r="EA117" s="289"/>
      <c r="EB117" s="289"/>
      <c r="EC117" s="289"/>
      <c r="ED117" s="289"/>
      <c r="EE117" s="289"/>
      <c r="EF117" s="289"/>
      <c r="EG117" s="289"/>
      <c r="EH117" s="289"/>
      <c r="EI117" s="289"/>
      <c r="EJ117" s="289"/>
      <c r="EK117" s="289"/>
      <c r="EL117" s="289"/>
      <c r="EM117" s="289"/>
      <c r="EN117" s="289"/>
      <c r="EO117" s="289"/>
      <c r="EP117" s="289"/>
      <c r="EQ117" s="289"/>
      <c r="ER117" s="289"/>
      <c r="ES117" s="289"/>
      <c r="ET117" s="289"/>
      <c r="EU117" s="289"/>
      <c r="EV117" s="289"/>
      <c r="EW117" s="289"/>
      <c r="EX117" s="289"/>
      <c r="EY117" s="289"/>
      <c r="EZ117" s="289"/>
      <c r="FA117" s="289"/>
      <c r="FB117" s="289"/>
      <c r="FC117" s="289"/>
      <c r="FD117" s="289"/>
      <c r="FE117" s="289"/>
      <c r="FF117" s="289"/>
      <c r="FG117" s="289"/>
      <c r="FH117" s="289"/>
      <c r="FI117" s="289"/>
      <c r="FJ117" s="289"/>
      <c r="FK117" s="289"/>
      <c r="FL117" s="289"/>
      <c r="FM117" s="289"/>
      <c r="FN117" s="289"/>
      <c r="FO117" s="289"/>
      <c r="FP117" s="289"/>
      <c r="FQ117" s="289"/>
      <c r="FR117" s="289"/>
      <c r="FS117" s="289"/>
      <c r="FT117" s="289"/>
      <c r="FU117" s="289"/>
      <c r="FV117" s="289"/>
      <c r="FW117" s="289"/>
      <c r="FX117" s="289"/>
      <c r="FY117" s="289"/>
      <c r="FZ117" s="289"/>
      <c r="GA117" s="289"/>
      <c r="GB117" s="289"/>
      <c r="GC117" s="289"/>
      <c r="GD117" s="289"/>
      <c r="GE117" s="289"/>
      <c r="GF117" s="289"/>
      <c r="GG117" s="289"/>
      <c r="GH117" s="289"/>
      <c r="GI117" s="289"/>
      <c r="GJ117" s="289"/>
      <c r="GK117" s="289"/>
      <c r="GL117" s="289"/>
      <c r="GM117" s="289"/>
      <c r="GN117" s="289"/>
      <c r="GO117" s="289"/>
      <c r="GP117" s="289"/>
      <c r="GQ117" s="289"/>
      <c r="GR117" s="289"/>
      <c r="GS117" s="289"/>
      <c r="GT117" s="289"/>
      <c r="GU117" s="289"/>
      <c r="GV117" s="289"/>
      <c r="GW117" s="289"/>
      <c r="GX117" s="289"/>
      <c r="GY117" s="289"/>
      <c r="GZ117" s="289"/>
      <c r="HA117" s="289"/>
      <c r="HB117" s="289"/>
      <c r="HC117" s="289"/>
      <c r="HD117" s="289"/>
      <c r="HE117" s="289"/>
      <c r="HF117" s="289"/>
      <c r="HG117" s="289"/>
      <c r="HH117" s="289"/>
      <c r="HI117" s="289"/>
      <c r="HJ117" s="289"/>
      <c r="HK117" s="289"/>
      <c r="HL117" s="289"/>
      <c r="HM117" s="289"/>
      <c r="HN117" s="289"/>
      <c r="HO117" s="289"/>
      <c r="HP117" s="289"/>
      <c r="HQ117" s="289"/>
      <c r="HR117" s="289"/>
      <c r="HS117" s="289"/>
      <c r="HT117" s="289"/>
      <c r="HU117" s="289"/>
      <c r="HV117" s="289"/>
      <c r="HW117" s="289"/>
      <c r="HX117" s="289"/>
      <c r="HY117" s="289"/>
      <c r="HZ117" s="289"/>
      <c r="IA117" s="289"/>
      <c r="IB117" s="289"/>
      <c r="IC117" s="289"/>
      <c r="ID117" s="289"/>
      <c r="IE117" s="289"/>
      <c r="IF117" s="289"/>
      <c r="IG117" s="289"/>
      <c r="IH117" s="289"/>
      <c r="II117" s="289"/>
      <c r="IJ117" s="289"/>
      <c r="IK117" s="289"/>
      <c r="IL117" s="289"/>
      <c r="IM117" s="289"/>
      <c r="IN117" s="289"/>
      <c r="IO117" s="289"/>
      <c r="IP117" s="289"/>
      <c r="IQ117" s="289"/>
      <c r="IR117" s="289"/>
      <c r="IS117" s="289"/>
      <c r="IT117" s="289"/>
      <c r="IU117" s="289"/>
      <c r="IV117" s="289"/>
      <c r="IW117" s="289"/>
      <c r="IX117" s="289"/>
      <c r="IY117" s="289"/>
      <c r="IZ117" s="289"/>
      <c r="JA117" s="289"/>
    </row>
    <row r="118" spans="1:261" s="290" customFormat="1" ht="14.1" hidden="1" customHeight="1" x14ac:dyDescent="0.2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  <c r="K118" s="291" t="s">
        <v>316</v>
      </c>
      <c r="L118" s="291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89"/>
      <c r="AR118" s="289"/>
      <c r="AS118" s="289"/>
      <c r="AT118" s="289"/>
      <c r="AU118" s="289"/>
      <c r="AV118" s="289"/>
      <c r="AW118" s="289"/>
      <c r="AX118" s="289"/>
      <c r="AY118" s="289"/>
      <c r="AZ118" s="289"/>
      <c r="BA118" s="289"/>
      <c r="BB118" s="289"/>
      <c r="BC118" s="289"/>
      <c r="BD118" s="289"/>
      <c r="BE118" s="289"/>
      <c r="BF118" s="289"/>
      <c r="BG118" s="289"/>
      <c r="BH118" s="289"/>
      <c r="BI118" s="289"/>
      <c r="BJ118" s="289"/>
      <c r="BK118" s="289"/>
      <c r="BL118" s="289"/>
      <c r="BM118" s="289"/>
      <c r="BN118" s="289"/>
      <c r="BO118" s="289"/>
      <c r="BP118" s="289"/>
      <c r="BQ118" s="289"/>
      <c r="BR118" s="289"/>
      <c r="BS118" s="289"/>
      <c r="BT118" s="289"/>
      <c r="BU118" s="289"/>
      <c r="BV118" s="289"/>
      <c r="BW118" s="289"/>
      <c r="BX118" s="289"/>
      <c r="BY118" s="289"/>
      <c r="BZ118" s="289"/>
      <c r="CA118" s="289"/>
      <c r="CB118" s="289"/>
      <c r="CC118" s="289"/>
      <c r="CD118" s="289"/>
      <c r="CE118" s="289"/>
      <c r="CF118" s="289"/>
      <c r="CG118" s="289"/>
      <c r="CH118" s="289"/>
      <c r="CI118" s="289"/>
      <c r="CJ118" s="289"/>
      <c r="CK118" s="289"/>
      <c r="CL118" s="289"/>
      <c r="CM118" s="289"/>
      <c r="CN118" s="289"/>
      <c r="CO118" s="289"/>
      <c r="CP118" s="289"/>
      <c r="CQ118" s="289"/>
      <c r="CR118" s="289"/>
      <c r="CS118" s="289"/>
      <c r="CT118" s="289"/>
      <c r="CU118" s="289"/>
      <c r="CV118" s="289"/>
      <c r="CW118" s="289"/>
      <c r="CX118" s="289"/>
      <c r="CY118" s="289"/>
      <c r="CZ118" s="289"/>
      <c r="DA118" s="289"/>
      <c r="DB118" s="289"/>
      <c r="DC118" s="289"/>
      <c r="DD118" s="289"/>
      <c r="DE118" s="289"/>
      <c r="DF118" s="289"/>
      <c r="DG118" s="289"/>
      <c r="DH118" s="289"/>
      <c r="DI118" s="289"/>
      <c r="DJ118" s="289"/>
      <c r="DK118" s="289"/>
      <c r="DL118" s="289"/>
      <c r="DM118" s="289"/>
      <c r="DN118" s="289"/>
      <c r="DO118" s="289"/>
      <c r="DP118" s="289"/>
      <c r="DQ118" s="289"/>
      <c r="DR118" s="289"/>
      <c r="DS118" s="289"/>
      <c r="DT118" s="289"/>
      <c r="DU118" s="289"/>
      <c r="DV118" s="289"/>
      <c r="DW118" s="289"/>
      <c r="DX118" s="289"/>
      <c r="DY118" s="289"/>
      <c r="DZ118" s="289"/>
      <c r="EA118" s="289"/>
      <c r="EB118" s="289"/>
      <c r="EC118" s="289"/>
      <c r="ED118" s="289"/>
      <c r="EE118" s="289"/>
      <c r="EF118" s="289"/>
      <c r="EG118" s="289"/>
      <c r="EH118" s="289"/>
      <c r="EI118" s="289"/>
      <c r="EJ118" s="289"/>
      <c r="EK118" s="289"/>
      <c r="EL118" s="289"/>
      <c r="EM118" s="289"/>
      <c r="EN118" s="289"/>
      <c r="EO118" s="289"/>
      <c r="EP118" s="289"/>
      <c r="EQ118" s="289"/>
      <c r="ER118" s="289"/>
      <c r="ES118" s="289"/>
      <c r="ET118" s="289"/>
      <c r="EU118" s="289"/>
      <c r="EV118" s="289"/>
      <c r="EW118" s="289"/>
      <c r="EX118" s="289"/>
      <c r="EY118" s="289"/>
      <c r="EZ118" s="289"/>
      <c r="FA118" s="289"/>
      <c r="FB118" s="289"/>
      <c r="FC118" s="289"/>
      <c r="FD118" s="289"/>
      <c r="FE118" s="289"/>
      <c r="FF118" s="289"/>
      <c r="FG118" s="289"/>
      <c r="FH118" s="289"/>
      <c r="FI118" s="289"/>
      <c r="FJ118" s="289"/>
      <c r="FK118" s="289"/>
      <c r="FL118" s="289"/>
      <c r="FM118" s="289"/>
      <c r="FN118" s="289"/>
      <c r="FO118" s="289"/>
      <c r="FP118" s="289"/>
      <c r="FQ118" s="289"/>
      <c r="FR118" s="289"/>
      <c r="FS118" s="289"/>
      <c r="FT118" s="289"/>
      <c r="FU118" s="289"/>
      <c r="FV118" s="289"/>
      <c r="FW118" s="289"/>
      <c r="FX118" s="289"/>
      <c r="FY118" s="289"/>
      <c r="FZ118" s="289"/>
      <c r="GA118" s="289"/>
      <c r="GB118" s="289"/>
      <c r="GC118" s="289"/>
      <c r="GD118" s="289"/>
      <c r="GE118" s="289"/>
      <c r="GF118" s="289"/>
      <c r="GG118" s="289"/>
      <c r="GH118" s="289"/>
      <c r="GI118" s="289"/>
      <c r="GJ118" s="289"/>
      <c r="GK118" s="289"/>
      <c r="GL118" s="289"/>
      <c r="GM118" s="289"/>
      <c r="GN118" s="289"/>
      <c r="GO118" s="289"/>
      <c r="GP118" s="289"/>
      <c r="GQ118" s="289"/>
      <c r="GR118" s="289"/>
      <c r="GS118" s="289"/>
      <c r="GT118" s="289"/>
      <c r="GU118" s="289"/>
      <c r="GV118" s="289"/>
      <c r="GW118" s="289"/>
      <c r="GX118" s="289"/>
      <c r="GY118" s="289"/>
      <c r="GZ118" s="289"/>
      <c r="HA118" s="289"/>
      <c r="HB118" s="289"/>
      <c r="HC118" s="289"/>
      <c r="HD118" s="289"/>
      <c r="HE118" s="289"/>
      <c r="HF118" s="289"/>
      <c r="HG118" s="289"/>
      <c r="HH118" s="289"/>
      <c r="HI118" s="289"/>
      <c r="HJ118" s="289"/>
      <c r="HK118" s="289"/>
      <c r="HL118" s="289"/>
      <c r="HM118" s="289"/>
      <c r="HN118" s="289"/>
      <c r="HO118" s="289"/>
      <c r="HP118" s="289"/>
      <c r="HQ118" s="289"/>
      <c r="HR118" s="289"/>
      <c r="HS118" s="289"/>
      <c r="HT118" s="289"/>
      <c r="HU118" s="289"/>
      <c r="HV118" s="289"/>
      <c r="HW118" s="289"/>
      <c r="HX118" s="289"/>
      <c r="HY118" s="289"/>
      <c r="HZ118" s="289"/>
      <c r="IA118" s="289"/>
      <c r="IB118" s="289"/>
      <c r="IC118" s="289"/>
      <c r="ID118" s="289"/>
      <c r="IE118" s="289"/>
      <c r="IF118" s="289"/>
      <c r="IG118" s="289"/>
      <c r="IH118" s="289"/>
      <c r="II118" s="289"/>
      <c r="IJ118" s="289"/>
      <c r="IK118" s="289"/>
      <c r="IL118" s="289"/>
      <c r="IM118" s="289"/>
      <c r="IN118" s="289"/>
      <c r="IO118" s="289"/>
      <c r="IP118" s="289"/>
      <c r="IQ118" s="289"/>
      <c r="IR118" s="289"/>
      <c r="IS118" s="289"/>
      <c r="IT118" s="289"/>
      <c r="IU118" s="289"/>
      <c r="IV118" s="289"/>
      <c r="IW118" s="289"/>
      <c r="IX118" s="289"/>
      <c r="IY118" s="289"/>
      <c r="IZ118" s="289"/>
      <c r="JA118" s="289"/>
    </row>
    <row r="119" spans="1:261" s="290" customFormat="1" ht="14.1" hidden="1" customHeight="1" x14ac:dyDescent="0.2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  <c r="K119" s="291"/>
      <c r="L119" s="291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89"/>
      <c r="AZ119" s="289"/>
      <c r="BA119" s="289"/>
      <c r="BB119" s="289"/>
      <c r="BC119" s="289"/>
      <c r="BD119" s="289"/>
      <c r="BE119" s="289"/>
      <c r="BF119" s="289"/>
      <c r="BG119" s="289"/>
      <c r="BH119" s="289"/>
      <c r="BI119" s="289"/>
      <c r="BJ119" s="289"/>
      <c r="BK119" s="289"/>
      <c r="BL119" s="289"/>
      <c r="BM119" s="289"/>
      <c r="BN119" s="289"/>
      <c r="BO119" s="289"/>
      <c r="BP119" s="289"/>
      <c r="BQ119" s="289"/>
      <c r="BR119" s="289"/>
      <c r="BS119" s="289"/>
      <c r="BT119" s="289"/>
      <c r="BU119" s="289"/>
      <c r="BV119" s="289"/>
      <c r="BW119" s="289"/>
      <c r="BX119" s="289"/>
      <c r="BY119" s="289"/>
      <c r="BZ119" s="289"/>
      <c r="CA119" s="289"/>
      <c r="CB119" s="289"/>
      <c r="CC119" s="289"/>
      <c r="CD119" s="289"/>
      <c r="CE119" s="289"/>
      <c r="CF119" s="289"/>
      <c r="CG119" s="289"/>
      <c r="CH119" s="289"/>
      <c r="CI119" s="289"/>
      <c r="CJ119" s="289"/>
      <c r="CK119" s="289"/>
      <c r="CL119" s="289"/>
      <c r="CM119" s="289"/>
      <c r="CN119" s="289"/>
      <c r="CO119" s="289"/>
      <c r="CP119" s="289"/>
      <c r="CQ119" s="289"/>
      <c r="CR119" s="289"/>
      <c r="CS119" s="289"/>
      <c r="CT119" s="289"/>
      <c r="CU119" s="289"/>
      <c r="CV119" s="289"/>
      <c r="CW119" s="289"/>
      <c r="CX119" s="289"/>
      <c r="CY119" s="289"/>
      <c r="CZ119" s="289"/>
      <c r="DA119" s="289"/>
      <c r="DB119" s="289"/>
      <c r="DC119" s="289"/>
      <c r="DD119" s="289"/>
      <c r="DE119" s="289"/>
      <c r="DF119" s="289"/>
      <c r="DG119" s="289"/>
      <c r="DH119" s="289"/>
      <c r="DI119" s="289"/>
      <c r="DJ119" s="289"/>
      <c r="DK119" s="289"/>
      <c r="DL119" s="289"/>
      <c r="DM119" s="289"/>
      <c r="DN119" s="289"/>
      <c r="DO119" s="289"/>
      <c r="DP119" s="289"/>
      <c r="DQ119" s="289"/>
      <c r="DR119" s="289"/>
      <c r="DS119" s="289"/>
      <c r="DT119" s="289"/>
      <c r="DU119" s="289"/>
      <c r="DV119" s="289"/>
      <c r="DW119" s="289"/>
      <c r="DX119" s="289"/>
      <c r="DY119" s="289"/>
      <c r="DZ119" s="289"/>
      <c r="EA119" s="289"/>
      <c r="EB119" s="289"/>
      <c r="EC119" s="289"/>
      <c r="ED119" s="289"/>
      <c r="EE119" s="289"/>
      <c r="EF119" s="289"/>
      <c r="EG119" s="289"/>
      <c r="EH119" s="289"/>
      <c r="EI119" s="289"/>
      <c r="EJ119" s="289"/>
      <c r="EK119" s="289"/>
      <c r="EL119" s="289"/>
      <c r="EM119" s="289"/>
      <c r="EN119" s="289"/>
      <c r="EO119" s="289"/>
      <c r="EP119" s="289"/>
      <c r="EQ119" s="289"/>
      <c r="ER119" s="289"/>
      <c r="ES119" s="289"/>
      <c r="ET119" s="289"/>
      <c r="EU119" s="289"/>
      <c r="EV119" s="289"/>
      <c r="EW119" s="289"/>
      <c r="EX119" s="289"/>
      <c r="EY119" s="289"/>
      <c r="EZ119" s="289"/>
      <c r="FA119" s="289"/>
      <c r="FB119" s="289"/>
      <c r="FC119" s="289"/>
      <c r="FD119" s="289"/>
      <c r="FE119" s="289"/>
      <c r="FF119" s="289"/>
      <c r="FG119" s="289"/>
      <c r="FH119" s="289"/>
      <c r="FI119" s="289"/>
      <c r="FJ119" s="289"/>
      <c r="FK119" s="289"/>
      <c r="FL119" s="289"/>
      <c r="FM119" s="289"/>
      <c r="FN119" s="289"/>
      <c r="FO119" s="289"/>
      <c r="FP119" s="289"/>
      <c r="FQ119" s="289"/>
      <c r="FR119" s="289"/>
      <c r="FS119" s="289"/>
      <c r="FT119" s="289"/>
      <c r="FU119" s="289"/>
      <c r="FV119" s="289"/>
      <c r="FW119" s="289"/>
      <c r="FX119" s="289"/>
      <c r="FY119" s="289"/>
      <c r="FZ119" s="289"/>
      <c r="GA119" s="289"/>
      <c r="GB119" s="289"/>
      <c r="GC119" s="289"/>
      <c r="GD119" s="289"/>
      <c r="GE119" s="289"/>
      <c r="GF119" s="289"/>
      <c r="GG119" s="289"/>
      <c r="GH119" s="289"/>
      <c r="GI119" s="289"/>
      <c r="GJ119" s="289"/>
      <c r="GK119" s="289"/>
      <c r="GL119" s="289"/>
      <c r="GM119" s="289"/>
      <c r="GN119" s="289"/>
      <c r="GO119" s="289"/>
      <c r="GP119" s="289"/>
      <c r="GQ119" s="289"/>
      <c r="GR119" s="289"/>
      <c r="GS119" s="289"/>
      <c r="GT119" s="289"/>
      <c r="GU119" s="289"/>
      <c r="GV119" s="289"/>
      <c r="GW119" s="289"/>
      <c r="GX119" s="289"/>
      <c r="GY119" s="289"/>
      <c r="GZ119" s="289"/>
      <c r="HA119" s="289"/>
      <c r="HB119" s="289"/>
      <c r="HC119" s="289"/>
      <c r="HD119" s="289"/>
      <c r="HE119" s="289"/>
      <c r="HF119" s="289"/>
      <c r="HG119" s="289"/>
      <c r="HH119" s="289"/>
      <c r="HI119" s="289"/>
      <c r="HJ119" s="289"/>
      <c r="HK119" s="289"/>
      <c r="HL119" s="289"/>
      <c r="HM119" s="289"/>
      <c r="HN119" s="289"/>
      <c r="HO119" s="289"/>
      <c r="HP119" s="289"/>
      <c r="HQ119" s="289"/>
      <c r="HR119" s="289"/>
      <c r="HS119" s="289"/>
      <c r="HT119" s="289"/>
      <c r="HU119" s="289"/>
      <c r="HV119" s="289"/>
      <c r="HW119" s="289"/>
      <c r="HX119" s="289"/>
      <c r="HY119" s="289"/>
      <c r="HZ119" s="289"/>
      <c r="IA119" s="289"/>
      <c r="IB119" s="289"/>
      <c r="IC119" s="289"/>
      <c r="ID119" s="289"/>
      <c r="IE119" s="289"/>
      <c r="IF119" s="289"/>
      <c r="IG119" s="289"/>
      <c r="IH119" s="289"/>
      <c r="II119" s="289"/>
      <c r="IJ119" s="289"/>
      <c r="IK119" s="289"/>
      <c r="IL119" s="289"/>
      <c r="IM119" s="289"/>
      <c r="IN119" s="289"/>
      <c r="IO119" s="289"/>
      <c r="IP119" s="289"/>
      <c r="IQ119" s="289"/>
      <c r="IR119" s="289"/>
      <c r="IS119" s="289"/>
      <c r="IT119" s="289"/>
      <c r="IU119" s="289"/>
      <c r="IV119" s="289"/>
      <c r="IW119" s="289"/>
      <c r="IX119" s="289"/>
      <c r="IY119" s="289"/>
      <c r="IZ119" s="289"/>
      <c r="JA119" s="289"/>
    </row>
    <row r="120" spans="1:261" s="290" customFormat="1" ht="14.1" customHeight="1" x14ac:dyDescent="0.25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  <c r="K120" s="291"/>
      <c r="L120" s="291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289"/>
      <c r="AX120" s="289"/>
      <c r="AY120" s="289"/>
      <c r="AZ120" s="289"/>
      <c r="BA120" s="289"/>
      <c r="BB120" s="289"/>
      <c r="BC120" s="289"/>
      <c r="BD120" s="289"/>
      <c r="BE120" s="289"/>
      <c r="BF120" s="289"/>
      <c r="BG120" s="289"/>
      <c r="BH120" s="289"/>
      <c r="BI120" s="289"/>
      <c r="BJ120" s="289"/>
      <c r="BK120" s="289"/>
      <c r="BL120" s="289"/>
      <c r="BM120" s="289"/>
      <c r="BN120" s="289"/>
      <c r="BO120" s="289"/>
      <c r="BP120" s="289"/>
      <c r="BQ120" s="289"/>
      <c r="BR120" s="289"/>
      <c r="BS120" s="289"/>
      <c r="BT120" s="289"/>
      <c r="BU120" s="289"/>
      <c r="BV120" s="289"/>
      <c r="BW120" s="289"/>
      <c r="BX120" s="289"/>
      <c r="BY120" s="289"/>
      <c r="BZ120" s="289"/>
      <c r="CA120" s="289"/>
      <c r="CB120" s="289"/>
      <c r="CC120" s="289"/>
      <c r="CD120" s="289"/>
      <c r="CE120" s="289"/>
      <c r="CF120" s="289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89"/>
      <c r="CQ120" s="289"/>
      <c r="CR120" s="289"/>
      <c r="CS120" s="289"/>
      <c r="CT120" s="289"/>
      <c r="CU120" s="289"/>
      <c r="CV120" s="289"/>
      <c r="CW120" s="289"/>
      <c r="CX120" s="289"/>
      <c r="CY120" s="289"/>
      <c r="CZ120" s="289"/>
      <c r="DA120" s="289"/>
      <c r="DB120" s="289"/>
      <c r="DC120" s="289"/>
      <c r="DD120" s="289"/>
      <c r="DE120" s="289"/>
      <c r="DF120" s="289"/>
      <c r="DG120" s="289"/>
      <c r="DH120" s="289"/>
      <c r="DI120" s="289"/>
      <c r="DJ120" s="289"/>
      <c r="DK120" s="289"/>
      <c r="DL120" s="289"/>
      <c r="DM120" s="289"/>
      <c r="DN120" s="289"/>
      <c r="DO120" s="289"/>
      <c r="DP120" s="289"/>
      <c r="DQ120" s="289"/>
      <c r="DR120" s="289"/>
      <c r="DS120" s="289"/>
      <c r="DT120" s="289"/>
      <c r="DU120" s="289"/>
      <c r="DV120" s="289"/>
      <c r="DW120" s="289"/>
      <c r="DX120" s="289"/>
      <c r="DY120" s="289"/>
      <c r="DZ120" s="289"/>
      <c r="EA120" s="289"/>
      <c r="EB120" s="289"/>
      <c r="EC120" s="289"/>
      <c r="ED120" s="289"/>
      <c r="EE120" s="289"/>
      <c r="EF120" s="289"/>
      <c r="EG120" s="289"/>
      <c r="EH120" s="289"/>
      <c r="EI120" s="289"/>
      <c r="EJ120" s="289"/>
      <c r="EK120" s="289"/>
      <c r="EL120" s="289"/>
      <c r="EM120" s="289"/>
      <c r="EN120" s="289"/>
      <c r="EO120" s="289"/>
      <c r="EP120" s="289"/>
      <c r="EQ120" s="289"/>
      <c r="ER120" s="289"/>
      <c r="ES120" s="289"/>
      <c r="ET120" s="289"/>
      <c r="EU120" s="289"/>
      <c r="EV120" s="289"/>
      <c r="EW120" s="289"/>
      <c r="EX120" s="289"/>
      <c r="EY120" s="289"/>
      <c r="EZ120" s="289"/>
      <c r="FA120" s="289"/>
      <c r="FB120" s="289"/>
      <c r="FC120" s="289"/>
      <c r="FD120" s="289"/>
      <c r="FE120" s="289"/>
      <c r="FF120" s="289"/>
      <c r="FG120" s="289"/>
      <c r="FH120" s="289"/>
      <c r="FI120" s="289"/>
      <c r="FJ120" s="289"/>
      <c r="FK120" s="289"/>
      <c r="FL120" s="289"/>
      <c r="FM120" s="289"/>
      <c r="FN120" s="289"/>
      <c r="FO120" s="289"/>
      <c r="FP120" s="289"/>
      <c r="FQ120" s="289"/>
      <c r="FR120" s="289"/>
      <c r="FS120" s="289"/>
      <c r="FT120" s="289"/>
      <c r="FU120" s="289"/>
      <c r="FV120" s="289"/>
      <c r="FW120" s="289"/>
      <c r="FX120" s="289"/>
      <c r="FY120" s="289"/>
      <c r="FZ120" s="289"/>
      <c r="GA120" s="289"/>
      <c r="GB120" s="289"/>
      <c r="GC120" s="289"/>
      <c r="GD120" s="289"/>
      <c r="GE120" s="289"/>
      <c r="GF120" s="289"/>
      <c r="GG120" s="289"/>
      <c r="GH120" s="289"/>
      <c r="GI120" s="289"/>
      <c r="GJ120" s="289"/>
      <c r="GK120" s="289"/>
      <c r="GL120" s="289"/>
      <c r="GM120" s="289"/>
      <c r="GN120" s="289"/>
      <c r="GO120" s="289"/>
      <c r="GP120" s="289"/>
      <c r="GQ120" s="289"/>
      <c r="GR120" s="289"/>
      <c r="GS120" s="289"/>
      <c r="GT120" s="289"/>
      <c r="GU120" s="289"/>
      <c r="GV120" s="289"/>
      <c r="GW120" s="289"/>
      <c r="GX120" s="289"/>
      <c r="GY120" s="289"/>
      <c r="GZ120" s="289"/>
      <c r="HA120" s="289"/>
      <c r="HB120" s="289"/>
      <c r="HC120" s="289"/>
      <c r="HD120" s="289"/>
      <c r="HE120" s="289"/>
      <c r="HF120" s="289"/>
      <c r="HG120" s="289"/>
      <c r="HH120" s="289"/>
      <c r="HI120" s="289"/>
      <c r="HJ120" s="289"/>
      <c r="HK120" s="289"/>
      <c r="HL120" s="289"/>
      <c r="HM120" s="289"/>
      <c r="HN120" s="289"/>
      <c r="HO120" s="289"/>
      <c r="HP120" s="289"/>
      <c r="HQ120" s="289"/>
      <c r="HR120" s="289"/>
      <c r="HS120" s="289"/>
      <c r="HT120" s="289"/>
      <c r="HU120" s="289"/>
      <c r="HV120" s="289"/>
      <c r="HW120" s="289"/>
      <c r="HX120" s="289"/>
      <c r="HY120" s="289"/>
      <c r="HZ120" s="289"/>
      <c r="IA120" s="289"/>
      <c r="IB120" s="289"/>
      <c r="IC120" s="289"/>
      <c r="ID120" s="289"/>
      <c r="IE120" s="289"/>
      <c r="IF120" s="289"/>
      <c r="IG120" s="289"/>
      <c r="IH120" s="289"/>
      <c r="II120" s="289"/>
      <c r="IJ120" s="289"/>
      <c r="IK120" s="289"/>
      <c r="IL120" s="289"/>
      <c r="IM120" s="289"/>
      <c r="IN120" s="289"/>
      <c r="IO120" s="289"/>
      <c r="IP120" s="289"/>
      <c r="IQ120" s="289"/>
      <c r="IR120" s="289"/>
      <c r="IS120" s="289"/>
      <c r="IT120" s="289"/>
      <c r="IU120" s="289"/>
      <c r="IV120" s="289"/>
      <c r="IW120" s="289"/>
      <c r="IX120" s="289"/>
      <c r="IY120" s="289"/>
      <c r="IZ120" s="289"/>
      <c r="JA120" s="289"/>
    </row>
    <row r="121" spans="1:261" s="290" customFormat="1" ht="14.1" customHeight="1" x14ac:dyDescent="0.25">
      <c r="A121" s="289"/>
      <c r="B121" s="289"/>
      <c r="C121" s="289"/>
      <c r="D121" s="289"/>
      <c r="E121" s="289"/>
      <c r="F121" s="289"/>
      <c r="G121" s="289"/>
      <c r="H121" s="289"/>
      <c r="I121" s="289"/>
      <c r="J121" s="289"/>
      <c r="K121" s="291"/>
      <c r="L121" s="291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289"/>
      <c r="BC121" s="289"/>
      <c r="BD121" s="289"/>
      <c r="BE121" s="289"/>
      <c r="BF121" s="289"/>
      <c r="BG121" s="289"/>
      <c r="BH121" s="289"/>
      <c r="BI121" s="289"/>
      <c r="BJ121" s="289"/>
      <c r="BK121" s="289"/>
      <c r="BL121" s="289"/>
      <c r="BM121" s="289"/>
      <c r="BN121" s="289"/>
      <c r="BO121" s="289"/>
      <c r="BP121" s="289"/>
      <c r="BQ121" s="289"/>
      <c r="BR121" s="289"/>
      <c r="BS121" s="289"/>
      <c r="BT121" s="289"/>
      <c r="BU121" s="289"/>
      <c r="BV121" s="289"/>
      <c r="BW121" s="289"/>
      <c r="BX121" s="289"/>
      <c r="BY121" s="289"/>
      <c r="BZ121" s="289"/>
      <c r="CA121" s="289"/>
      <c r="CB121" s="289"/>
      <c r="CC121" s="289"/>
      <c r="CD121" s="289"/>
      <c r="CE121" s="289"/>
      <c r="CF121" s="289"/>
      <c r="CG121" s="289"/>
      <c r="CH121" s="289"/>
      <c r="CI121" s="289"/>
      <c r="CJ121" s="289"/>
      <c r="CK121" s="289"/>
      <c r="CL121" s="289"/>
      <c r="CM121" s="289"/>
      <c r="CN121" s="289"/>
      <c r="CO121" s="289"/>
      <c r="CP121" s="289"/>
      <c r="CQ121" s="289"/>
      <c r="CR121" s="289"/>
      <c r="CS121" s="289"/>
      <c r="CT121" s="289"/>
      <c r="CU121" s="289"/>
      <c r="CV121" s="289"/>
      <c r="CW121" s="289"/>
      <c r="CX121" s="289"/>
      <c r="CY121" s="289"/>
      <c r="CZ121" s="289"/>
      <c r="DA121" s="289"/>
      <c r="DB121" s="289"/>
      <c r="DC121" s="289"/>
      <c r="DD121" s="289"/>
      <c r="DE121" s="289"/>
      <c r="DF121" s="289"/>
      <c r="DG121" s="289"/>
      <c r="DH121" s="289"/>
      <c r="DI121" s="289"/>
      <c r="DJ121" s="289"/>
      <c r="DK121" s="289"/>
      <c r="DL121" s="289"/>
      <c r="DM121" s="289"/>
      <c r="DN121" s="289"/>
      <c r="DO121" s="289"/>
      <c r="DP121" s="289"/>
      <c r="DQ121" s="289"/>
      <c r="DR121" s="289"/>
      <c r="DS121" s="289"/>
      <c r="DT121" s="289"/>
      <c r="DU121" s="289"/>
      <c r="DV121" s="289"/>
      <c r="DW121" s="289"/>
      <c r="DX121" s="289"/>
      <c r="DY121" s="289"/>
      <c r="DZ121" s="289"/>
      <c r="EA121" s="289"/>
      <c r="EB121" s="289"/>
      <c r="EC121" s="289"/>
      <c r="ED121" s="289"/>
      <c r="EE121" s="289"/>
      <c r="EF121" s="289"/>
      <c r="EG121" s="289"/>
      <c r="EH121" s="289"/>
      <c r="EI121" s="289"/>
      <c r="EJ121" s="289"/>
      <c r="EK121" s="289"/>
      <c r="EL121" s="289"/>
      <c r="EM121" s="289"/>
      <c r="EN121" s="289"/>
      <c r="EO121" s="289"/>
      <c r="EP121" s="289"/>
      <c r="EQ121" s="289"/>
      <c r="ER121" s="289"/>
      <c r="ES121" s="289"/>
      <c r="ET121" s="289"/>
      <c r="EU121" s="289"/>
      <c r="EV121" s="289"/>
      <c r="EW121" s="289"/>
      <c r="EX121" s="289"/>
      <c r="EY121" s="289"/>
      <c r="EZ121" s="289"/>
      <c r="FA121" s="289"/>
      <c r="FB121" s="289"/>
      <c r="FC121" s="289"/>
      <c r="FD121" s="289"/>
      <c r="FE121" s="289"/>
      <c r="FF121" s="289"/>
      <c r="FG121" s="289"/>
      <c r="FH121" s="289"/>
      <c r="FI121" s="289"/>
      <c r="FJ121" s="289"/>
      <c r="FK121" s="289"/>
      <c r="FL121" s="289"/>
      <c r="FM121" s="289"/>
      <c r="FN121" s="289"/>
      <c r="FO121" s="289"/>
      <c r="FP121" s="289"/>
      <c r="FQ121" s="289"/>
      <c r="FR121" s="289"/>
      <c r="FS121" s="289"/>
      <c r="FT121" s="289"/>
      <c r="FU121" s="289"/>
      <c r="FV121" s="289"/>
      <c r="FW121" s="289"/>
      <c r="FX121" s="289"/>
      <c r="FY121" s="289"/>
      <c r="FZ121" s="289"/>
      <c r="GA121" s="289"/>
      <c r="GB121" s="289"/>
      <c r="GC121" s="289"/>
      <c r="GD121" s="289"/>
      <c r="GE121" s="289"/>
      <c r="GF121" s="289"/>
      <c r="GG121" s="289"/>
      <c r="GH121" s="289"/>
      <c r="GI121" s="289"/>
      <c r="GJ121" s="289"/>
      <c r="GK121" s="289"/>
      <c r="GL121" s="289"/>
      <c r="GM121" s="289"/>
      <c r="GN121" s="289"/>
      <c r="GO121" s="289"/>
      <c r="GP121" s="289"/>
      <c r="GQ121" s="289"/>
      <c r="GR121" s="289"/>
      <c r="GS121" s="289"/>
      <c r="GT121" s="289"/>
      <c r="GU121" s="289"/>
      <c r="GV121" s="289"/>
      <c r="GW121" s="289"/>
      <c r="GX121" s="289"/>
      <c r="GY121" s="289"/>
      <c r="GZ121" s="289"/>
      <c r="HA121" s="289"/>
      <c r="HB121" s="289"/>
      <c r="HC121" s="289"/>
      <c r="HD121" s="289"/>
      <c r="HE121" s="289"/>
      <c r="HF121" s="289"/>
      <c r="HG121" s="289"/>
      <c r="HH121" s="289"/>
      <c r="HI121" s="289"/>
      <c r="HJ121" s="289"/>
      <c r="HK121" s="289"/>
      <c r="HL121" s="289"/>
      <c r="HM121" s="289"/>
      <c r="HN121" s="289"/>
      <c r="HO121" s="289"/>
      <c r="HP121" s="289"/>
      <c r="HQ121" s="289"/>
      <c r="HR121" s="289"/>
      <c r="HS121" s="289"/>
      <c r="HT121" s="289"/>
      <c r="HU121" s="289"/>
      <c r="HV121" s="289"/>
      <c r="HW121" s="289"/>
      <c r="HX121" s="289"/>
      <c r="HY121" s="289"/>
      <c r="HZ121" s="289"/>
      <c r="IA121" s="289"/>
      <c r="IB121" s="289"/>
      <c r="IC121" s="289"/>
      <c r="ID121" s="289"/>
      <c r="IE121" s="289"/>
      <c r="IF121" s="289"/>
      <c r="IG121" s="289"/>
      <c r="IH121" s="289"/>
      <c r="II121" s="289"/>
      <c r="IJ121" s="289"/>
      <c r="IK121" s="289"/>
      <c r="IL121" s="289"/>
      <c r="IM121" s="289"/>
      <c r="IN121" s="289"/>
      <c r="IO121" s="289"/>
      <c r="IP121" s="289"/>
      <c r="IQ121" s="289"/>
      <c r="IR121" s="289"/>
      <c r="IS121" s="289"/>
      <c r="IT121" s="289"/>
      <c r="IU121" s="289"/>
      <c r="IV121" s="289"/>
      <c r="IW121" s="289"/>
      <c r="IX121" s="289"/>
      <c r="IY121" s="289"/>
      <c r="IZ121" s="289"/>
      <c r="JA121" s="289"/>
    </row>
    <row r="122" spans="1:261" s="290" customFormat="1" ht="14.1" customHeight="1" x14ac:dyDescent="0.25">
      <c r="A122" s="289"/>
      <c r="B122" s="289"/>
      <c r="C122" s="289"/>
      <c r="D122" s="289"/>
      <c r="E122" s="289"/>
      <c r="F122" s="289"/>
      <c r="G122" s="289"/>
      <c r="H122" s="289"/>
      <c r="I122" s="289"/>
      <c r="J122" s="289"/>
      <c r="K122" s="291"/>
      <c r="L122" s="291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89"/>
      <c r="CQ122" s="289"/>
      <c r="CR122" s="289"/>
      <c r="CS122" s="289"/>
      <c r="CT122" s="289"/>
      <c r="CU122" s="289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89"/>
      <c r="DF122" s="289"/>
      <c r="DG122" s="289"/>
      <c r="DH122" s="289"/>
      <c r="DI122" s="289"/>
      <c r="DJ122" s="289"/>
      <c r="DK122" s="289"/>
      <c r="DL122" s="289"/>
      <c r="DM122" s="289"/>
      <c r="DN122" s="289"/>
      <c r="DO122" s="289"/>
      <c r="DP122" s="289"/>
      <c r="DQ122" s="289"/>
      <c r="DR122" s="289"/>
      <c r="DS122" s="289"/>
      <c r="DT122" s="289"/>
      <c r="DU122" s="289"/>
      <c r="DV122" s="289"/>
      <c r="DW122" s="289"/>
      <c r="DX122" s="289"/>
      <c r="DY122" s="289"/>
      <c r="DZ122" s="289"/>
      <c r="EA122" s="289"/>
      <c r="EB122" s="289"/>
      <c r="EC122" s="289"/>
      <c r="ED122" s="289"/>
      <c r="EE122" s="289"/>
      <c r="EF122" s="289"/>
      <c r="EG122" s="289"/>
      <c r="EH122" s="289"/>
      <c r="EI122" s="289"/>
      <c r="EJ122" s="289"/>
      <c r="EK122" s="289"/>
      <c r="EL122" s="289"/>
      <c r="EM122" s="289"/>
      <c r="EN122" s="289"/>
      <c r="EO122" s="289"/>
      <c r="EP122" s="289"/>
      <c r="EQ122" s="289"/>
      <c r="ER122" s="289"/>
      <c r="ES122" s="289"/>
      <c r="ET122" s="289"/>
      <c r="EU122" s="289"/>
      <c r="EV122" s="289"/>
      <c r="EW122" s="289"/>
      <c r="EX122" s="289"/>
      <c r="EY122" s="289"/>
      <c r="EZ122" s="289"/>
      <c r="FA122" s="289"/>
      <c r="FB122" s="289"/>
      <c r="FC122" s="289"/>
      <c r="FD122" s="289"/>
      <c r="FE122" s="289"/>
      <c r="FF122" s="289"/>
      <c r="FG122" s="289"/>
      <c r="FH122" s="289"/>
      <c r="FI122" s="289"/>
      <c r="FJ122" s="289"/>
      <c r="FK122" s="289"/>
      <c r="FL122" s="289"/>
      <c r="FM122" s="289"/>
      <c r="FN122" s="289"/>
      <c r="FO122" s="289"/>
      <c r="FP122" s="289"/>
      <c r="FQ122" s="289"/>
      <c r="FR122" s="289"/>
      <c r="FS122" s="289"/>
      <c r="FT122" s="289"/>
      <c r="FU122" s="289"/>
      <c r="FV122" s="289"/>
      <c r="FW122" s="289"/>
      <c r="FX122" s="289"/>
      <c r="FY122" s="289"/>
      <c r="FZ122" s="289"/>
      <c r="GA122" s="289"/>
      <c r="GB122" s="289"/>
      <c r="GC122" s="289"/>
      <c r="GD122" s="289"/>
      <c r="GE122" s="289"/>
      <c r="GF122" s="289"/>
      <c r="GG122" s="289"/>
      <c r="GH122" s="289"/>
      <c r="GI122" s="289"/>
      <c r="GJ122" s="289"/>
      <c r="GK122" s="289"/>
      <c r="GL122" s="289"/>
      <c r="GM122" s="289"/>
      <c r="GN122" s="289"/>
      <c r="GO122" s="289"/>
      <c r="GP122" s="289"/>
      <c r="GQ122" s="289"/>
      <c r="GR122" s="289"/>
      <c r="GS122" s="289"/>
      <c r="GT122" s="289"/>
      <c r="GU122" s="289"/>
      <c r="GV122" s="289"/>
      <c r="GW122" s="289"/>
      <c r="GX122" s="289"/>
      <c r="GY122" s="289"/>
      <c r="GZ122" s="289"/>
      <c r="HA122" s="289"/>
      <c r="HB122" s="289"/>
      <c r="HC122" s="289"/>
      <c r="HD122" s="289"/>
      <c r="HE122" s="289"/>
      <c r="HF122" s="289"/>
      <c r="HG122" s="289"/>
      <c r="HH122" s="289"/>
      <c r="HI122" s="289"/>
      <c r="HJ122" s="289"/>
      <c r="HK122" s="289"/>
      <c r="HL122" s="289"/>
      <c r="HM122" s="289"/>
      <c r="HN122" s="289"/>
      <c r="HO122" s="289"/>
      <c r="HP122" s="289"/>
      <c r="HQ122" s="289"/>
      <c r="HR122" s="289"/>
      <c r="HS122" s="289"/>
      <c r="HT122" s="289"/>
      <c r="HU122" s="289"/>
      <c r="HV122" s="289"/>
      <c r="HW122" s="289"/>
      <c r="HX122" s="289"/>
      <c r="HY122" s="289"/>
      <c r="HZ122" s="289"/>
      <c r="IA122" s="289"/>
      <c r="IB122" s="289"/>
      <c r="IC122" s="289"/>
      <c r="ID122" s="289"/>
      <c r="IE122" s="289"/>
      <c r="IF122" s="289"/>
      <c r="IG122" s="289"/>
      <c r="IH122" s="289"/>
      <c r="II122" s="289"/>
      <c r="IJ122" s="289"/>
      <c r="IK122" s="289"/>
      <c r="IL122" s="289"/>
      <c r="IM122" s="289"/>
      <c r="IN122" s="289"/>
      <c r="IO122" s="289"/>
      <c r="IP122" s="289"/>
      <c r="IQ122" s="289"/>
      <c r="IR122" s="289"/>
      <c r="IS122" s="289"/>
      <c r="IT122" s="289"/>
      <c r="IU122" s="289"/>
      <c r="IV122" s="289"/>
      <c r="IW122" s="289"/>
      <c r="IX122" s="289"/>
      <c r="IY122" s="289"/>
      <c r="IZ122" s="289"/>
      <c r="JA122" s="289"/>
    </row>
    <row r="123" spans="1:261" ht="14.25" x14ac:dyDescent="0.25"/>
  </sheetData>
  <mergeCells count="73">
    <mergeCell ref="S31:S33"/>
    <mergeCell ref="S34:S36"/>
    <mergeCell ref="F13:F16"/>
    <mergeCell ref="D13:D16"/>
    <mergeCell ref="D17:D21"/>
    <mergeCell ref="D22:D24"/>
    <mergeCell ref="F22:F24"/>
    <mergeCell ref="F17:F21"/>
    <mergeCell ref="AA10:AF10"/>
    <mergeCell ref="T11:U11"/>
    <mergeCell ref="T10:Z10"/>
    <mergeCell ref="N11:O11"/>
    <mergeCell ref="N10:S10"/>
    <mergeCell ref="P11:S11"/>
    <mergeCell ref="V11:Z11"/>
    <mergeCell ref="AC11:AF11"/>
    <mergeCell ref="AA11:AB11"/>
    <mergeCell ref="A25:A27"/>
    <mergeCell ref="B25:B27"/>
    <mergeCell ref="E25:E27"/>
    <mergeCell ref="F25:F27"/>
    <mergeCell ref="D25:D27"/>
    <mergeCell ref="E37:E39"/>
    <mergeCell ref="F37:F39"/>
    <mergeCell ref="D37:D39"/>
    <mergeCell ref="A28:A30"/>
    <mergeCell ref="B28:B30"/>
    <mergeCell ref="E28:E30"/>
    <mergeCell ref="F28:F30"/>
    <mergeCell ref="D28:D30"/>
    <mergeCell ref="C13:C16"/>
    <mergeCell ref="C17:C21"/>
    <mergeCell ref="E17:E21"/>
    <mergeCell ref="A40:JA110"/>
    <mergeCell ref="A31:A33"/>
    <mergeCell ref="B31:B33"/>
    <mergeCell ref="E31:E33"/>
    <mergeCell ref="F31:F33"/>
    <mergeCell ref="D31:D33"/>
    <mergeCell ref="A34:A36"/>
    <mergeCell ref="B34:B36"/>
    <mergeCell ref="E34:E36"/>
    <mergeCell ref="F34:F36"/>
    <mergeCell ref="D34:D36"/>
    <mergeCell ref="A37:A39"/>
    <mergeCell ref="B37:B39"/>
    <mergeCell ref="A1:JA1"/>
    <mergeCell ref="A9:JA9"/>
    <mergeCell ref="E6:JA6"/>
    <mergeCell ref="E7:JA7"/>
    <mergeCell ref="E8:JA8"/>
    <mergeCell ref="A4:JA4"/>
    <mergeCell ref="A2:JA2"/>
    <mergeCell ref="A7:D7"/>
    <mergeCell ref="A8:D8"/>
    <mergeCell ref="A6:B6"/>
    <mergeCell ref="A3:JA3"/>
    <mergeCell ref="K10:M11"/>
    <mergeCell ref="A10:J11"/>
    <mergeCell ref="C25:C27"/>
    <mergeCell ref="C28:C30"/>
    <mergeCell ref="C37:C39"/>
    <mergeCell ref="C34:C36"/>
    <mergeCell ref="C31:C33"/>
    <mergeCell ref="A13:A16"/>
    <mergeCell ref="B13:B16"/>
    <mergeCell ref="A22:A24"/>
    <mergeCell ref="B22:B24"/>
    <mergeCell ref="E22:E24"/>
    <mergeCell ref="E13:E16"/>
    <mergeCell ref="C22:C24"/>
    <mergeCell ref="A17:A21"/>
    <mergeCell ref="B17:B21"/>
  </mergeCells>
  <dataValidations count="2">
    <dataValidation allowBlank="1" showInputMessage="1" showErrorMessage="1" promptTitle="DD/FF/AAAA" prompt="DD/FF/AAAA" sqref="H13:I39" xr:uid="{00000000-0002-0000-0A00-000000000000}"/>
    <dataValidation type="list" allowBlank="1" showInputMessage="1" showErrorMessage="1" sqref="P13:P39 V13:W39 AC13:AC39" xr:uid="{707416EE-074D-4D6C-B96E-191D7097FCD3}">
      <formula1>$K$116:$K$118</formula1>
    </dataValidation>
  </dataValidations>
  <pageMargins left="0.7" right="0.7" top="0.75" bottom="0.75" header="0.3" footer="0.3"/>
  <pageSetup paperSize="41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zoomScaleNormal="100" workbookViewId="0">
      <selection activeCell="K23" sqref="K23:K24"/>
    </sheetView>
  </sheetViews>
  <sheetFormatPr baseColWidth="10" defaultRowHeight="14.25" x14ac:dyDescent="0.2"/>
  <cols>
    <col min="1" max="1" width="27.7109375" style="17" customWidth="1"/>
    <col min="2" max="2" width="1.5703125" style="17" customWidth="1"/>
    <col min="3" max="4" width="22.140625" style="17" customWidth="1"/>
    <col min="5" max="5" width="18.85546875" style="17" customWidth="1"/>
    <col min="6" max="16384" width="11.42578125" style="17"/>
  </cols>
  <sheetData>
    <row r="1" spans="1:5" ht="15.75" x14ac:dyDescent="0.25">
      <c r="A1" s="856" t="s">
        <v>212</v>
      </c>
      <c r="B1" s="856"/>
      <c r="C1" s="856"/>
      <c r="D1" s="856"/>
      <c r="E1" s="856"/>
    </row>
    <row r="2" spans="1:5" ht="23.25" x14ac:dyDescent="0.35">
      <c r="A2" s="857" t="s">
        <v>228</v>
      </c>
      <c r="B2" s="857"/>
      <c r="C2" s="857"/>
      <c r="D2" s="857"/>
      <c r="E2" s="857"/>
    </row>
    <row r="3" spans="1:5" ht="15.75" x14ac:dyDescent="0.25">
      <c r="A3" s="856" t="s">
        <v>137</v>
      </c>
      <c r="B3" s="856"/>
      <c r="C3" s="856"/>
      <c r="D3" s="856"/>
      <c r="E3" s="856"/>
    </row>
    <row r="5" spans="1:5" ht="18" customHeight="1" x14ac:dyDescent="0.2">
      <c r="A5" s="126" t="s">
        <v>9</v>
      </c>
      <c r="B5" s="127"/>
      <c r="C5" s="858" t="str">
        <f>'SEGUIMIENTO MONITOREO DEL RIESG'!E7</f>
        <v>CONTROL INTERNO Y AUDITORíA</v>
      </c>
      <c r="D5" s="858"/>
      <c r="E5" s="858"/>
    </row>
    <row r="6" spans="1:5" ht="3" customHeight="1" x14ac:dyDescent="0.2">
      <c r="A6" s="128"/>
      <c r="B6" s="127"/>
      <c r="C6" s="859"/>
      <c r="D6" s="859"/>
      <c r="E6" s="860"/>
    </row>
    <row r="7" spans="1:5" ht="57" customHeight="1" x14ac:dyDescent="0.2">
      <c r="A7" s="126" t="s">
        <v>10</v>
      </c>
      <c r="B7" s="127"/>
      <c r="C7" s="858" t="str">
        <f>'SEGUIMIENTO MONITOREO DEL RIESG'!E8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D7" s="858"/>
      <c r="E7" s="858"/>
    </row>
    <row r="8" spans="1:5" ht="3" customHeight="1" x14ac:dyDescent="0.2">
      <c r="A8" s="128"/>
      <c r="B8" s="127"/>
      <c r="C8" s="859"/>
      <c r="D8" s="859"/>
      <c r="E8" s="860"/>
    </row>
    <row r="9" spans="1:5" ht="18" customHeight="1" x14ac:dyDescent="0.2">
      <c r="A9" s="126" t="s">
        <v>156</v>
      </c>
      <c r="B9" s="127"/>
      <c r="C9" s="858" t="str">
        <f>'CONTEXTO ESTRATÉGICO'!$C$10</f>
        <v>Evaluación</v>
      </c>
      <c r="D9" s="858"/>
      <c r="E9" s="858"/>
    </row>
    <row r="10" spans="1:5" ht="3" customHeight="1" x14ac:dyDescent="0.2"/>
    <row r="11" spans="1:5" ht="18" customHeight="1" x14ac:dyDescent="0.2">
      <c r="A11" s="126" t="s">
        <v>223</v>
      </c>
      <c r="C11" s="855" t="s">
        <v>281</v>
      </c>
      <c r="D11" s="855"/>
      <c r="E11" s="855"/>
    </row>
    <row r="12" spans="1:5" ht="5.25" customHeight="1" x14ac:dyDescent="0.2"/>
    <row r="14" spans="1:5" ht="15" x14ac:dyDescent="0.25">
      <c r="A14" s="861" t="s">
        <v>222</v>
      </c>
      <c r="B14" s="862"/>
      <c r="C14" s="862"/>
      <c r="D14" s="862"/>
      <c r="E14" s="863"/>
    </row>
    <row r="15" spans="1:5" ht="5.25" customHeight="1" x14ac:dyDescent="0.2">
      <c r="A15" s="20"/>
      <c r="B15" s="20"/>
      <c r="C15" s="20"/>
      <c r="D15" s="20"/>
    </row>
    <row r="16" spans="1:5" s="86" customFormat="1" ht="17.25" customHeight="1" x14ac:dyDescent="0.25">
      <c r="A16" s="852" t="s">
        <v>227</v>
      </c>
      <c r="B16" s="853"/>
      <c r="C16" s="853"/>
      <c r="D16" s="854"/>
      <c r="E16" s="129">
        <f>+COUNTA('GESTIÓN DE OPORTUNIDADES'!B10:B38)-COUNT('GESTIÓN DE OPORTUNIDADES'!B10:B38)</f>
        <v>0</v>
      </c>
    </row>
    <row r="17" spans="1:5" s="86" customFormat="1" ht="17.25" customHeight="1" x14ac:dyDescent="0.25">
      <c r="A17" s="852" t="s">
        <v>225</v>
      </c>
      <c r="B17" s="853"/>
      <c r="C17" s="853"/>
      <c r="D17" s="854"/>
      <c r="E17" s="129">
        <f>+COUNTIF('CONTEXTO ESTRATÉGICO'!B16:B45,"CORRUPCIÓN")</f>
        <v>2</v>
      </c>
    </row>
    <row r="18" spans="1:5" s="86" customFormat="1" ht="17.25" customHeight="1" x14ac:dyDescent="0.25">
      <c r="A18" s="852" t="s">
        <v>224</v>
      </c>
      <c r="B18" s="853"/>
      <c r="C18" s="853"/>
      <c r="D18" s="854"/>
      <c r="E18" s="129">
        <f>+COUNTIF('CONTEXTO ESTRATÉGICO'!B16:B45,"PROCESO")</f>
        <v>1</v>
      </c>
    </row>
  </sheetData>
  <mergeCells count="13">
    <mergeCell ref="A17:D17"/>
    <mergeCell ref="A18:D18"/>
    <mergeCell ref="C11:E11"/>
    <mergeCell ref="A1:E1"/>
    <mergeCell ref="A2:E2"/>
    <mergeCell ref="A3:E3"/>
    <mergeCell ref="C5:E5"/>
    <mergeCell ref="C7:E7"/>
    <mergeCell ref="C9:E9"/>
    <mergeCell ref="C6:E6"/>
    <mergeCell ref="C8:E8"/>
    <mergeCell ref="A14:E14"/>
    <mergeCell ref="A16:D16"/>
  </mergeCell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O43"/>
  <sheetViews>
    <sheetView zoomScale="59" zoomScaleNormal="59" workbookViewId="0">
      <selection activeCell="B10" sqref="B10"/>
    </sheetView>
  </sheetViews>
  <sheetFormatPr baseColWidth="10" defaultRowHeight="15" x14ac:dyDescent="0.25"/>
  <cols>
    <col min="1" max="1" width="16.5703125" style="162" customWidth="1"/>
    <col min="2" max="4" width="34.7109375" style="162" customWidth="1"/>
    <col min="5" max="5" width="23.140625" style="162" customWidth="1"/>
    <col min="6" max="6" width="36" style="162" customWidth="1"/>
    <col min="7" max="7" width="19.140625" style="162" customWidth="1"/>
    <col min="8" max="8" width="38.28515625" style="162" customWidth="1"/>
    <col min="9" max="9" width="24.85546875" style="162" customWidth="1"/>
    <col min="10" max="15" width="22.7109375" style="162" customWidth="1"/>
    <col min="16" max="16384" width="11.42578125" style="162"/>
  </cols>
  <sheetData>
    <row r="1" spans="1:15" ht="15.75" x14ac:dyDescent="0.25">
      <c r="A1" s="479" t="s">
        <v>212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1"/>
    </row>
    <row r="2" spans="1:15" ht="23.25" x14ac:dyDescent="0.35">
      <c r="A2" s="482" t="s">
        <v>229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4"/>
    </row>
    <row r="3" spans="1:15" ht="15.75" x14ac:dyDescent="0.25">
      <c r="A3" s="485" t="s">
        <v>137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7"/>
    </row>
    <row r="4" spans="1:15" ht="15.75" thickBot="1" x14ac:dyDescent="0.3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90"/>
    </row>
    <row r="5" spans="1:15" ht="15.75" x14ac:dyDescent="0.25">
      <c r="A5" s="491" t="s">
        <v>9</v>
      </c>
      <c r="B5" s="492"/>
      <c r="C5" s="492" t="str">
        <f>IF('CONTEXTO ESTRATÉGICO'!C8="","",'CONTEXTO ESTRATÉGICO'!C8)</f>
        <v>CONTROL INTERNO Y AUDITORíA</v>
      </c>
      <c r="D5" s="492"/>
      <c r="E5" s="492"/>
      <c r="F5" s="492"/>
      <c r="G5" s="492"/>
      <c r="H5" s="492"/>
      <c r="I5" s="163" t="s">
        <v>156</v>
      </c>
      <c r="J5" s="164" t="str">
        <f>'CONTEXTO ESTRATÉGICO'!C10</f>
        <v>Evaluación</v>
      </c>
      <c r="K5" s="493" t="s">
        <v>181</v>
      </c>
      <c r="L5" s="493"/>
      <c r="M5" s="493" t="s">
        <v>217</v>
      </c>
      <c r="N5" s="493"/>
      <c r="O5" s="494"/>
    </row>
    <row r="6" spans="1:15" ht="16.5" thickBot="1" x14ac:dyDescent="0.3">
      <c r="A6" s="471" t="s">
        <v>10</v>
      </c>
      <c r="B6" s="472"/>
      <c r="C6" s="472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5"/>
    </row>
    <row r="7" spans="1:15" ht="24" thickBot="1" x14ac:dyDescent="0.4">
      <c r="A7" s="478" t="s">
        <v>233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</row>
    <row r="8" spans="1:15" x14ac:dyDescent="0.25">
      <c r="A8" s="473" t="s">
        <v>180</v>
      </c>
      <c r="B8" s="469" t="s">
        <v>179</v>
      </c>
      <c r="C8" s="469" t="s">
        <v>178</v>
      </c>
      <c r="D8" s="469" t="s">
        <v>177</v>
      </c>
      <c r="E8" s="469" t="s">
        <v>176</v>
      </c>
      <c r="F8" s="469" t="s">
        <v>175</v>
      </c>
      <c r="G8" s="469" t="s">
        <v>174</v>
      </c>
      <c r="H8" s="469" t="s">
        <v>173</v>
      </c>
      <c r="I8" s="469" t="s">
        <v>172</v>
      </c>
      <c r="J8" s="476" t="s">
        <v>209</v>
      </c>
      <c r="K8" s="476"/>
      <c r="L8" s="476" t="s">
        <v>210</v>
      </c>
      <c r="M8" s="476"/>
      <c r="N8" s="476" t="s">
        <v>211</v>
      </c>
      <c r="O8" s="477"/>
    </row>
    <row r="9" spans="1:15" ht="30" customHeight="1" x14ac:dyDescent="0.25">
      <c r="A9" s="474"/>
      <c r="B9" s="470"/>
      <c r="C9" s="470"/>
      <c r="D9" s="470"/>
      <c r="E9" s="470"/>
      <c r="F9" s="470"/>
      <c r="G9" s="470"/>
      <c r="H9" s="470"/>
      <c r="I9" s="470"/>
      <c r="J9" s="274" t="s">
        <v>171</v>
      </c>
      <c r="K9" s="274" t="s">
        <v>170</v>
      </c>
      <c r="L9" s="274" t="s">
        <v>171</v>
      </c>
      <c r="M9" s="274" t="s">
        <v>170</v>
      </c>
      <c r="N9" s="274" t="s">
        <v>171</v>
      </c>
      <c r="O9" s="275" t="s">
        <v>170</v>
      </c>
    </row>
    <row r="10" spans="1:15" ht="300" customHeight="1" x14ac:dyDescent="0.25">
      <c r="A10" s="166" t="s">
        <v>190</v>
      </c>
      <c r="B10" s="11"/>
      <c r="C10" s="11"/>
      <c r="D10" s="11"/>
      <c r="E10" s="357"/>
      <c r="F10" s="11"/>
      <c r="G10" s="168"/>
      <c r="H10" s="11"/>
      <c r="I10" s="11"/>
      <c r="J10" s="168"/>
      <c r="K10" s="168"/>
      <c r="L10" s="168"/>
      <c r="M10" s="168"/>
      <c r="N10" s="168"/>
      <c r="O10" s="169"/>
    </row>
    <row r="11" spans="1:15" hidden="1" x14ac:dyDescent="0.25">
      <c r="A11" s="166"/>
      <c r="B11" s="11">
        <f>IFERROR(VLOOKUP(A11,'CONTEXTO ESTRATÉGICO'!A:K,9,0),0)</f>
        <v>0</v>
      </c>
      <c r="C11" s="11" t="str">
        <f>IFERROR(VLOOKUP(A11,'CONTEXTO ESTRATÉGICO'!A:K,4,0),"")&amp;". "&amp;IFERROR(VLOOKUP(A11,'CONTEXTO ESTRATÉGICO'!A:K,6,0),"")</f>
        <v xml:space="preserve">. </v>
      </c>
      <c r="D11" s="11" t="str">
        <f>IFERROR(VLOOKUP(A11,'CONTEXTO ESTRATÉGICO'!A:K,9,0),"")</f>
        <v/>
      </c>
      <c r="E11" s="167"/>
      <c r="F11" s="168"/>
      <c r="G11" s="168"/>
      <c r="H11" s="168"/>
      <c r="I11" s="168"/>
      <c r="J11" s="168"/>
      <c r="K11" s="168"/>
      <c r="L11" s="168"/>
      <c r="M11" s="168"/>
      <c r="N11" s="168"/>
      <c r="O11" s="169"/>
    </row>
    <row r="12" spans="1:15" hidden="1" x14ac:dyDescent="0.25">
      <c r="A12" s="166"/>
      <c r="B12" s="11">
        <f>IFERROR(VLOOKUP(A12,'CONTEXTO ESTRATÉGICO'!A:K,9,0),0)</f>
        <v>0</v>
      </c>
      <c r="C12" s="11" t="str">
        <f>IFERROR(VLOOKUP(A12,'CONTEXTO ESTRATÉGICO'!A:K,4,0),"")&amp;". "&amp;IFERROR(VLOOKUP(A12,'CONTEXTO ESTRATÉGICO'!A:K,6,0),"")</f>
        <v xml:space="preserve">. </v>
      </c>
      <c r="D12" s="11" t="str">
        <f>IFERROR(VLOOKUP(A12,'CONTEXTO ESTRATÉGICO'!A:K,9,0),"")</f>
        <v/>
      </c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9"/>
    </row>
    <row r="13" spans="1:15" hidden="1" x14ac:dyDescent="0.25">
      <c r="A13" s="166"/>
      <c r="B13" s="11">
        <f>IFERROR(VLOOKUP(A13,'CONTEXTO ESTRATÉGICO'!A:K,9,0),0)</f>
        <v>0</v>
      </c>
      <c r="C13" s="11" t="str">
        <f>IFERROR(VLOOKUP(A13,'CONTEXTO ESTRATÉGICO'!A:K,4,0),"")&amp;". "&amp;IFERROR(VLOOKUP(A13,'CONTEXTO ESTRATÉGICO'!A:K,6,0),"")</f>
        <v xml:space="preserve">. </v>
      </c>
      <c r="D13" s="11" t="str">
        <f>IFERROR(VLOOKUP(A13,'CONTEXTO ESTRATÉGICO'!A:K,9,0),"")</f>
        <v/>
      </c>
      <c r="E13" s="167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1:15" ht="30" customHeight="1" x14ac:dyDescent="0.25">
      <c r="A14" s="166" t="s">
        <v>191</v>
      </c>
      <c r="B14" s="11">
        <f>IFERROR(VLOOKUP(A14,'CONTEXTO ESTRATÉGICO'!A:K,9,0),0)</f>
        <v>0</v>
      </c>
      <c r="C14" s="11" t="str">
        <f>IFERROR(VLOOKUP(A14,'CONTEXTO ESTRATÉGICO'!A:K,4,0),"")&amp;". "&amp;IFERROR(VLOOKUP(A14,'CONTEXTO ESTRATÉGICO'!A:K,6,0),"")</f>
        <v xml:space="preserve">. </v>
      </c>
      <c r="D14" s="11" t="str">
        <f>IFERROR(VLOOKUP(A14,'CONTEXTO ESTRATÉGICO'!A:K,10,0),"")</f>
        <v/>
      </c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9"/>
    </row>
    <row r="15" spans="1:15" hidden="1" x14ac:dyDescent="0.25">
      <c r="A15" s="166"/>
      <c r="B15" s="11">
        <f>IFERROR(VLOOKUP(A15,'CONTEXTO ESTRATÉGICO'!A:K,9,0),0)</f>
        <v>0</v>
      </c>
      <c r="C15" s="11" t="str">
        <f>IFERROR(VLOOKUP(A15,'CONTEXTO ESTRATÉGICO'!A:K,4,0),"")&amp;". "&amp;IFERROR(VLOOKUP(A15,'CONTEXTO ESTRATÉGICO'!A:K,6,0),"")</f>
        <v xml:space="preserve">. </v>
      </c>
      <c r="D15" s="11" t="str">
        <f>IFERROR(VLOOKUP(A15,'CONTEXTO ESTRATÉGICO'!A:K,9,0),"")</f>
        <v/>
      </c>
      <c r="E15" s="167"/>
      <c r="F15" s="168"/>
      <c r="G15" s="168"/>
      <c r="H15" s="168"/>
      <c r="I15" s="168"/>
      <c r="J15" s="168"/>
      <c r="K15" s="168"/>
      <c r="L15" s="168"/>
      <c r="M15" s="168"/>
      <c r="N15" s="168"/>
      <c r="O15" s="169"/>
    </row>
    <row r="16" spans="1:15" hidden="1" x14ac:dyDescent="0.25">
      <c r="A16" s="166"/>
      <c r="B16" s="11">
        <f>IFERROR(VLOOKUP(A16,'CONTEXTO ESTRATÉGICO'!A:K,9,0),0)</f>
        <v>0</v>
      </c>
      <c r="C16" s="11" t="str">
        <f>IFERROR(VLOOKUP(A16,'CONTEXTO ESTRATÉGICO'!A:K,4,0),"")&amp;". "&amp;IFERROR(VLOOKUP(A16,'CONTEXTO ESTRATÉGICO'!A:K,6,0),"")</f>
        <v xml:space="preserve">. </v>
      </c>
      <c r="D16" s="11" t="str">
        <f>IFERROR(VLOOKUP(A16,'CONTEXTO ESTRATÉGICO'!A:K,9,0),"")</f>
        <v/>
      </c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9"/>
    </row>
    <row r="17" spans="1:15" hidden="1" x14ac:dyDescent="0.25">
      <c r="A17" s="166"/>
      <c r="B17" s="11">
        <f>IFERROR(VLOOKUP(A17,'CONTEXTO ESTRATÉGICO'!A:K,9,0),0)</f>
        <v>0</v>
      </c>
      <c r="C17" s="11" t="str">
        <f>IFERROR(VLOOKUP(A17,'CONTEXTO ESTRATÉGICO'!A:K,4,0),"")&amp;". "&amp;IFERROR(VLOOKUP(A17,'CONTEXTO ESTRATÉGICO'!A:K,6,0),"")</f>
        <v xml:space="preserve">. </v>
      </c>
      <c r="D17" s="11" t="str">
        <f>IFERROR(VLOOKUP(A17,'CONTEXTO ESTRATÉGICO'!A:K,9,0),"")</f>
        <v/>
      </c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9"/>
    </row>
    <row r="18" spans="1:15" ht="30" customHeight="1" x14ac:dyDescent="0.25">
      <c r="A18" s="166" t="s">
        <v>192</v>
      </c>
      <c r="B18" s="11">
        <f>IFERROR(VLOOKUP(A18,'CONTEXTO ESTRATÉGICO'!A:K,9,0),0)</f>
        <v>0</v>
      </c>
      <c r="C18" s="11" t="str">
        <f>IFERROR(VLOOKUP(A18,'CONTEXTO ESTRATÉGICO'!A:K,4,0),"")&amp;". "&amp;IFERROR(VLOOKUP(A18,'CONTEXTO ESTRATÉGICO'!A:K,6,0),"")</f>
        <v xml:space="preserve">. </v>
      </c>
      <c r="D18" s="11" t="str">
        <f>IFERROR(VLOOKUP(A18,'CONTEXTO ESTRATÉGICO'!A:K,10,0),"")</f>
        <v/>
      </c>
      <c r="E18" s="167"/>
      <c r="F18" s="168"/>
      <c r="G18" s="168"/>
      <c r="H18" s="168"/>
      <c r="I18" s="168"/>
      <c r="J18" s="168"/>
      <c r="K18" s="168"/>
      <c r="L18" s="168"/>
      <c r="M18" s="168"/>
      <c r="N18" s="168"/>
      <c r="O18" s="169"/>
    </row>
    <row r="19" spans="1:15" hidden="1" x14ac:dyDescent="0.25">
      <c r="A19" s="166"/>
      <c r="B19" s="11">
        <f>IFERROR(VLOOKUP(A19,'CONTEXTO ESTRATÉGICO'!A:K,9,0),0)</f>
        <v>0</v>
      </c>
      <c r="C19" s="11" t="str">
        <f>IFERROR(VLOOKUP(A19,'CONTEXTO ESTRATÉGICO'!A:K,4,0),"")&amp;". "&amp;IFERROR(VLOOKUP(A19,'CONTEXTO ESTRATÉGICO'!A:K,6,0),"")</f>
        <v xml:space="preserve">. </v>
      </c>
      <c r="D19" s="11" t="str">
        <f>IFERROR(VLOOKUP(A19,'CONTEXTO ESTRATÉGICO'!A:K,9,0),"")</f>
        <v/>
      </c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9"/>
    </row>
    <row r="20" spans="1:15" hidden="1" x14ac:dyDescent="0.25">
      <c r="A20" s="166"/>
      <c r="B20" s="11">
        <f>IFERROR(VLOOKUP(A20,'CONTEXTO ESTRATÉGICO'!A:K,9,0),0)</f>
        <v>0</v>
      </c>
      <c r="C20" s="11" t="str">
        <f>IFERROR(VLOOKUP(A20,'CONTEXTO ESTRATÉGICO'!A:K,4,0),"")&amp;". "&amp;IFERROR(VLOOKUP(A20,'CONTEXTO ESTRATÉGICO'!A:K,6,0),"")</f>
        <v xml:space="preserve">. </v>
      </c>
      <c r="D20" s="11" t="str">
        <f>IFERROR(VLOOKUP(A20,'CONTEXTO ESTRATÉGICO'!A:K,9,0),"")</f>
        <v/>
      </c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9"/>
    </row>
    <row r="21" spans="1:15" hidden="1" x14ac:dyDescent="0.25">
      <c r="A21" s="166"/>
      <c r="B21" s="11">
        <f>IFERROR(VLOOKUP(A21,'CONTEXTO ESTRATÉGICO'!A:K,9,0),0)</f>
        <v>0</v>
      </c>
      <c r="C21" s="11" t="str">
        <f>IFERROR(VLOOKUP(A21,'CONTEXTO ESTRATÉGICO'!A:K,4,0),"")&amp;". "&amp;IFERROR(VLOOKUP(A21,'CONTEXTO ESTRATÉGICO'!A:K,6,0),"")</f>
        <v xml:space="preserve">. </v>
      </c>
      <c r="D21" s="11" t="str">
        <f>IFERROR(VLOOKUP(A21,'CONTEXTO ESTRATÉGICO'!A:K,9,0),"")</f>
        <v/>
      </c>
      <c r="E21" s="167"/>
      <c r="F21" s="168"/>
      <c r="G21" s="168"/>
      <c r="H21" s="168"/>
      <c r="I21" s="168"/>
      <c r="J21" s="168"/>
      <c r="K21" s="168"/>
      <c r="L21" s="168"/>
      <c r="M21" s="168"/>
      <c r="N21" s="168"/>
      <c r="O21" s="169"/>
    </row>
    <row r="22" spans="1:15" ht="30" customHeight="1" x14ac:dyDescent="0.25">
      <c r="A22" s="166" t="s">
        <v>193</v>
      </c>
      <c r="B22" s="11">
        <f>IFERROR(VLOOKUP(A22,'CONTEXTO ESTRATÉGICO'!A:K,9,0),0)</f>
        <v>0</v>
      </c>
      <c r="C22" s="11" t="str">
        <f>IFERROR(VLOOKUP(A22,'CONTEXTO ESTRATÉGICO'!A:K,4,0),"")&amp;". "&amp;IFERROR(VLOOKUP(A22,'CONTEXTO ESTRATÉGICO'!A:K,6,0),"")</f>
        <v xml:space="preserve">. </v>
      </c>
      <c r="D22" s="11" t="str">
        <f>IFERROR(VLOOKUP(A22,'CONTEXTO ESTRATÉGICO'!A:K,10,0),"")</f>
        <v/>
      </c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9"/>
    </row>
    <row r="23" spans="1:15" hidden="1" x14ac:dyDescent="0.25">
      <c r="A23" s="166"/>
      <c r="B23" s="11">
        <f>IFERROR(VLOOKUP(A23,'CONTEXTO ESTRATÉGICO'!A:K,9,0),0)</f>
        <v>0</v>
      </c>
      <c r="C23" s="11" t="str">
        <f>IFERROR(VLOOKUP(A23,'CONTEXTO ESTRATÉGICO'!A:K,4,0),"")&amp;". "&amp;IFERROR(VLOOKUP(A23,'CONTEXTO ESTRATÉGICO'!A:K,6,0),"")</f>
        <v xml:space="preserve">. </v>
      </c>
      <c r="D23" s="11" t="str">
        <f>IFERROR(VLOOKUP(A23,'CONTEXTO ESTRATÉGICO'!A:K,9,0),"")</f>
        <v/>
      </c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9"/>
    </row>
    <row r="24" spans="1:15" hidden="1" x14ac:dyDescent="0.25">
      <c r="A24" s="166"/>
      <c r="B24" s="11">
        <f>IFERROR(VLOOKUP(A24,'CONTEXTO ESTRATÉGICO'!A:K,9,0),0)</f>
        <v>0</v>
      </c>
      <c r="C24" s="11" t="str">
        <f>IFERROR(VLOOKUP(A24,'CONTEXTO ESTRATÉGICO'!A:K,4,0),"")&amp;". "&amp;IFERROR(VLOOKUP(A24,'CONTEXTO ESTRATÉGICO'!A:K,6,0),"")</f>
        <v xml:space="preserve">. </v>
      </c>
      <c r="D24" s="11" t="str">
        <f>IFERROR(VLOOKUP(A24,'CONTEXTO ESTRATÉGICO'!A:K,9,0),"")</f>
        <v/>
      </c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9"/>
    </row>
    <row r="25" spans="1:15" hidden="1" x14ac:dyDescent="0.25">
      <c r="A25" s="166"/>
      <c r="B25" s="11">
        <f>IFERROR(VLOOKUP(A25,'CONTEXTO ESTRATÉGICO'!A:K,9,0),0)</f>
        <v>0</v>
      </c>
      <c r="C25" s="11" t="str">
        <f>IFERROR(VLOOKUP(A25,'CONTEXTO ESTRATÉGICO'!A:K,4,0),"")&amp;". "&amp;IFERROR(VLOOKUP(A25,'CONTEXTO ESTRATÉGICO'!A:K,6,0),"")</f>
        <v xml:space="preserve">. </v>
      </c>
      <c r="D25" s="11" t="str">
        <f>IFERROR(VLOOKUP(A25,'CONTEXTO ESTRATÉGICO'!A:K,9,0),"")</f>
        <v/>
      </c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9"/>
    </row>
    <row r="26" spans="1:15" ht="30" customHeight="1" x14ac:dyDescent="0.25">
      <c r="A26" s="166" t="s">
        <v>194</v>
      </c>
      <c r="B26" s="11">
        <f>IFERROR(VLOOKUP(A26,'CONTEXTO ESTRATÉGICO'!A:K,9,0),0)</f>
        <v>0</v>
      </c>
      <c r="C26" s="11" t="str">
        <f>IFERROR(VLOOKUP(A26,'CONTEXTO ESTRATÉGICO'!A:K,4,0),"")&amp;". "&amp;IFERROR(VLOOKUP(A26,'CONTEXTO ESTRATÉGICO'!A:K,6,0),"")</f>
        <v xml:space="preserve">. </v>
      </c>
      <c r="D26" s="11" t="str">
        <f>IFERROR(VLOOKUP(A26,'CONTEXTO ESTRATÉGICO'!A:K,10,0),"")</f>
        <v/>
      </c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9"/>
    </row>
    <row r="27" spans="1:15" hidden="1" x14ac:dyDescent="0.25">
      <c r="A27" s="166"/>
      <c r="B27" s="11">
        <f>IFERROR(VLOOKUP(A27,'CONTEXTO ESTRATÉGICO'!A:K,9,0),0)</f>
        <v>0</v>
      </c>
      <c r="C27" s="11" t="str">
        <f>IFERROR(VLOOKUP(A27,'CONTEXTO ESTRATÉGICO'!A:K,4,0),"")&amp;". "&amp;IFERROR(VLOOKUP(A27,'CONTEXTO ESTRATÉGICO'!A:K,6,0),"")</f>
        <v xml:space="preserve">. </v>
      </c>
      <c r="D27" s="11" t="str">
        <f>IFERROR(VLOOKUP(A27,'CONTEXTO ESTRATÉGICO'!A:K,9,0),"")</f>
        <v/>
      </c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9"/>
    </row>
    <row r="28" spans="1:15" hidden="1" x14ac:dyDescent="0.25">
      <c r="A28" s="166"/>
      <c r="B28" s="11">
        <f>IFERROR(VLOOKUP(A28,'CONTEXTO ESTRATÉGICO'!A:K,9,0),0)</f>
        <v>0</v>
      </c>
      <c r="C28" s="11" t="str">
        <f>IFERROR(VLOOKUP(A28,'CONTEXTO ESTRATÉGICO'!A:K,4,0),"")&amp;". "&amp;IFERROR(VLOOKUP(A28,'CONTEXTO ESTRATÉGICO'!A:K,6,0),"")</f>
        <v xml:space="preserve">. </v>
      </c>
      <c r="D28" s="11" t="str">
        <f>IFERROR(VLOOKUP(A28,'CONTEXTO ESTRATÉGICO'!A:K,9,0),"")</f>
        <v/>
      </c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9"/>
    </row>
    <row r="29" spans="1:15" hidden="1" x14ac:dyDescent="0.25">
      <c r="A29" s="166"/>
      <c r="B29" s="11">
        <f>IFERROR(VLOOKUP(A29,'CONTEXTO ESTRATÉGICO'!A:K,9,0),0)</f>
        <v>0</v>
      </c>
      <c r="C29" s="11" t="str">
        <f>IFERROR(VLOOKUP(A29,'CONTEXTO ESTRATÉGICO'!A:K,4,0),"")&amp;". "&amp;IFERROR(VLOOKUP(A29,'CONTEXTO ESTRATÉGICO'!A:K,6,0),"")</f>
        <v xml:space="preserve">. </v>
      </c>
      <c r="D29" s="11" t="str">
        <f>IFERROR(VLOOKUP(A29,'CONTEXTO ESTRATÉGICO'!A:K,9,0),"")</f>
        <v/>
      </c>
      <c r="E29" s="167"/>
      <c r="F29" s="168"/>
      <c r="G29" s="168"/>
      <c r="H29" s="168"/>
      <c r="I29" s="168"/>
      <c r="J29" s="168"/>
      <c r="K29" s="168"/>
      <c r="L29" s="168"/>
      <c r="M29" s="168"/>
      <c r="N29" s="168"/>
      <c r="O29" s="169"/>
    </row>
    <row r="30" spans="1:15" ht="30" customHeight="1" x14ac:dyDescent="0.25">
      <c r="A30" s="166" t="s">
        <v>195</v>
      </c>
      <c r="B30" s="11">
        <f>IFERROR(VLOOKUP(A30,'CONTEXTO ESTRATÉGICO'!A:K,9,0),0)</f>
        <v>0</v>
      </c>
      <c r="C30" s="11" t="str">
        <f>IFERROR(VLOOKUP(A30,'CONTEXTO ESTRATÉGICO'!A:K,4,0),"")&amp;". "&amp;IFERROR(VLOOKUP(A30,'CONTEXTO ESTRATÉGICO'!A:K,6,0),"")</f>
        <v xml:space="preserve">. </v>
      </c>
      <c r="D30" s="11" t="str">
        <f>IFERROR(VLOOKUP(A30,'CONTEXTO ESTRATÉGICO'!A:K,10,0),"")</f>
        <v/>
      </c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9"/>
    </row>
    <row r="31" spans="1:15" hidden="1" x14ac:dyDescent="0.25">
      <c r="A31" s="166"/>
      <c r="B31" s="11">
        <f>IFERROR(VLOOKUP(A31,'CONTEXTO ESTRATÉGICO'!A:K,9,0),0)</f>
        <v>0</v>
      </c>
      <c r="C31" s="11" t="str">
        <f>IFERROR(VLOOKUP(A31,'CONTEXTO ESTRATÉGICO'!A:K,4,0),"")&amp;". "&amp;IFERROR(VLOOKUP(A31,'CONTEXTO ESTRATÉGICO'!A:K,6,0),"")</f>
        <v xml:space="preserve">. </v>
      </c>
      <c r="D31" s="11" t="str">
        <f>IFERROR(VLOOKUP(A31,'CONTEXTO ESTRATÉGICO'!A:K,9,0),"")</f>
        <v/>
      </c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9"/>
    </row>
    <row r="32" spans="1:15" hidden="1" x14ac:dyDescent="0.25">
      <c r="A32" s="166"/>
      <c r="B32" s="11">
        <f>IFERROR(VLOOKUP(A32,'CONTEXTO ESTRATÉGICO'!A:K,9,0),0)</f>
        <v>0</v>
      </c>
      <c r="C32" s="11" t="str">
        <f>IFERROR(VLOOKUP(A32,'CONTEXTO ESTRATÉGICO'!A:K,4,0),"")&amp;". "&amp;IFERROR(VLOOKUP(A32,'CONTEXTO ESTRATÉGICO'!A:K,6,0),"")</f>
        <v xml:space="preserve">. </v>
      </c>
      <c r="D32" s="11" t="str">
        <f>IFERROR(VLOOKUP(A32,'CONTEXTO ESTRATÉGICO'!A:K,9,0),"")</f>
        <v/>
      </c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9"/>
    </row>
    <row r="33" spans="1:15" hidden="1" x14ac:dyDescent="0.25">
      <c r="A33" s="166"/>
      <c r="B33" s="11">
        <f>IFERROR(VLOOKUP(A33,'CONTEXTO ESTRATÉGICO'!A:K,9,0),0)</f>
        <v>0</v>
      </c>
      <c r="C33" s="11" t="str">
        <f>IFERROR(VLOOKUP(A33,'CONTEXTO ESTRATÉGICO'!A:K,4,0),"")&amp;". "&amp;IFERROR(VLOOKUP(A33,'CONTEXTO ESTRATÉGICO'!A:K,6,0),"")</f>
        <v xml:space="preserve">. </v>
      </c>
      <c r="D33" s="11" t="str">
        <f>IFERROR(VLOOKUP(A33,'CONTEXTO ESTRATÉGICO'!A:K,9,0),"")</f>
        <v/>
      </c>
      <c r="E33" s="167"/>
      <c r="F33" s="168"/>
      <c r="G33" s="168"/>
      <c r="H33" s="168"/>
      <c r="I33" s="168"/>
      <c r="J33" s="168"/>
      <c r="K33" s="168"/>
      <c r="L33" s="168"/>
      <c r="M33" s="168"/>
      <c r="N33" s="168"/>
      <c r="O33" s="169"/>
    </row>
    <row r="34" spans="1:15" ht="30" customHeight="1" x14ac:dyDescent="0.25">
      <c r="A34" s="166" t="s">
        <v>196</v>
      </c>
      <c r="B34" s="11">
        <f>IFERROR(VLOOKUP(A34,'CONTEXTO ESTRATÉGICO'!A:K,9,0),0)</f>
        <v>0</v>
      </c>
      <c r="C34" s="11" t="str">
        <f>IFERROR(VLOOKUP(A34,'CONTEXTO ESTRATÉGICO'!A:K,4,0),"")&amp;". "&amp;IFERROR(VLOOKUP(A34,'CONTEXTO ESTRATÉGICO'!A:K,6,0),"")</f>
        <v xml:space="preserve">. </v>
      </c>
      <c r="D34" s="11" t="str">
        <f>IFERROR(VLOOKUP(A34,'CONTEXTO ESTRATÉGICO'!A:K,10,0),"")</f>
        <v/>
      </c>
      <c r="E34" s="167"/>
      <c r="F34" s="168"/>
      <c r="G34" s="168"/>
      <c r="H34" s="168"/>
      <c r="I34" s="168"/>
      <c r="J34" s="168"/>
      <c r="K34" s="168"/>
      <c r="L34" s="168"/>
      <c r="M34" s="168"/>
      <c r="N34" s="168"/>
      <c r="O34" s="169"/>
    </row>
    <row r="35" spans="1:15" hidden="1" x14ac:dyDescent="0.25">
      <c r="A35" s="166"/>
      <c r="B35" s="11">
        <f>IFERROR(VLOOKUP(A35,'CONTEXTO ESTRATÉGICO'!A:K,9,0),0)</f>
        <v>0</v>
      </c>
      <c r="C35" s="11" t="str">
        <f>IFERROR(VLOOKUP(A35,'CONTEXTO ESTRATÉGICO'!A:K,4,0),"")&amp;". "&amp;IFERROR(VLOOKUP(A35,'CONTEXTO ESTRATÉGICO'!A:K,6,0),"")</f>
        <v xml:space="preserve">. </v>
      </c>
      <c r="D35" s="11" t="str">
        <f>IFERROR(VLOOKUP(A35,'CONTEXTO ESTRATÉGICO'!A:K,9,0),"")</f>
        <v/>
      </c>
      <c r="E35" s="167"/>
      <c r="F35" s="168"/>
      <c r="G35" s="168"/>
      <c r="H35" s="168"/>
      <c r="I35" s="168"/>
      <c r="J35" s="168"/>
      <c r="K35" s="168"/>
      <c r="L35" s="168"/>
      <c r="M35" s="168"/>
      <c r="N35" s="168"/>
      <c r="O35" s="169"/>
    </row>
    <row r="36" spans="1:15" hidden="1" x14ac:dyDescent="0.25">
      <c r="A36" s="166"/>
      <c r="B36" s="11">
        <f>IFERROR(VLOOKUP(A36,'CONTEXTO ESTRATÉGICO'!A:K,9,0),0)</f>
        <v>0</v>
      </c>
      <c r="C36" s="11" t="str">
        <f>IFERROR(VLOOKUP(A36,'CONTEXTO ESTRATÉGICO'!A:K,4,0),"")&amp;". "&amp;IFERROR(VLOOKUP(A36,'CONTEXTO ESTRATÉGICO'!A:K,6,0),"")</f>
        <v xml:space="preserve">. </v>
      </c>
      <c r="D36" s="11" t="str">
        <f>IFERROR(VLOOKUP(A36,'CONTEXTO ESTRATÉGICO'!A:K,9,0),"")</f>
        <v/>
      </c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9"/>
    </row>
    <row r="37" spans="1:15" hidden="1" x14ac:dyDescent="0.25">
      <c r="A37" s="166"/>
      <c r="B37" s="11">
        <f>IFERROR(VLOOKUP(A37,'CONTEXTO ESTRATÉGICO'!A:K,9,0),0)</f>
        <v>0</v>
      </c>
      <c r="C37" s="11" t="str">
        <f>IFERROR(VLOOKUP(A37,'CONTEXTO ESTRATÉGICO'!A:K,4,0),"")&amp;". "&amp;IFERROR(VLOOKUP(A37,'CONTEXTO ESTRATÉGICO'!A:K,6,0),"")</f>
        <v xml:space="preserve">. </v>
      </c>
      <c r="D37" s="11" t="str">
        <f>IFERROR(VLOOKUP(A37,'CONTEXTO ESTRATÉGICO'!A:K,9,0),"")</f>
        <v/>
      </c>
      <c r="E37" s="167"/>
      <c r="F37" s="168"/>
      <c r="G37" s="168"/>
      <c r="H37" s="168"/>
      <c r="I37" s="168"/>
      <c r="J37" s="168"/>
      <c r="K37" s="168"/>
      <c r="L37" s="168"/>
      <c r="M37" s="168"/>
      <c r="N37" s="168"/>
      <c r="O37" s="169"/>
    </row>
    <row r="38" spans="1:15" ht="30" customHeight="1" thickBot="1" x14ac:dyDescent="0.3">
      <c r="A38" s="170" t="s">
        <v>197</v>
      </c>
      <c r="B38" s="161">
        <f>IFERROR(VLOOKUP(A38,'CONTEXTO ESTRATÉGICO'!A:K,9,0),0)</f>
        <v>0</v>
      </c>
      <c r="C38" s="161" t="str">
        <f>IFERROR(VLOOKUP(A38,'CONTEXTO ESTRATÉGICO'!A:K,4,0),"")&amp;". "&amp;IFERROR(VLOOKUP(A38,'CONTEXTO ESTRATÉGICO'!A:K,6,0),"")</f>
        <v xml:space="preserve">. </v>
      </c>
      <c r="D38" s="161" t="str">
        <f>IFERROR(VLOOKUP(A38,'CONTEXTO ESTRATÉGICO'!A:K,10,0),"")</f>
        <v/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3"/>
    </row>
    <row r="39" spans="1:15" ht="13.5" customHeight="1" x14ac:dyDescent="0.25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4"/>
    </row>
    <row r="40" spans="1:15" ht="13.5" customHeight="1" x14ac:dyDescent="0.25">
      <c r="A40" s="265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7"/>
    </row>
    <row r="41" spans="1:15" ht="13.5" customHeight="1" x14ac:dyDescent="0.25">
      <c r="A41" s="265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7"/>
    </row>
    <row r="42" spans="1:15" ht="13.5" customHeight="1" x14ac:dyDescent="0.2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7"/>
    </row>
    <row r="43" spans="1:15" ht="13.5" customHeight="1" thickBot="1" x14ac:dyDescent="0.3">
      <c r="A43" s="268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70"/>
    </row>
  </sheetData>
  <mergeCells count="23">
    <mergeCell ref="A1:O1"/>
    <mergeCell ref="A2:O2"/>
    <mergeCell ref="A3:O3"/>
    <mergeCell ref="A4:O4"/>
    <mergeCell ref="A5:B5"/>
    <mergeCell ref="K5:L5"/>
    <mergeCell ref="C5:H5"/>
    <mergeCell ref="M5:O5"/>
    <mergeCell ref="E8:E9"/>
    <mergeCell ref="F8:F9"/>
    <mergeCell ref="A6:B6"/>
    <mergeCell ref="A8:A9"/>
    <mergeCell ref="B8:B9"/>
    <mergeCell ref="C6:O6"/>
    <mergeCell ref="G8:G9"/>
    <mergeCell ref="H8:H9"/>
    <mergeCell ref="I8:I9"/>
    <mergeCell ref="J8:K8"/>
    <mergeCell ref="L8:M8"/>
    <mergeCell ref="N8:O8"/>
    <mergeCell ref="C8:C9"/>
    <mergeCell ref="D8:D9"/>
    <mergeCell ref="A7:O7"/>
  </mergeCells>
  <dataValidations count="1">
    <dataValidation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 sqref="C10:C38" xr:uid="{00000000-0002-0000-0100-000000000000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5" tint="0.39997558519241921"/>
  </sheetPr>
  <dimension ref="A1:AM91"/>
  <sheetViews>
    <sheetView zoomScale="83" zoomScaleNormal="83" workbookViewId="0">
      <selection activeCell="D84" sqref="D84"/>
    </sheetView>
  </sheetViews>
  <sheetFormatPr baseColWidth="10" defaultColWidth="0" defaultRowHeight="14.25" x14ac:dyDescent="0.2"/>
  <cols>
    <col min="1" max="1" width="20.140625" style="153" customWidth="1"/>
    <col min="2" max="4" width="26.7109375" style="153" customWidth="1"/>
    <col min="5" max="5" width="75.140625" style="153" customWidth="1"/>
    <col min="6" max="6" width="57.42578125" style="153" customWidth="1"/>
    <col min="7" max="39" width="0" style="153" hidden="1" customWidth="1"/>
    <col min="40" max="16384" width="11.42578125" style="153" hidden="1"/>
  </cols>
  <sheetData>
    <row r="1" spans="1:13" s="191" customFormat="1" ht="15" customHeight="1" x14ac:dyDescent="0.2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s="10" customFormat="1" ht="30.95" customHeight="1" x14ac:dyDescent="0.25">
      <c r="A2" s="485" t="s">
        <v>133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87"/>
    </row>
    <row r="3" spans="1:13" s="10" customFormat="1" ht="21.95" customHeight="1" x14ac:dyDescent="0.35">
      <c r="A3" s="482" t="s">
        <v>228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84"/>
    </row>
    <row r="4" spans="1:13" s="10" customFormat="1" ht="15.75" x14ac:dyDescent="0.25">
      <c r="A4" s="485" t="s">
        <v>137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87"/>
    </row>
    <row r="5" spans="1:13" s="192" customFormat="1" ht="16.5" customHeight="1" thickBot="1" x14ac:dyDescent="0.25">
      <c r="A5" s="496"/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13" s="10" customFormat="1" ht="45" customHeight="1" x14ac:dyDescent="0.25">
      <c r="A6" s="520" t="s">
        <v>138</v>
      </c>
      <c r="B6" s="521"/>
      <c r="C6" s="325"/>
      <c r="D6" s="193">
        <f>'CONTEXTO ESTRATÉGICO'!C6</f>
        <v>43794</v>
      </c>
      <c r="E6" s="507"/>
      <c r="F6" s="508"/>
      <c r="G6" s="26"/>
      <c r="H6" s="26"/>
      <c r="I6" s="26"/>
      <c r="J6" s="26"/>
      <c r="K6" s="26"/>
      <c r="L6" s="26"/>
      <c r="M6" s="174"/>
    </row>
    <row r="7" spans="1:13" s="10" customFormat="1" ht="45" customHeight="1" x14ac:dyDescent="0.25">
      <c r="A7" s="509" t="s">
        <v>9</v>
      </c>
      <c r="B7" s="510"/>
      <c r="C7" s="175"/>
      <c r="D7" s="516" t="str">
        <f>IF('CONTEXTO ESTRATÉGICO'!C8="","",'CONTEXTO ESTRATÉGICO'!C8)</f>
        <v>CONTROL INTERNO Y AUDITORíA</v>
      </c>
      <c r="E7" s="505"/>
      <c r="F7" s="506"/>
      <c r="G7" s="26"/>
      <c r="H7" s="26"/>
      <c r="I7" s="26"/>
      <c r="J7" s="26"/>
      <c r="K7" s="26"/>
      <c r="L7" s="26"/>
      <c r="M7" s="174"/>
    </row>
    <row r="8" spans="1:13" s="10" customFormat="1" ht="45" customHeight="1" thickBot="1" x14ac:dyDescent="0.3">
      <c r="A8" s="514" t="s">
        <v>10</v>
      </c>
      <c r="B8" s="515"/>
      <c r="C8" s="336"/>
      <c r="D8" s="517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E8" s="518"/>
      <c r="F8" s="519"/>
      <c r="G8" s="26"/>
      <c r="H8" s="26"/>
      <c r="I8" s="26"/>
      <c r="J8" s="26"/>
      <c r="K8" s="26"/>
      <c r="L8" s="26"/>
      <c r="M8" s="174"/>
    </row>
    <row r="9" spans="1:13" s="10" customFormat="1" ht="27.95" customHeight="1" thickBot="1" x14ac:dyDescent="0.3">
      <c r="A9" s="511" t="s">
        <v>134</v>
      </c>
      <c r="B9" s="512"/>
      <c r="C9" s="512"/>
      <c r="D9" s="512"/>
      <c r="E9" s="512"/>
      <c r="F9" s="513"/>
      <c r="G9" s="26"/>
      <c r="H9" s="26"/>
      <c r="I9" s="26"/>
      <c r="J9" s="26"/>
      <c r="K9" s="26"/>
      <c r="L9" s="26"/>
      <c r="M9" s="174"/>
    </row>
    <row r="10" spans="1:13" s="10" customFormat="1" ht="49.5" hidden="1" customHeight="1" x14ac:dyDescent="0.25">
      <c r="A10" s="503" t="s">
        <v>11</v>
      </c>
      <c r="B10" s="504"/>
      <c r="C10" s="175"/>
      <c r="D10" s="175"/>
      <c r="E10" s="505"/>
      <c r="F10" s="506"/>
      <c r="G10" s="26"/>
      <c r="H10" s="26"/>
      <c r="I10" s="26"/>
      <c r="J10" s="26"/>
      <c r="K10" s="26"/>
      <c r="L10" s="26"/>
      <c r="M10" s="174"/>
    </row>
    <row r="11" spans="1:13" s="10" customFormat="1" ht="30" x14ac:dyDescent="0.25">
      <c r="A11" s="276" t="s">
        <v>12</v>
      </c>
      <c r="B11" s="277" t="s">
        <v>337</v>
      </c>
      <c r="C11" s="323" t="s">
        <v>226</v>
      </c>
      <c r="D11" s="277" t="s">
        <v>199</v>
      </c>
      <c r="E11" s="277" t="s">
        <v>13</v>
      </c>
      <c r="F11" s="278" t="s">
        <v>14</v>
      </c>
      <c r="G11" s="26"/>
      <c r="H11" s="26"/>
      <c r="I11" s="26"/>
      <c r="J11" s="26"/>
      <c r="K11" s="26"/>
      <c r="L11" s="26"/>
      <c r="M11" s="174"/>
    </row>
    <row r="12" spans="1:13" s="179" customFormat="1" ht="143.25" customHeight="1" x14ac:dyDescent="0.25">
      <c r="A12" s="165" t="s">
        <v>182</v>
      </c>
      <c r="B12" s="11" t="str">
        <f>IFERROR(VLOOKUP(A12,'CONTEXTO ESTRATÉGICO'!A:K,9,0),"")</f>
        <v>Omitir o modificar información sobre irregularidades detectadas en auditorías internas de gestión en busca de beneficio personal o de terceros</v>
      </c>
      <c r="C12" s="11" t="str">
        <f>IFERROR(VLOOKUP(A12,'CONTEXTO ESTRATÉGICO'!A:K,10,0),"")</f>
        <v>Que  el servidor público auditor omita el reporte  o modifique la información suministrada por el auditado</v>
      </c>
      <c r="D12" s="11" t="str">
        <f>IFERROR(VLOOKUP(A12,'CONTEXTO ESTRATÉGICO'!A:B,2,0),"")</f>
        <v>Corrupción</v>
      </c>
      <c r="E12" s="11" t="str">
        <f>IFERROR(VLOOKUP(A12,'CONTEXTO ESTRATÉGICO'!A:K,4,0),"")&amp;". "&amp;IFERROR(VLOOKUP(A12,'CONTEXTO ESTRATÉGICO'!A:K,6,0),"")</f>
        <v>Inobservancia  de los principios eticos  del auditor. Presencia de bajos estándares éticos</v>
      </c>
      <c r="F12" s="176" t="str">
        <f>IFERROR(VLOOKUP(A12,'CONTEXTO ESTRATÉGICO'!A:K,11,0),"")</f>
        <v>1.Afectación de la imagen y la confianza de la OCI y/o la UNP
2. Investigaciones fiscales, disciplinarias  y penales.</v>
      </c>
      <c r="G12" s="177"/>
      <c r="H12" s="177"/>
      <c r="I12" s="177"/>
      <c r="J12" s="177"/>
      <c r="K12" s="177"/>
      <c r="L12" s="177"/>
      <c r="M12" s="178"/>
    </row>
    <row r="13" spans="1:13" s="179" customFormat="1" ht="39.950000000000003" hidden="1" customHeight="1" x14ac:dyDescent="0.25">
      <c r="A13" s="165"/>
      <c r="B13" s="11" t="str">
        <f>IFERROR(VLOOKUP(A13,'CONTEXTO ESTRATÉGICO'!A:K,9,0),"")</f>
        <v/>
      </c>
      <c r="C13" s="11"/>
      <c r="D13" s="11" t="str">
        <f>IFERROR(VLOOKUP(A13,'CONTEXTO ESTRATÉGICO'!A:B,2,0),"")</f>
        <v/>
      </c>
      <c r="E13" s="11" t="str">
        <f>IFERROR(VLOOKUP(A13,'CONTEXTO ESTRATÉGICO'!A:K,4,0),"")&amp;". "&amp;IFERROR(VLOOKUP(A13,'CONTEXTO ESTRATÉGICO'!A:K,6,0),"")</f>
        <v xml:space="preserve">. </v>
      </c>
      <c r="F13" s="176" t="str">
        <f>IFERROR(VLOOKUP(A13,'CONTEXTO ESTRATÉGICO'!A:K,10,0),"")</f>
        <v/>
      </c>
      <c r="G13" s="177"/>
      <c r="H13" s="177"/>
      <c r="I13" s="177"/>
      <c r="J13" s="177"/>
      <c r="K13" s="177"/>
      <c r="L13" s="177"/>
      <c r="M13" s="178"/>
    </row>
    <row r="14" spans="1:13" s="179" customFormat="1" ht="39.950000000000003" hidden="1" customHeight="1" x14ac:dyDescent="0.25">
      <c r="A14" s="165"/>
      <c r="B14" s="11" t="str">
        <f>IFERROR(VLOOKUP(A14,'CONTEXTO ESTRATÉGICO'!A:K,9,0),"")</f>
        <v/>
      </c>
      <c r="C14" s="11"/>
      <c r="D14" s="11" t="str">
        <f>IFERROR(VLOOKUP(A14,'CONTEXTO ESTRATÉGICO'!A:B,2,0),"")</f>
        <v/>
      </c>
      <c r="E14" s="11" t="str">
        <f>IFERROR(VLOOKUP(A14,'CONTEXTO ESTRATÉGICO'!A:K,4,0),"")&amp;". "&amp;IFERROR(VLOOKUP(A14,'CONTEXTO ESTRATÉGICO'!A:K,6,0),"")</f>
        <v xml:space="preserve">. </v>
      </c>
      <c r="F14" s="176" t="str">
        <f>IFERROR(VLOOKUP(A14,'CONTEXTO ESTRATÉGICO'!A:K,10,0),"")</f>
        <v/>
      </c>
      <c r="G14" s="177"/>
      <c r="H14" s="177"/>
      <c r="I14" s="177"/>
      <c r="J14" s="177"/>
      <c r="K14" s="177"/>
      <c r="L14" s="177"/>
      <c r="M14" s="178"/>
    </row>
    <row r="15" spans="1:13" s="179" customFormat="1" ht="39.950000000000003" hidden="1" customHeight="1" x14ac:dyDescent="0.25">
      <c r="A15" s="165"/>
      <c r="B15" s="11" t="str">
        <f>IFERROR(VLOOKUP(A15,'CONTEXTO ESTRATÉGICO'!A:K,9,0),"")</f>
        <v/>
      </c>
      <c r="C15" s="11"/>
      <c r="D15" s="11" t="str">
        <f>IFERROR(VLOOKUP(A15,'CONTEXTO ESTRATÉGICO'!A:B,2,0),"")</f>
        <v/>
      </c>
      <c r="E15" s="11" t="str">
        <f>IFERROR(VLOOKUP(A15,'CONTEXTO ESTRATÉGICO'!A:K,4,0),"")&amp;". "&amp;IFERROR(VLOOKUP(A15,'CONTEXTO ESTRATÉGICO'!A:K,6,0),"")</f>
        <v xml:space="preserve">. </v>
      </c>
      <c r="F15" s="176" t="str">
        <f>IFERROR(VLOOKUP(A15,'CONTEXTO ESTRATÉGICO'!A:K,10,0),"")</f>
        <v/>
      </c>
      <c r="G15" s="177"/>
      <c r="H15" s="177"/>
      <c r="I15" s="177"/>
      <c r="J15" s="177"/>
      <c r="K15" s="177"/>
      <c r="L15" s="177"/>
      <c r="M15" s="178"/>
    </row>
    <row r="16" spans="1:13" s="179" customFormat="1" ht="199.5" customHeight="1" x14ac:dyDescent="0.25">
      <c r="A16" s="165" t="s">
        <v>183</v>
      </c>
      <c r="B16" s="11" t="str">
        <f>IFERROR(VLOOKUP(A16,'CONTEXTO ESTRATÉGICO'!A:K,9,0),"")</f>
        <v>Incurrir en el presunto delito de falsedad en documento público</v>
      </c>
      <c r="C16" s="11" t="str">
        <f>IFERROR(VLOOKUP(A16,'CONTEXTO ESTRATÉGICO'!A:K,10,0),"")</f>
        <v>Falsificación de firmas o contenido de un documento por parte del servidor público.</v>
      </c>
      <c r="D16" s="11" t="str">
        <f>IFERROR(VLOOKUP(A16,'CONTEXTO ESTRATÉGICO'!A:B,2,0),"")</f>
        <v>Corrupción</v>
      </c>
      <c r="E16" s="11" t="str">
        <f>IFERROR(VLOOKUP(A16,'CONTEXTO ESTRATÉGICO'!A:K,4,0),"")&amp;". "&amp;IFERROR(VLOOKUP(A16,'CONTEXTO ESTRATÉGICO'!A:K,6,0),"")</f>
        <v>Proceder indebido del servidor. Conflicto de Interés</v>
      </c>
      <c r="F16" s="176" t="str">
        <f>IFERROR(VLOOKUP(A16,'CONTEXTO ESTRATÉGICO'!A:K,11,0),"")</f>
        <v>1.Afectación de la imagen y la confianza de la OCI 
2. Investigaciones fiscales, disciplinarias  y penales.</v>
      </c>
      <c r="G16" s="177"/>
      <c r="H16" s="177"/>
      <c r="I16" s="177"/>
      <c r="J16" s="177"/>
      <c r="K16" s="177"/>
      <c r="L16" s="177"/>
      <c r="M16" s="178"/>
    </row>
    <row r="17" spans="1:13" s="179" customFormat="1" ht="39.950000000000003" hidden="1" customHeight="1" x14ac:dyDescent="0.25">
      <c r="A17" s="165"/>
      <c r="B17" s="11" t="str">
        <f>IFERROR(VLOOKUP(A17,'CONTEXTO ESTRATÉGICO'!A:K,9,0),"")</f>
        <v/>
      </c>
      <c r="C17" s="11"/>
      <c r="D17" s="11" t="str">
        <f>IFERROR(VLOOKUP(A17,'CONTEXTO ESTRATÉGICO'!A:B,2,0),"")</f>
        <v/>
      </c>
      <c r="E17" s="11" t="str">
        <f>IFERROR(VLOOKUP(A17,'CONTEXTO ESTRATÉGICO'!A:K,4,0),"")&amp;". "&amp;IFERROR(VLOOKUP(A17,'CONTEXTO ESTRATÉGICO'!A:K,6,0),"")</f>
        <v xml:space="preserve">. </v>
      </c>
      <c r="F17" s="176" t="str">
        <f>IFERROR(VLOOKUP(A17,'CONTEXTO ESTRATÉGICO'!A:K,10,0),"")</f>
        <v/>
      </c>
      <c r="G17" s="177"/>
      <c r="H17" s="177"/>
      <c r="I17" s="177"/>
      <c r="J17" s="177"/>
      <c r="K17" s="177"/>
      <c r="L17" s="177"/>
      <c r="M17" s="178"/>
    </row>
    <row r="18" spans="1:13" s="179" customFormat="1" ht="39.950000000000003" hidden="1" customHeight="1" x14ac:dyDescent="0.25">
      <c r="A18" s="165"/>
      <c r="B18" s="11" t="str">
        <f>IFERROR(VLOOKUP(A18,'CONTEXTO ESTRATÉGICO'!A:K,9,0),"")</f>
        <v/>
      </c>
      <c r="C18" s="11"/>
      <c r="D18" s="11" t="str">
        <f>IFERROR(VLOOKUP(A18,'CONTEXTO ESTRATÉGICO'!A:B,2,0),"")</f>
        <v/>
      </c>
      <c r="E18" s="11" t="str">
        <f>IFERROR(VLOOKUP(A18,'CONTEXTO ESTRATÉGICO'!A:K,4,0),"")&amp;". "&amp;IFERROR(VLOOKUP(A18,'CONTEXTO ESTRATÉGICO'!A:K,6,0),"")</f>
        <v xml:space="preserve">. </v>
      </c>
      <c r="F18" s="176" t="str">
        <f>IFERROR(VLOOKUP(A18,'CONTEXTO ESTRATÉGICO'!A:K,10,0),"")</f>
        <v/>
      </c>
      <c r="G18" s="177"/>
      <c r="H18" s="177"/>
      <c r="I18" s="177"/>
      <c r="J18" s="177"/>
      <c r="K18" s="177"/>
      <c r="L18" s="177"/>
      <c r="M18" s="178"/>
    </row>
    <row r="19" spans="1:13" s="179" customFormat="1" ht="39.950000000000003" hidden="1" customHeight="1" x14ac:dyDescent="0.25">
      <c r="A19" s="165"/>
      <c r="B19" s="11" t="str">
        <f>IFERROR(VLOOKUP(A19,'CONTEXTO ESTRATÉGICO'!A:K,9,0),"")</f>
        <v/>
      </c>
      <c r="C19" s="11"/>
      <c r="D19" s="11" t="str">
        <f>IFERROR(VLOOKUP(A19,'CONTEXTO ESTRATÉGICO'!A:B,2,0),"")</f>
        <v/>
      </c>
      <c r="E19" s="11" t="str">
        <f>IFERROR(VLOOKUP(A19,'CONTEXTO ESTRATÉGICO'!A:K,4,0),"")&amp;". "&amp;IFERROR(VLOOKUP(A19,'CONTEXTO ESTRATÉGICO'!A:K,6,0),"")</f>
        <v xml:space="preserve">. </v>
      </c>
      <c r="F19" s="176" t="str">
        <f>IFERROR(VLOOKUP(A19,'CONTEXTO ESTRATÉGICO'!A:K,10,0),"")</f>
        <v/>
      </c>
      <c r="G19" s="177"/>
      <c r="H19" s="177"/>
      <c r="I19" s="177"/>
      <c r="J19" s="177"/>
      <c r="K19" s="177"/>
      <c r="L19" s="177"/>
      <c r="M19" s="178"/>
    </row>
    <row r="20" spans="1:13" s="179" customFormat="1" ht="124.5" customHeight="1" x14ac:dyDescent="0.25">
      <c r="A20" s="165" t="s">
        <v>184</v>
      </c>
      <c r="B20" s="11" t="str">
        <f>IFERROR(VLOOKUP(A20,'CONTEXTO ESTRATÉGICO'!A:K,9,0),"")</f>
        <v>Posibilidad de omitir la identificación de   errores y de calidad en la información suministrada.  o fraudes  existentes  en las auditorias realizadas</v>
      </c>
      <c r="C20" s="11" t="str">
        <f>IFERROR(VLOOKUP(A20,'CONTEXTO ESTRATÉGICO'!A:K,10,0),"")</f>
        <v>Que el servidor público no detecte  errores e y omita calidad en la informacion  o fraudes en la informacion aportada para la auditoria</v>
      </c>
      <c r="D20" s="11" t="str">
        <f>IFERROR(VLOOKUP(A20,'CONTEXTO ESTRATÉGICO'!A:B,2,0),"")</f>
        <v>Proceso</v>
      </c>
      <c r="E20" s="11" t="str">
        <f>IFERROR(VLOOKUP(A20,'CONTEXTO ESTRATÉGICO'!A:K,4,0),"")&amp;". "&amp;IFERROR(VLOOKUP(A20,'CONTEXTO ESTRATÉGICO'!A:K,6,0),"")</f>
        <v>1.Desconocimiento del proceso a auditar por parte del servidor público.
2.Informacion  incompleta, insuficiente, inoportuna, inadecuada. Comportamiento profesional no ético de los encargados del proceso auditado</v>
      </c>
      <c r="F20" s="176" t="str">
        <f>IFERROR(VLOOKUP(A20,'CONTEXTO ESTRATÉGICO'!A:K,11,0),"")</f>
        <v xml:space="preserve">Informe de auditoria sesgado </v>
      </c>
      <c r="G20" s="177"/>
      <c r="H20" s="177"/>
      <c r="I20" s="177"/>
      <c r="J20" s="177"/>
      <c r="K20" s="177"/>
      <c r="L20" s="177"/>
      <c r="M20" s="178"/>
    </row>
    <row r="21" spans="1:13" s="179" customFormat="1" ht="39.950000000000003" hidden="1" customHeight="1" x14ac:dyDescent="0.25">
      <c r="A21" s="165"/>
      <c r="B21" s="11" t="str">
        <f>IFERROR(VLOOKUP(A21,'CONTEXTO ESTRATÉGICO'!A:K,9,0),"")</f>
        <v/>
      </c>
      <c r="C21" s="11"/>
      <c r="D21" s="11" t="str">
        <f>IFERROR(VLOOKUP(A21,'CONTEXTO ESTRATÉGICO'!A:B,2,0),"")</f>
        <v/>
      </c>
      <c r="E21" s="11" t="str">
        <f>IFERROR(VLOOKUP(A21,'CONTEXTO ESTRATÉGICO'!A:K,4,0),"")&amp;". "&amp;IFERROR(VLOOKUP(A21,'CONTEXTO ESTRATÉGICO'!A:K,6,0),"")</f>
        <v xml:space="preserve">. </v>
      </c>
      <c r="F21" s="176" t="str">
        <f>IFERROR(VLOOKUP(A21,'CONTEXTO ESTRATÉGICO'!A:K,10,0),"")</f>
        <v/>
      </c>
      <c r="G21" s="177"/>
      <c r="H21" s="177"/>
      <c r="I21" s="177"/>
      <c r="J21" s="177"/>
      <c r="K21" s="177"/>
      <c r="L21" s="177"/>
      <c r="M21" s="178"/>
    </row>
    <row r="22" spans="1:13" s="179" customFormat="1" ht="39.950000000000003" hidden="1" customHeight="1" x14ac:dyDescent="0.25">
      <c r="A22" s="165"/>
      <c r="B22" s="11" t="str">
        <f>IFERROR(VLOOKUP(A22,'CONTEXTO ESTRATÉGICO'!A:K,9,0),"")</f>
        <v/>
      </c>
      <c r="C22" s="11"/>
      <c r="D22" s="11" t="str">
        <f>IFERROR(VLOOKUP(A22,'CONTEXTO ESTRATÉGICO'!A:B,2,0),"")</f>
        <v/>
      </c>
      <c r="E22" s="11" t="str">
        <f>IFERROR(VLOOKUP(A22,'CONTEXTO ESTRATÉGICO'!A:K,4,0),"")&amp;". "&amp;IFERROR(VLOOKUP(A22,'CONTEXTO ESTRATÉGICO'!A:K,6,0),"")</f>
        <v xml:space="preserve">. </v>
      </c>
      <c r="F22" s="176" t="str">
        <f>IFERROR(VLOOKUP(A22,'CONTEXTO ESTRATÉGICO'!A:K,10,0),"")</f>
        <v/>
      </c>
      <c r="G22" s="177"/>
      <c r="H22" s="177"/>
      <c r="I22" s="177"/>
      <c r="J22" s="177"/>
      <c r="K22" s="177"/>
      <c r="L22" s="177"/>
      <c r="M22" s="178"/>
    </row>
    <row r="23" spans="1:13" s="179" customFormat="1" ht="39.950000000000003" hidden="1" customHeight="1" x14ac:dyDescent="0.25">
      <c r="A23" s="165"/>
      <c r="B23" s="11" t="str">
        <f>IFERROR(VLOOKUP(A23,'CONTEXTO ESTRATÉGICO'!A:K,9,0),"")</f>
        <v/>
      </c>
      <c r="C23" s="11"/>
      <c r="D23" s="11" t="str">
        <f>IFERROR(VLOOKUP(A23,'CONTEXTO ESTRATÉGICO'!A:B,2,0),"")</f>
        <v/>
      </c>
      <c r="E23" s="11" t="str">
        <f>IFERROR(VLOOKUP(A23,'CONTEXTO ESTRATÉGICO'!A:K,4,0),"")&amp;". "&amp;IFERROR(VLOOKUP(A23,'CONTEXTO ESTRATÉGICO'!A:K,6,0),"")</f>
        <v xml:space="preserve">. </v>
      </c>
      <c r="F23" s="176" t="str">
        <f>IFERROR(VLOOKUP(A23,'CONTEXTO ESTRATÉGICO'!A:K,10,0),"")</f>
        <v/>
      </c>
      <c r="G23" s="177"/>
      <c r="H23" s="177"/>
      <c r="I23" s="177"/>
      <c r="J23" s="177"/>
      <c r="K23" s="177"/>
      <c r="L23" s="177"/>
      <c r="M23" s="178"/>
    </row>
    <row r="24" spans="1:13" s="179" customFormat="1" ht="121.5" customHeight="1" x14ac:dyDescent="0.25">
      <c r="A24" s="165" t="s">
        <v>185</v>
      </c>
      <c r="B24" s="11">
        <f>IFERROR(VLOOKUP(A24,'CONTEXTO ESTRATÉGICO'!A:K,9,0),"")</f>
        <v>0</v>
      </c>
      <c r="C24" s="11">
        <f>IFERROR(VLOOKUP(A24,'CONTEXTO ESTRATÉGICO'!A:K,10,0),"")</f>
        <v>0</v>
      </c>
      <c r="D24" s="11">
        <f>IFERROR(VLOOKUP(A24,'CONTEXTO ESTRATÉGICO'!A:B,2,0),"")</f>
        <v>0</v>
      </c>
      <c r="E24" s="11" t="str">
        <f>IFERROR(VLOOKUP(A24,'CONTEXTO ESTRATÉGICO'!A:K,4,0),"")&amp;". "&amp;IFERROR(VLOOKUP(A24,'CONTEXTO ESTRATÉGICO'!A:K,6,0),"")</f>
        <v xml:space="preserve">. </v>
      </c>
      <c r="F24" s="176">
        <f>IFERROR(VLOOKUP(A24,'CONTEXTO ESTRATÉGICO'!A:K,11,0),"")</f>
        <v>0</v>
      </c>
      <c r="G24" s="177"/>
      <c r="H24" s="177"/>
      <c r="I24" s="177"/>
      <c r="J24" s="177"/>
      <c r="K24" s="177"/>
      <c r="L24" s="177"/>
      <c r="M24" s="178"/>
    </row>
    <row r="25" spans="1:13" s="179" customFormat="1" ht="39.950000000000003" hidden="1" customHeight="1" x14ac:dyDescent="0.25">
      <c r="A25" s="165"/>
      <c r="B25" s="11" t="str">
        <f>IFERROR(VLOOKUP(A25,'CONTEXTO ESTRATÉGICO'!A:K,9,0),"")</f>
        <v/>
      </c>
      <c r="C25" s="11"/>
      <c r="D25" s="11" t="str">
        <f>IFERROR(VLOOKUP(A25,'CONTEXTO ESTRATÉGICO'!A:B,2,0),"")</f>
        <v/>
      </c>
      <c r="E25" s="11" t="str">
        <f>IFERROR(VLOOKUP(A25,'CONTEXTO ESTRATÉGICO'!A:K,4,0),"")&amp;". "&amp;IFERROR(VLOOKUP(A25,'CONTEXTO ESTRATÉGICO'!A:K,6,0),"")</f>
        <v xml:space="preserve">. </v>
      </c>
      <c r="F25" s="176" t="str">
        <f>IFERROR(VLOOKUP(A25,'CONTEXTO ESTRATÉGICO'!A:K,10,0),"")</f>
        <v/>
      </c>
      <c r="G25" s="177"/>
      <c r="H25" s="177"/>
      <c r="I25" s="177"/>
      <c r="J25" s="177"/>
      <c r="K25" s="177"/>
      <c r="L25" s="177"/>
      <c r="M25" s="178"/>
    </row>
    <row r="26" spans="1:13" s="179" customFormat="1" ht="39.950000000000003" hidden="1" customHeight="1" x14ac:dyDescent="0.25">
      <c r="A26" s="165"/>
      <c r="B26" s="11" t="str">
        <f>IFERROR(VLOOKUP(A26,'CONTEXTO ESTRATÉGICO'!A:K,9,0),"")</f>
        <v/>
      </c>
      <c r="C26" s="11"/>
      <c r="D26" s="11" t="str">
        <f>IFERROR(VLOOKUP(A26,'CONTEXTO ESTRATÉGICO'!A:B,2,0),"")</f>
        <v/>
      </c>
      <c r="E26" s="11" t="str">
        <f>IFERROR(VLOOKUP(A26,'CONTEXTO ESTRATÉGICO'!A:K,4,0),"")&amp;". "&amp;IFERROR(VLOOKUP(A26,'CONTEXTO ESTRATÉGICO'!A:K,6,0),"")</f>
        <v xml:space="preserve">. </v>
      </c>
      <c r="F26" s="176" t="str">
        <f>IFERROR(VLOOKUP(A26,'CONTEXTO ESTRATÉGICO'!A:K,10,0),"")</f>
        <v/>
      </c>
      <c r="G26" s="177"/>
      <c r="H26" s="177"/>
      <c r="I26" s="177"/>
      <c r="J26" s="177"/>
      <c r="K26" s="177"/>
      <c r="L26" s="177"/>
      <c r="M26" s="178"/>
    </row>
    <row r="27" spans="1:13" s="179" customFormat="1" ht="39.950000000000003" hidden="1" customHeight="1" x14ac:dyDescent="0.25">
      <c r="A27" s="165"/>
      <c r="B27" s="11" t="str">
        <f>IFERROR(VLOOKUP(A27,'CONTEXTO ESTRATÉGICO'!A:K,9,0),"")</f>
        <v/>
      </c>
      <c r="C27" s="11"/>
      <c r="D27" s="11" t="str">
        <f>IFERROR(VLOOKUP(A27,'CONTEXTO ESTRATÉGICO'!A:B,2,0),"")</f>
        <v/>
      </c>
      <c r="E27" s="11" t="str">
        <f>IFERROR(VLOOKUP(A27,'CONTEXTO ESTRATÉGICO'!A:K,4,0),"")&amp;". "&amp;IFERROR(VLOOKUP(A27,'CONTEXTO ESTRATÉGICO'!A:K,6,0),"")</f>
        <v xml:space="preserve">. </v>
      </c>
      <c r="F27" s="176" t="str">
        <f>IFERROR(VLOOKUP(A27,'CONTEXTO ESTRATÉGICO'!A:K,10,0),"")</f>
        <v/>
      </c>
      <c r="G27" s="177"/>
      <c r="H27" s="177"/>
      <c r="I27" s="177"/>
      <c r="J27" s="177"/>
      <c r="K27" s="177"/>
      <c r="L27" s="177"/>
      <c r="M27" s="178"/>
    </row>
    <row r="28" spans="1:13" s="179" customFormat="1" ht="39.950000000000003" customHeight="1" x14ac:dyDescent="0.25">
      <c r="A28" s="165" t="s">
        <v>186</v>
      </c>
      <c r="B28" s="11">
        <f>IFERROR(VLOOKUP(A28,'CONTEXTO ESTRATÉGICO'!A:K,9,0),"")</f>
        <v>0</v>
      </c>
      <c r="C28" s="11">
        <f>IFERROR(VLOOKUP(A28,'CONTEXTO ESTRATÉGICO'!A:K,10,0),"")</f>
        <v>0</v>
      </c>
      <c r="D28" s="11">
        <f>IFERROR(VLOOKUP(A28,'CONTEXTO ESTRATÉGICO'!A:B,2,0),"")</f>
        <v>0</v>
      </c>
      <c r="E28" s="11" t="str">
        <f>IFERROR(VLOOKUP(A28,'CONTEXTO ESTRATÉGICO'!A:K,4,0),"")&amp;". "&amp;IFERROR(VLOOKUP(A28,'CONTEXTO ESTRATÉGICO'!A:K,6,0),"")</f>
        <v xml:space="preserve">. </v>
      </c>
      <c r="F28" s="176">
        <f>IFERROR(VLOOKUP(A28,'CONTEXTO ESTRATÉGICO'!A:K,11,0),"")</f>
        <v>0</v>
      </c>
      <c r="G28" s="177"/>
      <c r="H28" s="177"/>
      <c r="I28" s="177"/>
      <c r="J28" s="177"/>
      <c r="K28" s="177"/>
      <c r="L28" s="177"/>
      <c r="M28" s="178"/>
    </row>
    <row r="29" spans="1:13" s="179" customFormat="1" ht="39.950000000000003" hidden="1" customHeight="1" x14ac:dyDescent="0.25">
      <c r="A29" s="165"/>
      <c r="B29" s="11" t="str">
        <f>IFERROR(VLOOKUP(A29,'CONTEXTO ESTRATÉGICO'!A:K,9,0),"")</f>
        <v/>
      </c>
      <c r="C29" s="11"/>
      <c r="D29" s="11" t="str">
        <f>IFERROR(VLOOKUP(A29,'CONTEXTO ESTRATÉGICO'!A:B,2,0),"")</f>
        <v/>
      </c>
      <c r="E29" s="11" t="str">
        <f>IFERROR(VLOOKUP(A29,'CONTEXTO ESTRATÉGICO'!A:K,4,0),"")&amp;". "&amp;IFERROR(VLOOKUP(A29,'CONTEXTO ESTRATÉGICO'!A:K,6,0),"")</f>
        <v xml:space="preserve">. </v>
      </c>
      <c r="F29" s="176" t="str">
        <f>IFERROR(VLOOKUP(A29,'CONTEXTO ESTRATÉGICO'!A:K,10,0),"")</f>
        <v/>
      </c>
      <c r="G29" s="177"/>
      <c r="H29" s="177"/>
      <c r="I29" s="177"/>
      <c r="J29" s="177"/>
      <c r="K29" s="177"/>
      <c r="L29" s="177"/>
      <c r="M29" s="178"/>
    </row>
    <row r="30" spans="1:13" s="179" customFormat="1" ht="39.950000000000003" hidden="1" customHeight="1" x14ac:dyDescent="0.25">
      <c r="A30" s="165"/>
      <c r="B30" s="11" t="str">
        <f>IFERROR(VLOOKUP(A30,'CONTEXTO ESTRATÉGICO'!A:K,9,0),"")</f>
        <v/>
      </c>
      <c r="C30" s="11"/>
      <c r="D30" s="11" t="str">
        <f>IFERROR(VLOOKUP(A30,'CONTEXTO ESTRATÉGICO'!A:B,2,0),"")</f>
        <v/>
      </c>
      <c r="E30" s="11" t="str">
        <f>IFERROR(VLOOKUP(A30,'CONTEXTO ESTRATÉGICO'!A:K,4,0),"")&amp;". "&amp;IFERROR(VLOOKUP(A30,'CONTEXTO ESTRATÉGICO'!A:K,6,0),"")</f>
        <v xml:space="preserve">. </v>
      </c>
      <c r="F30" s="176" t="str">
        <f>IFERROR(VLOOKUP(A30,'CONTEXTO ESTRATÉGICO'!A:K,10,0),"")</f>
        <v/>
      </c>
      <c r="G30" s="177"/>
      <c r="H30" s="177"/>
      <c r="I30" s="177"/>
      <c r="J30" s="177"/>
      <c r="K30" s="177"/>
      <c r="L30" s="177"/>
      <c r="M30" s="178"/>
    </row>
    <row r="31" spans="1:13" s="179" customFormat="1" ht="39.950000000000003" hidden="1" customHeight="1" x14ac:dyDescent="0.25">
      <c r="A31" s="165"/>
      <c r="B31" s="11" t="str">
        <f>IFERROR(VLOOKUP(A31,'CONTEXTO ESTRATÉGICO'!A:K,9,0),"")</f>
        <v/>
      </c>
      <c r="C31" s="11"/>
      <c r="D31" s="11" t="str">
        <f>IFERROR(VLOOKUP(A31,'CONTEXTO ESTRATÉGICO'!A:B,2,0),"")</f>
        <v/>
      </c>
      <c r="E31" s="11" t="str">
        <f>IFERROR(VLOOKUP(A31,'CONTEXTO ESTRATÉGICO'!A:K,4,0),"")&amp;". "&amp;IFERROR(VLOOKUP(A31,'CONTEXTO ESTRATÉGICO'!A:K,6,0),"")</f>
        <v xml:space="preserve">. </v>
      </c>
      <c r="F31" s="176" t="str">
        <f>IFERROR(VLOOKUP(A31,'CONTEXTO ESTRATÉGICO'!A:K,10,0),"")</f>
        <v/>
      </c>
      <c r="G31" s="177"/>
      <c r="H31" s="177"/>
      <c r="I31" s="177"/>
      <c r="J31" s="177"/>
      <c r="K31" s="177"/>
      <c r="L31" s="177"/>
      <c r="M31" s="178"/>
    </row>
    <row r="32" spans="1:13" s="179" customFormat="1" ht="39.950000000000003" customHeight="1" x14ac:dyDescent="0.25">
      <c r="A32" s="165" t="s">
        <v>187</v>
      </c>
      <c r="B32" s="11">
        <f>IFERROR(VLOOKUP(A32,'CONTEXTO ESTRATÉGICO'!A:K,9,0),"")</f>
        <v>0</v>
      </c>
      <c r="C32" s="11">
        <f>IFERROR(VLOOKUP(A32,'CONTEXTO ESTRATÉGICO'!A:K,10,0),"")</f>
        <v>0</v>
      </c>
      <c r="D32" s="11">
        <f>IFERROR(VLOOKUP(A32,'CONTEXTO ESTRATÉGICO'!A:B,2,0),"")</f>
        <v>0</v>
      </c>
      <c r="E32" s="11" t="str">
        <f>IFERROR(VLOOKUP(A32,'CONTEXTO ESTRATÉGICO'!A:K,4,0),"")&amp;". "&amp;IFERROR(VLOOKUP(A32,'CONTEXTO ESTRATÉGICO'!A:K,6,0),"")</f>
        <v xml:space="preserve">. </v>
      </c>
      <c r="F32" s="176">
        <f>IFERROR(VLOOKUP(A32,'CONTEXTO ESTRATÉGICO'!A:K,11,0),"")</f>
        <v>0</v>
      </c>
      <c r="G32" s="177"/>
      <c r="H32" s="177"/>
      <c r="I32" s="177"/>
      <c r="J32" s="177"/>
      <c r="K32" s="177"/>
      <c r="L32" s="177"/>
      <c r="M32" s="178"/>
    </row>
    <row r="33" spans="1:13" s="179" customFormat="1" ht="39.950000000000003" hidden="1" customHeight="1" x14ac:dyDescent="0.25">
      <c r="A33" s="165"/>
      <c r="B33" s="11" t="str">
        <f>IFERROR(VLOOKUP(A33,'CONTEXTO ESTRATÉGICO'!A:K,9,0),"")</f>
        <v/>
      </c>
      <c r="C33" s="11"/>
      <c r="D33" s="11" t="str">
        <f>IFERROR(VLOOKUP(A33,'CONTEXTO ESTRATÉGICO'!A:B,2,0),"")</f>
        <v/>
      </c>
      <c r="E33" s="11" t="str">
        <f>IFERROR(VLOOKUP(A33,'CONTEXTO ESTRATÉGICO'!A:K,4,0),"")&amp;". "&amp;IFERROR(VLOOKUP(A33,'CONTEXTO ESTRATÉGICO'!A:K,6,0),"")</f>
        <v xml:space="preserve">. </v>
      </c>
      <c r="F33" s="176" t="str">
        <f>IFERROR(VLOOKUP(A33,'CONTEXTO ESTRATÉGICO'!A:K,10,0),"")</f>
        <v/>
      </c>
      <c r="G33" s="177"/>
      <c r="H33" s="177"/>
      <c r="I33" s="177"/>
      <c r="J33" s="177"/>
      <c r="K33" s="177"/>
      <c r="L33" s="177"/>
      <c r="M33" s="178"/>
    </row>
    <row r="34" spans="1:13" s="179" customFormat="1" ht="39.950000000000003" hidden="1" customHeight="1" x14ac:dyDescent="0.25">
      <c r="A34" s="165"/>
      <c r="B34" s="11" t="str">
        <f>IFERROR(VLOOKUP(A34,'CONTEXTO ESTRATÉGICO'!A:K,9,0),"")</f>
        <v/>
      </c>
      <c r="C34" s="11"/>
      <c r="D34" s="11" t="str">
        <f>IFERROR(VLOOKUP(A34,'CONTEXTO ESTRATÉGICO'!A:B,2,0),"")</f>
        <v/>
      </c>
      <c r="E34" s="11" t="str">
        <f>IFERROR(VLOOKUP(A34,'CONTEXTO ESTRATÉGICO'!A:K,4,0),"")&amp;". "&amp;IFERROR(VLOOKUP(A34,'CONTEXTO ESTRATÉGICO'!A:K,6,0),"")</f>
        <v xml:space="preserve">. </v>
      </c>
      <c r="F34" s="176" t="str">
        <f>IFERROR(VLOOKUP(A34,'CONTEXTO ESTRATÉGICO'!A:K,10,0),"")</f>
        <v/>
      </c>
      <c r="G34" s="177"/>
      <c r="H34" s="177"/>
      <c r="I34" s="177"/>
      <c r="J34" s="177"/>
      <c r="K34" s="177"/>
      <c r="L34" s="177"/>
      <c r="M34" s="178"/>
    </row>
    <row r="35" spans="1:13" s="179" customFormat="1" ht="39.950000000000003" hidden="1" customHeight="1" x14ac:dyDescent="0.25">
      <c r="A35" s="165"/>
      <c r="B35" s="11" t="str">
        <f>IFERROR(VLOOKUP(A35,'CONTEXTO ESTRATÉGICO'!A:K,9,0),"")</f>
        <v/>
      </c>
      <c r="C35" s="11"/>
      <c r="D35" s="11" t="str">
        <f>IFERROR(VLOOKUP(A35,'CONTEXTO ESTRATÉGICO'!A:B,2,0),"")</f>
        <v/>
      </c>
      <c r="E35" s="11" t="str">
        <f>IFERROR(VLOOKUP(A35,'CONTEXTO ESTRATÉGICO'!A:K,4,0),"")&amp;". "&amp;IFERROR(VLOOKUP(A35,'CONTEXTO ESTRATÉGICO'!A:K,6,0),"")</f>
        <v xml:space="preserve">. </v>
      </c>
      <c r="F35" s="176" t="str">
        <f>IFERROR(VLOOKUP(A35,'CONTEXTO ESTRATÉGICO'!A:K,10,0),"")</f>
        <v/>
      </c>
      <c r="G35" s="177"/>
      <c r="H35" s="177"/>
      <c r="I35" s="177"/>
      <c r="J35" s="177"/>
      <c r="K35" s="177"/>
      <c r="L35" s="177"/>
      <c r="M35" s="178"/>
    </row>
    <row r="36" spans="1:13" s="179" customFormat="1" ht="39.950000000000003" customHeight="1" x14ac:dyDescent="0.25">
      <c r="A36" s="165" t="s">
        <v>188</v>
      </c>
      <c r="B36" s="11">
        <f>IFERROR(VLOOKUP(A36,'CONTEXTO ESTRATÉGICO'!A:K,9,0),"")</f>
        <v>0</v>
      </c>
      <c r="C36" s="11">
        <f>IFERROR(VLOOKUP(A36,'CONTEXTO ESTRATÉGICO'!A:K,10,0),"")</f>
        <v>0</v>
      </c>
      <c r="D36" s="11">
        <f>IFERROR(VLOOKUP(A36,'CONTEXTO ESTRATÉGICO'!A:B,2,0),"")</f>
        <v>0</v>
      </c>
      <c r="E36" s="11" t="str">
        <f>IFERROR(VLOOKUP(A36,'CONTEXTO ESTRATÉGICO'!A:K,4,0),"")&amp;". "&amp;IFERROR(VLOOKUP(A36,'CONTEXTO ESTRATÉGICO'!A:K,6,0),"")</f>
        <v xml:space="preserve">. </v>
      </c>
      <c r="F36" s="176">
        <f>IFERROR(VLOOKUP(A36,'CONTEXTO ESTRATÉGICO'!A:K,11,0),"")</f>
        <v>0</v>
      </c>
      <c r="G36" s="177"/>
      <c r="H36" s="177"/>
      <c r="I36" s="177"/>
      <c r="J36" s="177"/>
      <c r="K36" s="177"/>
      <c r="L36" s="177"/>
      <c r="M36" s="178"/>
    </row>
    <row r="37" spans="1:13" s="179" customFormat="1" ht="39.950000000000003" hidden="1" customHeight="1" x14ac:dyDescent="0.25">
      <c r="A37" s="140"/>
      <c r="B37" s="11" t="str">
        <f>IFERROR(VLOOKUP(A37,'CONTEXTO ESTRATÉGICO'!A:K,9,0),"")</f>
        <v/>
      </c>
      <c r="C37" s="11"/>
      <c r="D37" s="11" t="str">
        <f>IFERROR(VLOOKUP(A37,'CONTEXTO ESTRATÉGICO'!A:B,2,0),"")</f>
        <v/>
      </c>
      <c r="E37" s="11" t="str">
        <f>IFERROR(VLOOKUP(A37,'CONTEXTO ESTRATÉGICO'!A:K,4,0),"")&amp;". "&amp;IFERROR(VLOOKUP(A37,'CONTEXTO ESTRATÉGICO'!A:K,6,0),"")</f>
        <v xml:space="preserve">. </v>
      </c>
      <c r="F37" s="176" t="str">
        <f>IFERROR(VLOOKUP(A37,'CONTEXTO ESTRATÉGICO'!A:K,10,0),"")</f>
        <v/>
      </c>
      <c r="G37" s="177"/>
      <c r="H37" s="177"/>
      <c r="I37" s="177"/>
      <c r="J37" s="177"/>
      <c r="K37" s="177"/>
      <c r="L37" s="177"/>
      <c r="M37" s="178"/>
    </row>
    <row r="38" spans="1:13" s="179" customFormat="1" ht="39.950000000000003" hidden="1" customHeight="1" x14ac:dyDescent="0.25">
      <c r="A38" s="140"/>
      <c r="B38" s="11" t="str">
        <f>IFERROR(VLOOKUP(A38,'CONTEXTO ESTRATÉGICO'!A:K,9,0),"")</f>
        <v/>
      </c>
      <c r="C38" s="11"/>
      <c r="D38" s="11" t="str">
        <f>IFERROR(VLOOKUP(A38,'CONTEXTO ESTRATÉGICO'!A:B,2,0),"")</f>
        <v/>
      </c>
      <c r="E38" s="11" t="str">
        <f>IFERROR(VLOOKUP(A38,'CONTEXTO ESTRATÉGICO'!A:K,4,0),"")&amp;". "&amp;IFERROR(VLOOKUP(A38,'CONTEXTO ESTRATÉGICO'!A:K,6,0),"")</f>
        <v xml:space="preserve">. </v>
      </c>
      <c r="F38" s="176" t="str">
        <f>IFERROR(VLOOKUP(A38,'CONTEXTO ESTRATÉGICO'!A:K,10,0),"")</f>
        <v/>
      </c>
      <c r="G38" s="177"/>
      <c r="H38" s="177"/>
      <c r="I38" s="177"/>
      <c r="J38" s="177"/>
      <c r="K38" s="177"/>
      <c r="L38" s="177"/>
      <c r="M38" s="178"/>
    </row>
    <row r="39" spans="1:13" s="179" customFormat="1" ht="39.950000000000003" hidden="1" customHeight="1" x14ac:dyDescent="0.25">
      <c r="A39" s="140"/>
      <c r="B39" s="11" t="str">
        <f>IFERROR(VLOOKUP(A39,'CONTEXTO ESTRATÉGICO'!A:K,9,0),"")</f>
        <v/>
      </c>
      <c r="C39" s="11"/>
      <c r="D39" s="11" t="str">
        <f>IFERROR(VLOOKUP(A39,'CONTEXTO ESTRATÉGICO'!A:B,2,0),"")</f>
        <v/>
      </c>
      <c r="E39" s="11" t="str">
        <f>IFERROR(VLOOKUP(A39,'CONTEXTO ESTRATÉGICO'!A:K,4,0),"")&amp;". "&amp;IFERROR(VLOOKUP(A39,'CONTEXTO ESTRATÉGICO'!A:K,6,0),"")</f>
        <v xml:space="preserve">. </v>
      </c>
      <c r="F39" s="176" t="str">
        <f>IFERROR(VLOOKUP(A39,'CONTEXTO ESTRATÉGICO'!A:K,10,0),"")</f>
        <v/>
      </c>
      <c r="G39" s="177"/>
      <c r="H39" s="177"/>
      <c r="I39" s="177"/>
      <c r="J39" s="177"/>
      <c r="K39" s="177"/>
      <c r="L39" s="177"/>
      <c r="M39" s="178"/>
    </row>
    <row r="40" spans="1:13" s="179" customFormat="1" ht="39.950000000000003" customHeight="1" thickBot="1" x14ac:dyDescent="0.3">
      <c r="A40" s="180" t="s">
        <v>189</v>
      </c>
      <c r="B40" s="161">
        <f>IFERROR(VLOOKUP(A40,'CONTEXTO ESTRATÉGICO'!A:K,9,0),"")</f>
        <v>0</v>
      </c>
      <c r="C40" s="337">
        <f>IFERROR(VLOOKUP(A40,'CONTEXTO ESTRATÉGICO'!A:K,10,0),"")</f>
        <v>0</v>
      </c>
      <c r="D40" s="11">
        <f>IFERROR(VLOOKUP(A40,'CONTEXTO ESTRATÉGICO'!A:B,2,0),"")</f>
        <v>0</v>
      </c>
      <c r="E40" s="161" t="str">
        <f>IFERROR(VLOOKUP(A40,'CONTEXTO ESTRATÉGICO'!A:K,4,0),"")&amp;". "&amp;IFERROR(VLOOKUP(A40,'CONTEXTO ESTRATÉGICO'!A:K,6,0),"")</f>
        <v xml:space="preserve">. </v>
      </c>
      <c r="F40" s="181">
        <f>IFERROR(VLOOKUP(A40,'CONTEXTO ESTRATÉGICO'!A:K,11,0),"")</f>
        <v>0</v>
      </c>
      <c r="G40" s="177"/>
      <c r="H40" s="177"/>
      <c r="I40" s="177"/>
      <c r="J40" s="177"/>
      <c r="K40" s="177"/>
      <c r="L40" s="177"/>
      <c r="M40" s="178"/>
    </row>
    <row r="41" spans="1:13" s="10" customFormat="1" ht="12.75" customHeight="1" x14ac:dyDescent="0.25">
      <c r="A41" s="182"/>
      <c r="B41" s="183"/>
      <c r="C41" s="183"/>
      <c r="D41" s="183"/>
      <c r="E41" s="183"/>
      <c r="F41" s="184"/>
      <c r="G41" s="26"/>
      <c r="H41" s="26"/>
      <c r="I41" s="26"/>
      <c r="J41" s="26"/>
      <c r="K41" s="26"/>
      <c r="L41" s="26"/>
      <c r="M41" s="174"/>
    </row>
    <row r="42" spans="1:13" s="10" customFormat="1" ht="12.75" customHeight="1" x14ac:dyDescent="0.25">
      <c r="A42" s="185"/>
      <c r="B42" s="186"/>
      <c r="C42" s="324"/>
      <c r="D42" s="186"/>
      <c r="E42" s="186"/>
      <c r="F42" s="174"/>
      <c r="G42" s="26"/>
      <c r="H42" s="26"/>
      <c r="I42" s="26"/>
      <c r="J42" s="26"/>
      <c r="K42" s="26"/>
      <c r="L42" s="26"/>
      <c r="M42" s="174"/>
    </row>
    <row r="43" spans="1:13" s="10" customFormat="1" ht="12.75" customHeight="1" x14ac:dyDescent="0.25">
      <c r="A43" s="185"/>
      <c r="B43" s="154"/>
      <c r="C43" s="154"/>
      <c r="D43" s="154"/>
      <c r="E43" s="26"/>
      <c r="F43" s="174"/>
      <c r="G43" s="26"/>
      <c r="H43" s="26"/>
      <c r="I43" s="26"/>
      <c r="J43" s="26"/>
      <c r="K43" s="26"/>
      <c r="L43" s="26"/>
      <c r="M43" s="174"/>
    </row>
    <row r="44" spans="1:13" s="10" customFormat="1" ht="12.75" customHeight="1" x14ac:dyDescent="0.25">
      <c r="A44" s="499"/>
      <c r="B44" s="500"/>
      <c r="C44" s="500"/>
      <c r="D44" s="500"/>
      <c r="E44" s="500"/>
      <c r="F44" s="500"/>
      <c r="G44" s="26"/>
      <c r="H44" s="26"/>
      <c r="I44" s="26"/>
      <c r="J44" s="26"/>
      <c r="K44" s="26"/>
      <c r="L44" s="26"/>
      <c r="M44" s="174"/>
    </row>
    <row r="45" spans="1:13" s="10" customFormat="1" ht="14.1" customHeight="1" thickBot="1" x14ac:dyDescent="0.3">
      <c r="A45" s="501"/>
      <c r="B45" s="502"/>
      <c r="C45" s="502"/>
      <c r="D45" s="502"/>
      <c r="E45" s="502"/>
      <c r="F45" s="502"/>
      <c r="G45" s="187"/>
      <c r="H45" s="187"/>
      <c r="I45" s="187"/>
      <c r="J45" s="187"/>
      <c r="K45" s="187"/>
      <c r="L45" s="187"/>
      <c r="M45" s="188"/>
    </row>
    <row r="46" spans="1:13" s="10" customFormat="1" ht="14.1" customHeight="1" x14ac:dyDescent="0.25"/>
    <row r="47" spans="1:13" s="10" customFormat="1" x14ac:dyDescent="0.25"/>
    <row r="48" spans="1:13" s="10" customFormat="1" x14ac:dyDescent="0.25"/>
    <row r="49" spans="1:5" s="10" customFormat="1" x14ac:dyDescent="0.25"/>
    <row r="50" spans="1:5" s="10" customFormat="1" x14ac:dyDescent="0.25"/>
    <row r="51" spans="1:5" s="10" customFormat="1" x14ac:dyDescent="0.25"/>
    <row r="52" spans="1:5" s="10" customFormat="1" x14ac:dyDescent="0.25"/>
    <row r="53" spans="1:5" s="10" customFormat="1" x14ac:dyDescent="0.25"/>
    <row r="54" spans="1:5" s="10" customFormat="1" ht="256.5" hidden="1" x14ac:dyDescent="0.25">
      <c r="A54" s="10" t="s">
        <v>26</v>
      </c>
      <c r="B54" s="10" t="s">
        <v>27</v>
      </c>
      <c r="E54" s="10" t="s">
        <v>200</v>
      </c>
    </row>
    <row r="55" spans="1:5" s="10" customFormat="1" ht="213.75" hidden="1" x14ac:dyDescent="0.25">
      <c r="A55" s="10" t="s">
        <v>28</v>
      </c>
      <c r="B55" s="10" t="s">
        <v>29</v>
      </c>
      <c r="E55" s="10" t="s">
        <v>201</v>
      </c>
    </row>
    <row r="56" spans="1:5" s="10" customFormat="1" ht="142.5" hidden="1" x14ac:dyDescent="0.25">
      <c r="A56" s="10" t="s">
        <v>18</v>
      </c>
      <c r="B56" s="10" t="s">
        <v>30</v>
      </c>
    </row>
    <row r="57" spans="1:5" s="10" customFormat="1" ht="156.75" hidden="1" x14ac:dyDescent="0.25">
      <c r="A57" s="10" t="s">
        <v>16</v>
      </c>
      <c r="B57" s="10" t="s">
        <v>31</v>
      </c>
    </row>
    <row r="58" spans="1:5" s="10" customFormat="1" ht="199.5" hidden="1" x14ac:dyDescent="0.25">
      <c r="A58" s="189" t="s">
        <v>20</v>
      </c>
      <c r="B58" s="189" t="s">
        <v>32</v>
      </c>
      <c r="C58" s="189"/>
      <c r="D58" s="189"/>
    </row>
    <row r="59" spans="1:5" s="10" customFormat="1" hidden="1" x14ac:dyDescent="0.25">
      <c r="A59" s="10" t="s">
        <v>33</v>
      </c>
    </row>
    <row r="60" spans="1:5" s="10" customFormat="1" x14ac:dyDescent="0.25"/>
    <row r="61" spans="1:5" s="10" customFormat="1" x14ac:dyDescent="0.25"/>
    <row r="62" spans="1:5" s="10" customFormat="1" x14ac:dyDescent="0.25"/>
    <row r="63" spans="1:5" s="10" customFormat="1" x14ac:dyDescent="0.25"/>
    <row r="64" spans="1:5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ht="14.25" customHeigh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ht="14.25" customHeight="1" x14ac:dyDescent="0.25"/>
    <row r="81" spans="35:37" s="10" customFormat="1" x14ac:dyDescent="0.25"/>
    <row r="82" spans="35:37" s="10" customFormat="1" x14ac:dyDescent="0.25"/>
    <row r="83" spans="35:37" s="10" customFormat="1" x14ac:dyDescent="0.25"/>
    <row r="84" spans="35:37" s="10" customFormat="1" ht="14.25" customHeight="1" x14ac:dyDescent="0.25">
      <c r="AI84" s="190" t="s">
        <v>34</v>
      </c>
    </row>
    <row r="85" spans="35:37" s="10" customFormat="1" ht="171" x14ac:dyDescent="0.25">
      <c r="AK85" s="190" t="s">
        <v>20</v>
      </c>
    </row>
    <row r="86" spans="35:37" s="10" customFormat="1" ht="156.75" x14ac:dyDescent="0.25">
      <c r="AK86" s="190" t="s">
        <v>35</v>
      </c>
    </row>
    <row r="87" spans="35:37" s="10" customFormat="1" ht="142.5" x14ac:dyDescent="0.25">
      <c r="AK87" s="190" t="s">
        <v>28</v>
      </c>
    </row>
    <row r="88" spans="35:37" s="10" customFormat="1" ht="185.25" x14ac:dyDescent="0.25">
      <c r="AK88" s="190" t="s">
        <v>36</v>
      </c>
    </row>
    <row r="89" spans="35:37" s="10" customFormat="1" ht="128.25" x14ac:dyDescent="0.25">
      <c r="AK89" s="190" t="s">
        <v>37</v>
      </c>
    </row>
    <row r="90" spans="35:37" s="10" customFormat="1" ht="114" x14ac:dyDescent="0.25">
      <c r="AK90" s="190" t="s">
        <v>38</v>
      </c>
    </row>
    <row r="91" spans="35:37" s="10" customFormat="1" ht="342" x14ac:dyDescent="0.25">
      <c r="AK91" s="190" t="s">
        <v>39</v>
      </c>
    </row>
  </sheetData>
  <sheetProtection sheet="1" objects="1" scenarios="1" selectLockedCells="1"/>
  <mergeCells count="15">
    <mergeCell ref="A44:F45"/>
    <mergeCell ref="A10:B10"/>
    <mergeCell ref="E10:F10"/>
    <mergeCell ref="E6:F6"/>
    <mergeCell ref="A7:B7"/>
    <mergeCell ref="A9:F9"/>
    <mergeCell ref="A8:B8"/>
    <mergeCell ref="D7:F7"/>
    <mergeCell ref="D8:F8"/>
    <mergeCell ref="A6:B6"/>
    <mergeCell ref="A1:M1"/>
    <mergeCell ref="A2:M2"/>
    <mergeCell ref="A3:M3"/>
    <mergeCell ref="A4:M4"/>
    <mergeCell ref="A5:M5"/>
  </mergeCells>
  <conditionalFormatting sqref="D12:D40">
    <cfRule type="containsText" dxfId="229" priority="2" operator="containsText" text="CORRUPCIÓN">
      <formula>NOT(ISERROR(SEARCH("CORRUPCIÓN",D12)))</formula>
    </cfRule>
  </conditionalFormatting>
  <conditionalFormatting sqref="D16:D40">
    <cfRule type="containsText" dxfId="228" priority="1" operator="containsText" text="PROCESO">
      <formula>NOT(ISERROR(SEARCH("PROCESO",D16)))</formula>
    </cfRule>
  </conditionalFormatting>
  <dataValidations count="3">
    <dataValidation allowBlank="1" showInputMessage="1" showErrorMessage="1" promptTitle="CLASIFICACION" prompt="Agrupar los riesgos por causas comunes puede contribuir a desarrollar respuestas efectivas a los riesgos." sqref="A10:D10" xr:uid="{00000000-0002-0000-0200-000000000000}"/>
    <dataValidation allowBlank="1" showInputMessage="1" showErrorMessage="1" promptTitle="BREVE DESCRIPCION DEL RIESGO" prompt="_x000a_" sqref="F11" xr:uid="{00000000-0002-0000-0200-000001000000}"/>
    <dataValidation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 sqref="E12:E40" xr:uid="{00000000-0002-0000-0200-000002000000}"/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7" tint="-0.499984740745262"/>
  </sheetPr>
  <dimension ref="A1:BVG37"/>
  <sheetViews>
    <sheetView topLeftCell="A20" zoomScaleNormal="100" zoomScaleSheetLayoutView="80" workbookViewId="0">
      <selection activeCell="I30" sqref="I30"/>
    </sheetView>
  </sheetViews>
  <sheetFormatPr baseColWidth="10" defaultColWidth="10.85546875" defaultRowHeight="14.25" x14ac:dyDescent="0.2"/>
  <cols>
    <col min="1" max="1" width="5.5703125" style="153" customWidth="1"/>
    <col min="2" max="2" width="66" style="153" customWidth="1"/>
    <col min="3" max="4" width="6.7109375" style="153" customWidth="1"/>
    <col min="5" max="5" width="38.42578125" style="153" customWidth="1"/>
    <col min="6" max="7" width="6.7109375" style="153" customWidth="1"/>
    <col min="8" max="8" width="38.42578125" style="153" customWidth="1"/>
    <col min="9" max="10" width="6.7109375" style="153" customWidth="1"/>
    <col min="11" max="11" width="30.7109375" style="153" customWidth="1"/>
    <col min="12" max="13" width="6.7109375" style="153" customWidth="1"/>
    <col min="14" max="14" width="30.7109375" style="153" customWidth="1"/>
    <col min="15" max="16" width="6.7109375" style="153" customWidth="1"/>
    <col min="17" max="17" width="30.7109375" style="153" customWidth="1"/>
    <col min="18" max="19" width="6.85546875" style="153" customWidth="1"/>
    <col min="20" max="20" width="30.7109375" style="153" customWidth="1"/>
    <col min="21" max="22" width="6.7109375" style="153" customWidth="1"/>
    <col min="23" max="23" width="30.7109375" style="153" customWidth="1"/>
    <col min="24" max="25" width="6.7109375" style="153" customWidth="1"/>
    <col min="26" max="26" width="30.7109375" style="153" customWidth="1"/>
    <col min="27" max="1931" width="10.85546875" style="305"/>
    <col min="1932" max="16384" width="10.85546875" style="153"/>
  </cols>
  <sheetData>
    <row r="1" spans="1:1931" s="191" customFormat="1" ht="15" customHeight="1" x14ac:dyDescent="0.2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  <c r="GE1" s="287"/>
      <c r="GF1" s="287"/>
      <c r="GG1" s="287"/>
      <c r="GH1" s="287"/>
      <c r="GI1" s="287"/>
      <c r="GJ1" s="287"/>
      <c r="GK1" s="287"/>
      <c r="GL1" s="287"/>
      <c r="GM1" s="287"/>
      <c r="GN1" s="287"/>
      <c r="GO1" s="287"/>
      <c r="GP1" s="287"/>
      <c r="GQ1" s="287"/>
      <c r="GR1" s="287"/>
      <c r="GS1" s="287"/>
      <c r="GT1" s="287"/>
      <c r="GU1" s="287"/>
      <c r="GV1" s="287"/>
      <c r="GW1" s="287"/>
      <c r="GX1" s="287"/>
      <c r="GY1" s="287"/>
      <c r="GZ1" s="287"/>
      <c r="HA1" s="287"/>
      <c r="HB1" s="287"/>
      <c r="HC1" s="287"/>
      <c r="HD1" s="287"/>
      <c r="HE1" s="287"/>
      <c r="HF1" s="287"/>
      <c r="HG1" s="287"/>
      <c r="HH1" s="287"/>
      <c r="HI1" s="287"/>
      <c r="HJ1" s="287"/>
      <c r="HK1" s="287"/>
      <c r="HL1" s="287"/>
      <c r="HM1" s="287"/>
      <c r="HN1" s="287"/>
      <c r="HO1" s="287"/>
      <c r="HP1" s="287"/>
      <c r="HQ1" s="287"/>
      <c r="HR1" s="287"/>
      <c r="HS1" s="287"/>
      <c r="HT1" s="287"/>
      <c r="HU1" s="287"/>
      <c r="HV1" s="287"/>
      <c r="HW1" s="287"/>
      <c r="HX1" s="287"/>
      <c r="HY1" s="287"/>
      <c r="HZ1" s="287"/>
      <c r="IA1" s="287"/>
      <c r="IB1" s="287"/>
      <c r="IC1" s="287"/>
      <c r="ID1" s="287"/>
      <c r="IE1" s="287"/>
      <c r="IF1" s="287"/>
      <c r="IG1" s="287"/>
      <c r="IH1" s="287"/>
      <c r="II1" s="287"/>
      <c r="IJ1" s="287"/>
      <c r="IK1" s="287"/>
      <c r="IL1" s="287"/>
      <c r="IM1" s="287"/>
      <c r="IN1" s="287"/>
      <c r="IO1" s="287"/>
      <c r="IP1" s="287"/>
      <c r="IQ1" s="287"/>
      <c r="IR1" s="287"/>
      <c r="IS1" s="287"/>
      <c r="IT1" s="287"/>
      <c r="IU1" s="287"/>
      <c r="IV1" s="287"/>
      <c r="IW1" s="287"/>
      <c r="IX1" s="287"/>
      <c r="IY1" s="287"/>
      <c r="IZ1" s="287"/>
      <c r="JA1" s="287"/>
      <c r="JB1" s="287"/>
      <c r="JC1" s="287"/>
      <c r="JD1" s="287"/>
      <c r="JE1" s="287"/>
      <c r="JF1" s="287"/>
      <c r="JG1" s="287"/>
      <c r="JH1" s="287"/>
      <c r="JI1" s="287"/>
      <c r="JJ1" s="287"/>
      <c r="JK1" s="287"/>
      <c r="JL1" s="287"/>
      <c r="JM1" s="287"/>
      <c r="JN1" s="287"/>
      <c r="JO1" s="287"/>
      <c r="JP1" s="287"/>
      <c r="JQ1" s="287"/>
      <c r="JR1" s="287"/>
      <c r="JS1" s="287"/>
      <c r="JT1" s="287"/>
      <c r="JU1" s="287"/>
      <c r="JV1" s="287"/>
      <c r="JW1" s="287"/>
      <c r="JX1" s="287"/>
      <c r="JY1" s="287"/>
      <c r="JZ1" s="287"/>
      <c r="KA1" s="287"/>
      <c r="KB1" s="287"/>
      <c r="KC1" s="287"/>
      <c r="KD1" s="287"/>
      <c r="KE1" s="287"/>
      <c r="KF1" s="287"/>
      <c r="KG1" s="287"/>
      <c r="KH1" s="287"/>
      <c r="KI1" s="287"/>
      <c r="KJ1" s="287"/>
      <c r="KK1" s="287"/>
      <c r="KL1" s="287"/>
      <c r="KM1" s="287"/>
      <c r="KN1" s="287"/>
      <c r="KO1" s="287"/>
      <c r="KP1" s="287"/>
      <c r="KQ1" s="287"/>
      <c r="KR1" s="287"/>
      <c r="KS1" s="287"/>
      <c r="KT1" s="287"/>
      <c r="KU1" s="287"/>
      <c r="KV1" s="287"/>
      <c r="KW1" s="287"/>
      <c r="KX1" s="287"/>
      <c r="KY1" s="287"/>
      <c r="KZ1" s="287"/>
      <c r="LA1" s="287"/>
      <c r="LB1" s="287"/>
      <c r="LC1" s="287"/>
      <c r="LD1" s="287"/>
      <c r="LE1" s="287"/>
      <c r="LF1" s="287"/>
      <c r="LG1" s="287"/>
      <c r="LH1" s="287"/>
      <c r="LI1" s="287"/>
      <c r="LJ1" s="287"/>
      <c r="LK1" s="287"/>
      <c r="LL1" s="287"/>
      <c r="LM1" s="287"/>
      <c r="LN1" s="287"/>
      <c r="LO1" s="287"/>
      <c r="LP1" s="287"/>
      <c r="LQ1" s="287"/>
      <c r="LR1" s="287"/>
      <c r="LS1" s="287"/>
      <c r="LT1" s="287"/>
      <c r="LU1" s="287"/>
      <c r="LV1" s="287"/>
      <c r="LW1" s="287"/>
      <c r="LX1" s="287"/>
      <c r="LY1" s="287"/>
      <c r="LZ1" s="287"/>
      <c r="MA1" s="287"/>
      <c r="MB1" s="287"/>
      <c r="MC1" s="287"/>
      <c r="MD1" s="287"/>
      <c r="ME1" s="287"/>
      <c r="MF1" s="287"/>
      <c r="MG1" s="287"/>
      <c r="MH1" s="287"/>
      <c r="MI1" s="287"/>
      <c r="MJ1" s="287"/>
      <c r="MK1" s="287"/>
      <c r="ML1" s="287"/>
      <c r="MM1" s="287"/>
      <c r="MN1" s="287"/>
      <c r="MO1" s="287"/>
      <c r="MP1" s="287"/>
      <c r="MQ1" s="287"/>
      <c r="MR1" s="287"/>
      <c r="MS1" s="287"/>
      <c r="MT1" s="287"/>
      <c r="MU1" s="287"/>
      <c r="MV1" s="287"/>
      <c r="MW1" s="287"/>
      <c r="MX1" s="287"/>
      <c r="MY1" s="287"/>
      <c r="MZ1" s="287"/>
      <c r="NA1" s="287"/>
      <c r="NB1" s="287"/>
      <c r="NC1" s="287"/>
      <c r="ND1" s="287"/>
      <c r="NE1" s="287"/>
      <c r="NF1" s="287"/>
      <c r="NG1" s="287"/>
      <c r="NH1" s="287"/>
      <c r="NI1" s="287"/>
      <c r="NJ1" s="287"/>
      <c r="NK1" s="287"/>
      <c r="NL1" s="287"/>
      <c r="NM1" s="287"/>
      <c r="NN1" s="287"/>
      <c r="NO1" s="287"/>
      <c r="NP1" s="287"/>
      <c r="NQ1" s="287"/>
      <c r="NR1" s="287"/>
      <c r="NS1" s="287"/>
      <c r="NT1" s="287"/>
      <c r="NU1" s="287"/>
      <c r="NV1" s="287"/>
      <c r="NW1" s="287"/>
      <c r="NX1" s="287"/>
      <c r="NY1" s="287"/>
      <c r="NZ1" s="287"/>
      <c r="OA1" s="287"/>
      <c r="OB1" s="287"/>
      <c r="OC1" s="287"/>
      <c r="OD1" s="287"/>
      <c r="OE1" s="287"/>
      <c r="OF1" s="287"/>
      <c r="OG1" s="287"/>
      <c r="OH1" s="287"/>
      <c r="OI1" s="287"/>
      <c r="OJ1" s="287"/>
      <c r="OK1" s="287"/>
      <c r="OL1" s="287"/>
      <c r="OM1" s="287"/>
      <c r="ON1" s="287"/>
      <c r="OO1" s="287"/>
      <c r="OP1" s="287"/>
      <c r="OQ1" s="287"/>
      <c r="OR1" s="287"/>
      <c r="OS1" s="287"/>
      <c r="OT1" s="287"/>
      <c r="OU1" s="287"/>
      <c r="OV1" s="287"/>
      <c r="OW1" s="287"/>
      <c r="OX1" s="287"/>
      <c r="OY1" s="287"/>
      <c r="OZ1" s="287"/>
      <c r="PA1" s="287"/>
      <c r="PB1" s="287"/>
      <c r="PC1" s="287"/>
      <c r="PD1" s="287"/>
      <c r="PE1" s="287"/>
      <c r="PF1" s="287"/>
      <c r="PG1" s="287"/>
      <c r="PH1" s="287"/>
      <c r="PI1" s="287"/>
      <c r="PJ1" s="287"/>
      <c r="PK1" s="287"/>
      <c r="PL1" s="287"/>
      <c r="PM1" s="287"/>
      <c r="PN1" s="287"/>
      <c r="PO1" s="287"/>
      <c r="PP1" s="287"/>
      <c r="PQ1" s="287"/>
      <c r="PR1" s="287"/>
      <c r="PS1" s="287"/>
      <c r="PT1" s="287"/>
      <c r="PU1" s="287"/>
      <c r="PV1" s="287"/>
      <c r="PW1" s="287"/>
      <c r="PX1" s="287"/>
      <c r="PY1" s="287"/>
      <c r="PZ1" s="287"/>
      <c r="QA1" s="287"/>
      <c r="QB1" s="287"/>
      <c r="QC1" s="287"/>
      <c r="QD1" s="287"/>
      <c r="QE1" s="287"/>
      <c r="QF1" s="287"/>
      <c r="QG1" s="287"/>
      <c r="QH1" s="287"/>
      <c r="QI1" s="287"/>
      <c r="QJ1" s="287"/>
      <c r="QK1" s="287"/>
      <c r="QL1" s="287"/>
      <c r="QM1" s="287"/>
      <c r="QN1" s="287"/>
      <c r="QO1" s="287"/>
      <c r="QP1" s="287"/>
      <c r="QQ1" s="287"/>
      <c r="QR1" s="287"/>
      <c r="QS1" s="287"/>
      <c r="QT1" s="287"/>
      <c r="QU1" s="287"/>
      <c r="QV1" s="287"/>
      <c r="QW1" s="287"/>
      <c r="QX1" s="287"/>
      <c r="QY1" s="287"/>
      <c r="QZ1" s="287"/>
      <c r="RA1" s="287"/>
      <c r="RB1" s="287"/>
      <c r="RC1" s="287"/>
      <c r="RD1" s="287"/>
      <c r="RE1" s="287"/>
      <c r="RF1" s="287"/>
      <c r="RG1" s="287"/>
      <c r="RH1" s="287"/>
      <c r="RI1" s="287"/>
      <c r="RJ1" s="287"/>
      <c r="RK1" s="287"/>
      <c r="RL1" s="287"/>
      <c r="RM1" s="287"/>
      <c r="RN1" s="287"/>
      <c r="RO1" s="287"/>
      <c r="RP1" s="287"/>
      <c r="RQ1" s="287"/>
      <c r="RR1" s="287"/>
      <c r="RS1" s="287"/>
      <c r="RT1" s="287"/>
      <c r="RU1" s="287"/>
      <c r="RV1" s="287"/>
      <c r="RW1" s="287"/>
      <c r="RX1" s="287"/>
      <c r="RY1" s="287"/>
      <c r="RZ1" s="287"/>
      <c r="SA1" s="287"/>
      <c r="SB1" s="287"/>
      <c r="SC1" s="287"/>
      <c r="SD1" s="287"/>
      <c r="SE1" s="287"/>
      <c r="SF1" s="287"/>
      <c r="SG1" s="287"/>
      <c r="SH1" s="287"/>
      <c r="SI1" s="287"/>
      <c r="SJ1" s="287"/>
      <c r="SK1" s="287"/>
      <c r="SL1" s="287"/>
      <c r="SM1" s="287"/>
      <c r="SN1" s="287"/>
      <c r="SO1" s="287"/>
      <c r="SP1" s="287"/>
      <c r="SQ1" s="287"/>
      <c r="SR1" s="287"/>
      <c r="SS1" s="287"/>
      <c r="ST1" s="287"/>
      <c r="SU1" s="287"/>
      <c r="SV1" s="287"/>
      <c r="SW1" s="287"/>
      <c r="SX1" s="287"/>
      <c r="SY1" s="287"/>
      <c r="SZ1" s="287"/>
      <c r="TA1" s="287"/>
      <c r="TB1" s="287"/>
      <c r="TC1" s="287"/>
      <c r="TD1" s="287"/>
      <c r="TE1" s="287"/>
      <c r="TF1" s="287"/>
      <c r="TG1" s="287"/>
      <c r="TH1" s="287"/>
      <c r="TI1" s="287"/>
      <c r="TJ1" s="287"/>
      <c r="TK1" s="287"/>
      <c r="TL1" s="287"/>
      <c r="TM1" s="287"/>
      <c r="TN1" s="287"/>
      <c r="TO1" s="287"/>
      <c r="TP1" s="287"/>
      <c r="TQ1" s="287"/>
      <c r="TR1" s="287"/>
      <c r="TS1" s="287"/>
      <c r="TT1" s="287"/>
      <c r="TU1" s="287"/>
      <c r="TV1" s="287"/>
      <c r="TW1" s="287"/>
      <c r="TX1" s="287"/>
      <c r="TY1" s="287"/>
      <c r="TZ1" s="287"/>
      <c r="UA1" s="287"/>
      <c r="UB1" s="287"/>
      <c r="UC1" s="287"/>
      <c r="UD1" s="287"/>
      <c r="UE1" s="287"/>
      <c r="UF1" s="287"/>
      <c r="UG1" s="287"/>
      <c r="UH1" s="287"/>
      <c r="UI1" s="287"/>
      <c r="UJ1" s="287"/>
      <c r="UK1" s="287"/>
      <c r="UL1" s="287"/>
      <c r="UM1" s="287"/>
      <c r="UN1" s="287"/>
      <c r="UO1" s="287"/>
      <c r="UP1" s="287"/>
      <c r="UQ1" s="287"/>
      <c r="UR1" s="287"/>
      <c r="US1" s="287"/>
      <c r="UT1" s="287"/>
      <c r="UU1" s="287"/>
      <c r="UV1" s="287"/>
      <c r="UW1" s="287"/>
      <c r="UX1" s="287"/>
      <c r="UY1" s="287"/>
      <c r="UZ1" s="287"/>
      <c r="VA1" s="287"/>
      <c r="VB1" s="287"/>
      <c r="VC1" s="287"/>
      <c r="VD1" s="287"/>
      <c r="VE1" s="287"/>
      <c r="VF1" s="287"/>
      <c r="VG1" s="287"/>
      <c r="VH1" s="287"/>
      <c r="VI1" s="287"/>
      <c r="VJ1" s="287"/>
      <c r="VK1" s="287"/>
      <c r="VL1" s="287"/>
      <c r="VM1" s="287"/>
      <c r="VN1" s="287"/>
      <c r="VO1" s="287"/>
      <c r="VP1" s="287"/>
      <c r="VQ1" s="287"/>
      <c r="VR1" s="287"/>
      <c r="VS1" s="287"/>
      <c r="VT1" s="287"/>
      <c r="VU1" s="287"/>
      <c r="VV1" s="287"/>
      <c r="VW1" s="287"/>
      <c r="VX1" s="287"/>
      <c r="VY1" s="287"/>
      <c r="VZ1" s="287"/>
      <c r="WA1" s="287"/>
      <c r="WB1" s="287"/>
      <c r="WC1" s="287"/>
      <c r="WD1" s="287"/>
      <c r="WE1" s="287"/>
      <c r="WF1" s="287"/>
      <c r="WG1" s="287"/>
      <c r="WH1" s="287"/>
      <c r="WI1" s="287"/>
      <c r="WJ1" s="287"/>
      <c r="WK1" s="287"/>
      <c r="WL1" s="287"/>
      <c r="WM1" s="287"/>
      <c r="WN1" s="287"/>
      <c r="WO1" s="287"/>
      <c r="WP1" s="287"/>
      <c r="WQ1" s="287"/>
      <c r="WR1" s="287"/>
      <c r="WS1" s="287"/>
      <c r="WT1" s="287"/>
      <c r="WU1" s="287"/>
      <c r="WV1" s="287"/>
      <c r="WW1" s="287"/>
      <c r="WX1" s="287"/>
      <c r="WY1" s="287"/>
      <c r="WZ1" s="287"/>
      <c r="XA1" s="287"/>
      <c r="XB1" s="287"/>
      <c r="XC1" s="287"/>
      <c r="XD1" s="287"/>
      <c r="XE1" s="287"/>
      <c r="XF1" s="287"/>
      <c r="XG1" s="287"/>
      <c r="XH1" s="287"/>
      <c r="XI1" s="287"/>
      <c r="XJ1" s="287"/>
      <c r="XK1" s="287"/>
      <c r="XL1" s="287"/>
      <c r="XM1" s="287"/>
      <c r="XN1" s="287"/>
      <c r="XO1" s="287"/>
      <c r="XP1" s="287"/>
      <c r="XQ1" s="287"/>
      <c r="XR1" s="287"/>
      <c r="XS1" s="287"/>
      <c r="XT1" s="287"/>
      <c r="XU1" s="287"/>
      <c r="XV1" s="287"/>
      <c r="XW1" s="287"/>
      <c r="XX1" s="287"/>
      <c r="XY1" s="287"/>
      <c r="XZ1" s="287"/>
      <c r="YA1" s="287"/>
      <c r="YB1" s="287"/>
      <c r="YC1" s="287"/>
      <c r="YD1" s="287"/>
      <c r="YE1" s="287"/>
      <c r="YF1" s="287"/>
      <c r="YG1" s="287"/>
      <c r="YH1" s="287"/>
      <c r="YI1" s="287"/>
      <c r="YJ1" s="287"/>
      <c r="YK1" s="287"/>
      <c r="YL1" s="287"/>
      <c r="YM1" s="287"/>
      <c r="YN1" s="287"/>
      <c r="YO1" s="287"/>
      <c r="YP1" s="287"/>
      <c r="YQ1" s="287"/>
      <c r="YR1" s="287"/>
      <c r="YS1" s="287"/>
      <c r="YT1" s="287"/>
      <c r="YU1" s="287"/>
      <c r="YV1" s="287"/>
      <c r="YW1" s="287"/>
      <c r="YX1" s="287"/>
      <c r="YY1" s="287"/>
      <c r="YZ1" s="287"/>
      <c r="ZA1" s="287"/>
      <c r="ZB1" s="287"/>
      <c r="ZC1" s="287"/>
      <c r="ZD1" s="287"/>
      <c r="ZE1" s="287"/>
      <c r="ZF1" s="287"/>
      <c r="ZG1" s="287"/>
      <c r="ZH1" s="287"/>
      <c r="ZI1" s="287"/>
      <c r="ZJ1" s="287"/>
      <c r="ZK1" s="287"/>
      <c r="ZL1" s="287"/>
      <c r="ZM1" s="287"/>
      <c r="ZN1" s="287"/>
      <c r="ZO1" s="287"/>
      <c r="ZP1" s="287"/>
      <c r="ZQ1" s="287"/>
      <c r="ZR1" s="287"/>
      <c r="ZS1" s="287"/>
      <c r="ZT1" s="287"/>
      <c r="ZU1" s="287"/>
      <c r="ZV1" s="287"/>
      <c r="ZW1" s="287"/>
      <c r="ZX1" s="287"/>
      <c r="ZY1" s="287"/>
      <c r="ZZ1" s="287"/>
      <c r="AAA1" s="287"/>
      <c r="AAB1" s="287"/>
      <c r="AAC1" s="287"/>
      <c r="AAD1" s="287"/>
      <c r="AAE1" s="287"/>
      <c r="AAF1" s="287"/>
      <c r="AAG1" s="287"/>
      <c r="AAH1" s="287"/>
      <c r="AAI1" s="287"/>
      <c r="AAJ1" s="287"/>
      <c r="AAK1" s="287"/>
      <c r="AAL1" s="287"/>
      <c r="AAM1" s="287"/>
      <c r="AAN1" s="287"/>
      <c r="AAO1" s="287"/>
      <c r="AAP1" s="287"/>
      <c r="AAQ1" s="287"/>
      <c r="AAR1" s="287"/>
      <c r="AAS1" s="287"/>
      <c r="AAT1" s="287"/>
      <c r="AAU1" s="287"/>
      <c r="AAV1" s="287"/>
      <c r="AAW1" s="287"/>
      <c r="AAX1" s="287"/>
      <c r="AAY1" s="287"/>
      <c r="AAZ1" s="287"/>
      <c r="ABA1" s="287"/>
      <c r="ABB1" s="287"/>
      <c r="ABC1" s="287"/>
      <c r="ABD1" s="287"/>
      <c r="ABE1" s="287"/>
      <c r="ABF1" s="287"/>
      <c r="ABG1" s="287"/>
      <c r="ABH1" s="287"/>
      <c r="ABI1" s="287"/>
      <c r="ABJ1" s="287"/>
      <c r="ABK1" s="287"/>
      <c r="ABL1" s="287"/>
      <c r="ABM1" s="287"/>
      <c r="ABN1" s="287"/>
      <c r="ABO1" s="287"/>
      <c r="ABP1" s="287"/>
      <c r="ABQ1" s="287"/>
      <c r="ABR1" s="287"/>
      <c r="ABS1" s="287"/>
      <c r="ABT1" s="287"/>
      <c r="ABU1" s="287"/>
      <c r="ABV1" s="287"/>
      <c r="ABW1" s="287"/>
      <c r="ABX1" s="287"/>
      <c r="ABY1" s="287"/>
      <c r="ABZ1" s="287"/>
      <c r="ACA1" s="287"/>
      <c r="ACB1" s="287"/>
      <c r="ACC1" s="287"/>
      <c r="ACD1" s="287"/>
      <c r="ACE1" s="287"/>
      <c r="ACF1" s="287"/>
      <c r="ACG1" s="287"/>
      <c r="ACH1" s="287"/>
      <c r="ACI1" s="287"/>
      <c r="ACJ1" s="287"/>
      <c r="ACK1" s="287"/>
      <c r="ACL1" s="287"/>
      <c r="ACM1" s="287"/>
      <c r="ACN1" s="287"/>
      <c r="ACO1" s="287"/>
      <c r="ACP1" s="287"/>
      <c r="ACQ1" s="287"/>
      <c r="ACR1" s="287"/>
      <c r="ACS1" s="287"/>
      <c r="ACT1" s="287"/>
      <c r="ACU1" s="287"/>
      <c r="ACV1" s="287"/>
      <c r="ACW1" s="287"/>
      <c r="ACX1" s="287"/>
      <c r="ACY1" s="287"/>
      <c r="ACZ1" s="287"/>
      <c r="ADA1" s="287"/>
      <c r="ADB1" s="287"/>
      <c r="ADC1" s="287"/>
      <c r="ADD1" s="287"/>
      <c r="ADE1" s="287"/>
      <c r="ADF1" s="287"/>
      <c r="ADG1" s="287"/>
      <c r="ADH1" s="287"/>
      <c r="ADI1" s="287"/>
      <c r="ADJ1" s="287"/>
      <c r="ADK1" s="287"/>
      <c r="ADL1" s="287"/>
      <c r="ADM1" s="287"/>
      <c r="ADN1" s="287"/>
      <c r="ADO1" s="287"/>
      <c r="ADP1" s="287"/>
      <c r="ADQ1" s="287"/>
      <c r="ADR1" s="287"/>
      <c r="ADS1" s="287"/>
      <c r="ADT1" s="287"/>
      <c r="ADU1" s="287"/>
      <c r="ADV1" s="287"/>
      <c r="ADW1" s="287"/>
      <c r="ADX1" s="287"/>
      <c r="ADY1" s="287"/>
      <c r="ADZ1" s="287"/>
      <c r="AEA1" s="287"/>
      <c r="AEB1" s="287"/>
      <c r="AEC1" s="287"/>
      <c r="AED1" s="287"/>
      <c r="AEE1" s="287"/>
      <c r="AEF1" s="287"/>
      <c r="AEG1" s="287"/>
      <c r="AEH1" s="287"/>
      <c r="AEI1" s="287"/>
      <c r="AEJ1" s="287"/>
      <c r="AEK1" s="287"/>
      <c r="AEL1" s="287"/>
      <c r="AEM1" s="287"/>
      <c r="AEN1" s="287"/>
      <c r="AEO1" s="287"/>
      <c r="AEP1" s="287"/>
      <c r="AEQ1" s="287"/>
      <c r="AER1" s="287"/>
      <c r="AES1" s="287"/>
      <c r="AET1" s="287"/>
      <c r="AEU1" s="287"/>
      <c r="AEV1" s="287"/>
      <c r="AEW1" s="287"/>
      <c r="AEX1" s="287"/>
      <c r="AEY1" s="287"/>
      <c r="AEZ1" s="287"/>
      <c r="AFA1" s="287"/>
      <c r="AFB1" s="287"/>
      <c r="AFC1" s="287"/>
      <c r="AFD1" s="287"/>
      <c r="AFE1" s="287"/>
      <c r="AFF1" s="287"/>
      <c r="AFG1" s="287"/>
      <c r="AFH1" s="287"/>
      <c r="AFI1" s="287"/>
      <c r="AFJ1" s="287"/>
      <c r="AFK1" s="287"/>
      <c r="AFL1" s="287"/>
      <c r="AFM1" s="287"/>
      <c r="AFN1" s="287"/>
      <c r="AFO1" s="287"/>
      <c r="AFP1" s="287"/>
      <c r="AFQ1" s="287"/>
      <c r="AFR1" s="287"/>
      <c r="AFS1" s="287"/>
      <c r="AFT1" s="287"/>
      <c r="AFU1" s="287"/>
      <c r="AFV1" s="287"/>
      <c r="AFW1" s="287"/>
      <c r="AFX1" s="287"/>
      <c r="AFY1" s="287"/>
      <c r="AFZ1" s="287"/>
      <c r="AGA1" s="287"/>
      <c r="AGB1" s="287"/>
      <c r="AGC1" s="287"/>
      <c r="AGD1" s="287"/>
      <c r="AGE1" s="287"/>
      <c r="AGF1" s="287"/>
      <c r="AGG1" s="287"/>
      <c r="AGH1" s="287"/>
      <c r="AGI1" s="287"/>
      <c r="AGJ1" s="287"/>
      <c r="AGK1" s="287"/>
      <c r="AGL1" s="287"/>
      <c r="AGM1" s="287"/>
      <c r="AGN1" s="287"/>
      <c r="AGO1" s="287"/>
      <c r="AGP1" s="287"/>
      <c r="AGQ1" s="287"/>
      <c r="AGR1" s="287"/>
      <c r="AGS1" s="287"/>
      <c r="AGT1" s="287"/>
      <c r="AGU1" s="287"/>
      <c r="AGV1" s="287"/>
      <c r="AGW1" s="287"/>
      <c r="AGX1" s="287"/>
      <c r="AGY1" s="287"/>
      <c r="AGZ1" s="287"/>
      <c r="AHA1" s="287"/>
      <c r="AHB1" s="287"/>
      <c r="AHC1" s="287"/>
      <c r="AHD1" s="287"/>
      <c r="AHE1" s="287"/>
      <c r="AHF1" s="287"/>
      <c r="AHG1" s="287"/>
      <c r="AHH1" s="287"/>
      <c r="AHI1" s="287"/>
      <c r="AHJ1" s="287"/>
      <c r="AHK1" s="287"/>
      <c r="AHL1" s="287"/>
      <c r="AHM1" s="287"/>
      <c r="AHN1" s="287"/>
      <c r="AHO1" s="287"/>
      <c r="AHP1" s="287"/>
      <c r="AHQ1" s="287"/>
      <c r="AHR1" s="287"/>
      <c r="AHS1" s="287"/>
      <c r="AHT1" s="287"/>
      <c r="AHU1" s="287"/>
      <c r="AHV1" s="287"/>
      <c r="AHW1" s="287"/>
      <c r="AHX1" s="287"/>
      <c r="AHY1" s="287"/>
      <c r="AHZ1" s="287"/>
      <c r="AIA1" s="287"/>
      <c r="AIB1" s="287"/>
      <c r="AIC1" s="287"/>
      <c r="AID1" s="287"/>
      <c r="AIE1" s="287"/>
      <c r="AIF1" s="287"/>
      <c r="AIG1" s="287"/>
      <c r="AIH1" s="287"/>
      <c r="AII1" s="287"/>
      <c r="AIJ1" s="287"/>
      <c r="AIK1" s="287"/>
      <c r="AIL1" s="287"/>
      <c r="AIM1" s="287"/>
      <c r="AIN1" s="287"/>
      <c r="AIO1" s="287"/>
      <c r="AIP1" s="287"/>
      <c r="AIQ1" s="287"/>
      <c r="AIR1" s="287"/>
      <c r="AIS1" s="287"/>
      <c r="AIT1" s="287"/>
      <c r="AIU1" s="287"/>
      <c r="AIV1" s="287"/>
      <c r="AIW1" s="287"/>
      <c r="AIX1" s="287"/>
      <c r="AIY1" s="287"/>
      <c r="AIZ1" s="287"/>
      <c r="AJA1" s="287"/>
      <c r="AJB1" s="287"/>
      <c r="AJC1" s="287"/>
      <c r="AJD1" s="287"/>
      <c r="AJE1" s="287"/>
      <c r="AJF1" s="287"/>
      <c r="AJG1" s="287"/>
      <c r="AJH1" s="287"/>
      <c r="AJI1" s="287"/>
      <c r="AJJ1" s="287"/>
      <c r="AJK1" s="287"/>
      <c r="AJL1" s="287"/>
      <c r="AJM1" s="287"/>
      <c r="AJN1" s="287"/>
      <c r="AJO1" s="287"/>
      <c r="AJP1" s="287"/>
      <c r="AJQ1" s="287"/>
      <c r="AJR1" s="287"/>
      <c r="AJS1" s="287"/>
      <c r="AJT1" s="287"/>
      <c r="AJU1" s="287"/>
      <c r="AJV1" s="287"/>
      <c r="AJW1" s="287"/>
      <c r="AJX1" s="287"/>
      <c r="AJY1" s="287"/>
      <c r="AJZ1" s="287"/>
      <c r="AKA1" s="287"/>
      <c r="AKB1" s="287"/>
      <c r="AKC1" s="287"/>
      <c r="AKD1" s="287"/>
      <c r="AKE1" s="287"/>
      <c r="AKF1" s="287"/>
      <c r="AKG1" s="287"/>
      <c r="AKH1" s="287"/>
      <c r="AKI1" s="287"/>
      <c r="AKJ1" s="287"/>
      <c r="AKK1" s="287"/>
      <c r="AKL1" s="287"/>
      <c r="AKM1" s="287"/>
      <c r="AKN1" s="287"/>
      <c r="AKO1" s="287"/>
      <c r="AKP1" s="287"/>
      <c r="AKQ1" s="287"/>
      <c r="AKR1" s="287"/>
      <c r="AKS1" s="287"/>
      <c r="AKT1" s="287"/>
      <c r="AKU1" s="287"/>
      <c r="AKV1" s="287"/>
      <c r="AKW1" s="287"/>
      <c r="AKX1" s="287"/>
      <c r="AKY1" s="287"/>
      <c r="AKZ1" s="287"/>
      <c r="ALA1" s="287"/>
      <c r="ALB1" s="287"/>
      <c r="ALC1" s="287"/>
      <c r="ALD1" s="287"/>
      <c r="ALE1" s="287"/>
      <c r="ALF1" s="287"/>
      <c r="ALG1" s="287"/>
      <c r="ALH1" s="287"/>
      <c r="ALI1" s="287"/>
      <c r="ALJ1" s="287"/>
      <c r="ALK1" s="287"/>
      <c r="ALL1" s="287"/>
      <c r="ALM1" s="287"/>
      <c r="ALN1" s="287"/>
      <c r="ALO1" s="287"/>
      <c r="ALP1" s="287"/>
      <c r="ALQ1" s="287"/>
      <c r="ALR1" s="287"/>
      <c r="ALS1" s="287"/>
      <c r="ALT1" s="287"/>
      <c r="ALU1" s="287"/>
      <c r="ALV1" s="287"/>
      <c r="ALW1" s="287"/>
      <c r="ALX1" s="287"/>
      <c r="ALY1" s="287"/>
      <c r="ALZ1" s="287"/>
      <c r="AMA1" s="287"/>
      <c r="AMB1" s="287"/>
      <c r="AMC1" s="287"/>
      <c r="AMD1" s="287"/>
      <c r="AME1" s="287"/>
      <c r="AMF1" s="287"/>
      <c r="AMG1" s="287"/>
      <c r="AMH1" s="287"/>
      <c r="AMI1" s="287"/>
      <c r="AMJ1" s="287"/>
      <c r="AMK1" s="287"/>
      <c r="AML1" s="287"/>
      <c r="AMM1" s="287"/>
      <c r="AMN1" s="287"/>
      <c r="AMO1" s="287"/>
      <c r="AMP1" s="287"/>
      <c r="AMQ1" s="287"/>
      <c r="AMR1" s="287"/>
      <c r="AMS1" s="287"/>
      <c r="AMT1" s="287"/>
      <c r="AMU1" s="287"/>
      <c r="AMV1" s="287"/>
      <c r="AMW1" s="287"/>
      <c r="AMX1" s="287"/>
      <c r="AMY1" s="287"/>
      <c r="AMZ1" s="287"/>
      <c r="ANA1" s="287"/>
      <c r="ANB1" s="287"/>
      <c r="ANC1" s="287"/>
      <c r="AND1" s="287"/>
      <c r="ANE1" s="287"/>
      <c r="ANF1" s="287"/>
      <c r="ANG1" s="287"/>
      <c r="ANH1" s="287"/>
      <c r="ANI1" s="287"/>
      <c r="ANJ1" s="287"/>
      <c r="ANK1" s="287"/>
      <c r="ANL1" s="287"/>
      <c r="ANM1" s="287"/>
      <c r="ANN1" s="287"/>
      <c r="ANO1" s="287"/>
      <c r="ANP1" s="287"/>
      <c r="ANQ1" s="287"/>
      <c r="ANR1" s="287"/>
      <c r="ANS1" s="287"/>
      <c r="ANT1" s="287"/>
      <c r="ANU1" s="287"/>
      <c r="ANV1" s="287"/>
      <c r="ANW1" s="287"/>
      <c r="ANX1" s="287"/>
      <c r="ANY1" s="287"/>
      <c r="ANZ1" s="287"/>
      <c r="AOA1" s="287"/>
      <c r="AOB1" s="287"/>
      <c r="AOC1" s="287"/>
      <c r="AOD1" s="287"/>
      <c r="AOE1" s="287"/>
      <c r="AOF1" s="287"/>
      <c r="AOG1" s="287"/>
      <c r="AOH1" s="287"/>
      <c r="AOI1" s="287"/>
      <c r="AOJ1" s="287"/>
      <c r="AOK1" s="287"/>
      <c r="AOL1" s="287"/>
      <c r="AOM1" s="287"/>
      <c r="AON1" s="287"/>
      <c r="AOO1" s="287"/>
      <c r="AOP1" s="287"/>
      <c r="AOQ1" s="287"/>
      <c r="AOR1" s="287"/>
      <c r="AOS1" s="287"/>
      <c r="AOT1" s="287"/>
      <c r="AOU1" s="287"/>
      <c r="AOV1" s="287"/>
      <c r="AOW1" s="287"/>
      <c r="AOX1" s="287"/>
      <c r="AOY1" s="287"/>
      <c r="AOZ1" s="287"/>
      <c r="APA1" s="287"/>
      <c r="APB1" s="287"/>
      <c r="APC1" s="287"/>
      <c r="APD1" s="287"/>
      <c r="APE1" s="287"/>
      <c r="APF1" s="287"/>
      <c r="APG1" s="287"/>
      <c r="APH1" s="287"/>
      <c r="API1" s="287"/>
      <c r="APJ1" s="287"/>
      <c r="APK1" s="287"/>
      <c r="APL1" s="287"/>
      <c r="APM1" s="287"/>
      <c r="APN1" s="287"/>
      <c r="APO1" s="287"/>
      <c r="APP1" s="287"/>
      <c r="APQ1" s="287"/>
      <c r="APR1" s="287"/>
      <c r="APS1" s="287"/>
      <c r="APT1" s="287"/>
      <c r="APU1" s="287"/>
      <c r="APV1" s="287"/>
      <c r="APW1" s="287"/>
      <c r="APX1" s="287"/>
      <c r="APY1" s="287"/>
      <c r="APZ1" s="287"/>
      <c r="AQA1" s="287"/>
      <c r="AQB1" s="287"/>
      <c r="AQC1" s="287"/>
      <c r="AQD1" s="287"/>
      <c r="AQE1" s="287"/>
      <c r="AQF1" s="287"/>
      <c r="AQG1" s="287"/>
      <c r="AQH1" s="287"/>
      <c r="AQI1" s="287"/>
      <c r="AQJ1" s="287"/>
      <c r="AQK1" s="287"/>
      <c r="AQL1" s="287"/>
      <c r="AQM1" s="287"/>
      <c r="AQN1" s="287"/>
      <c r="AQO1" s="287"/>
      <c r="AQP1" s="287"/>
      <c r="AQQ1" s="287"/>
      <c r="AQR1" s="287"/>
      <c r="AQS1" s="287"/>
      <c r="AQT1" s="287"/>
      <c r="AQU1" s="287"/>
      <c r="AQV1" s="287"/>
      <c r="AQW1" s="287"/>
      <c r="AQX1" s="287"/>
      <c r="AQY1" s="287"/>
      <c r="AQZ1" s="287"/>
      <c r="ARA1" s="287"/>
      <c r="ARB1" s="287"/>
      <c r="ARC1" s="287"/>
      <c r="ARD1" s="287"/>
      <c r="ARE1" s="287"/>
      <c r="ARF1" s="287"/>
      <c r="ARG1" s="287"/>
      <c r="ARH1" s="287"/>
      <c r="ARI1" s="287"/>
      <c r="ARJ1" s="287"/>
      <c r="ARK1" s="287"/>
      <c r="ARL1" s="287"/>
      <c r="ARM1" s="287"/>
      <c r="ARN1" s="287"/>
      <c r="ARO1" s="287"/>
      <c r="ARP1" s="287"/>
      <c r="ARQ1" s="287"/>
      <c r="ARR1" s="287"/>
      <c r="ARS1" s="287"/>
      <c r="ART1" s="287"/>
      <c r="ARU1" s="287"/>
      <c r="ARV1" s="287"/>
      <c r="ARW1" s="287"/>
      <c r="ARX1" s="287"/>
      <c r="ARY1" s="287"/>
      <c r="ARZ1" s="287"/>
      <c r="ASA1" s="287"/>
      <c r="ASB1" s="287"/>
      <c r="ASC1" s="287"/>
      <c r="ASD1" s="287"/>
      <c r="ASE1" s="287"/>
      <c r="ASF1" s="287"/>
      <c r="ASG1" s="287"/>
      <c r="ASH1" s="287"/>
      <c r="ASI1" s="287"/>
      <c r="ASJ1" s="287"/>
      <c r="ASK1" s="287"/>
      <c r="ASL1" s="287"/>
      <c r="ASM1" s="287"/>
      <c r="ASN1" s="287"/>
      <c r="ASO1" s="287"/>
      <c r="ASP1" s="287"/>
      <c r="ASQ1" s="287"/>
      <c r="ASR1" s="287"/>
      <c r="ASS1" s="287"/>
      <c r="AST1" s="287"/>
      <c r="ASU1" s="287"/>
      <c r="ASV1" s="287"/>
      <c r="ASW1" s="287"/>
      <c r="ASX1" s="287"/>
      <c r="ASY1" s="287"/>
      <c r="ASZ1" s="287"/>
      <c r="ATA1" s="287"/>
      <c r="ATB1" s="287"/>
      <c r="ATC1" s="287"/>
      <c r="ATD1" s="287"/>
      <c r="ATE1" s="287"/>
      <c r="ATF1" s="287"/>
      <c r="ATG1" s="287"/>
      <c r="ATH1" s="287"/>
      <c r="ATI1" s="287"/>
      <c r="ATJ1" s="287"/>
      <c r="ATK1" s="287"/>
      <c r="ATL1" s="287"/>
      <c r="ATM1" s="287"/>
      <c r="ATN1" s="287"/>
      <c r="ATO1" s="287"/>
      <c r="ATP1" s="287"/>
      <c r="ATQ1" s="287"/>
      <c r="ATR1" s="287"/>
      <c r="ATS1" s="287"/>
      <c r="ATT1" s="287"/>
      <c r="ATU1" s="287"/>
      <c r="ATV1" s="287"/>
      <c r="ATW1" s="287"/>
      <c r="ATX1" s="287"/>
      <c r="ATY1" s="287"/>
      <c r="ATZ1" s="287"/>
      <c r="AUA1" s="287"/>
      <c r="AUB1" s="287"/>
      <c r="AUC1" s="287"/>
      <c r="AUD1" s="287"/>
      <c r="AUE1" s="287"/>
      <c r="AUF1" s="287"/>
      <c r="AUG1" s="287"/>
      <c r="AUH1" s="287"/>
      <c r="AUI1" s="287"/>
      <c r="AUJ1" s="287"/>
      <c r="AUK1" s="287"/>
      <c r="AUL1" s="287"/>
      <c r="AUM1" s="287"/>
      <c r="AUN1" s="287"/>
      <c r="AUO1" s="287"/>
      <c r="AUP1" s="287"/>
      <c r="AUQ1" s="287"/>
      <c r="AUR1" s="287"/>
      <c r="AUS1" s="287"/>
      <c r="AUT1" s="287"/>
      <c r="AUU1" s="287"/>
      <c r="AUV1" s="287"/>
      <c r="AUW1" s="287"/>
      <c r="AUX1" s="287"/>
      <c r="AUY1" s="287"/>
      <c r="AUZ1" s="287"/>
      <c r="AVA1" s="287"/>
      <c r="AVB1" s="287"/>
      <c r="AVC1" s="287"/>
      <c r="AVD1" s="287"/>
      <c r="AVE1" s="287"/>
      <c r="AVF1" s="287"/>
      <c r="AVG1" s="287"/>
      <c r="AVH1" s="287"/>
      <c r="AVI1" s="287"/>
      <c r="AVJ1" s="287"/>
      <c r="AVK1" s="287"/>
      <c r="AVL1" s="287"/>
      <c r="AVM1" s="287"/>
      <c r="AVN1" s="287"/>
      <c r="AVO1" s="287"/>
      <c r="AVP1" s="287"/>
      <c r="AVQ1" s="287"/>
      <c r="AVR1" s="287"/>
      <c r="AVS1" s="287"/>
      <c r="AVT1" s="287"/>
      <c r="AVU1" s="287"/>
      <c r="AVV1" s="287"/>
      <c r="AVW1" s="287"/>
      <c r="AVX1" s="287"/>
      <c r="AVY1" s="287"/>
      <c r="AVZ1" s="287"/>
      <c r="AWA1" s="287"/>
      <c r="AWB1" s="287"/>
      <c r="AWC1" s="287"/>
      <c r="AWD1" s="287"/>
      <c r="AWE1" s="287"/>
      <c r="AWF1" s="287"/>
      <c r="AWG1" s="287"/>
      <c r="AWH1" s="287"/>
      <c r="AWI1" s="287"/>
      <c r="AWJ1" s="287"/>
      <c r="AWK1" s="287"/>
      <c r="AWL1" s="287"/>
      <c r="AWM1" s="287"/>
      <c r="AWN1" s="287"/>
      <c r="AWO1" s="287"/>
      <c r="AWP1" s="287"/>
      <c r="AWQ1" s="287"/>
      <c r="AWR1" s="287"/>
      <c r="AWS1" s="287"/>
      <c r="AWT1" s="287"/>
      <c r="AWU1" s="287"/>
      <c r="AWV1" s="287"/>
      <c r="AWW1" s="287"/>
      <c r="AWX1" s="287"/>
      <c r="AWY1" s="287"/>
      <c r="AWZ1" s="287"/>
      <c r="AXA1" s="287"/>
      <c r="AXB1" s="287"/>
      <c r="AXC1" s="287"/>
      <c r="AXD1" s="287"/>
      <c r="AXE1" s="287"/>
      <c r="AXF1" s="287"/>
      <c r="AXG1" s="287"/>
      <c r="AXH1" s="287"/>
      <c r="AXI1" s="287"/>
      <c r="AXJ1" s="287"/>
      <c r="AXK1" s="287"/>
      <c r="AXL1" s="287"/>
      <c r="AXM1" s="287"/>
      <c r="AXN1" s="287"/>
      <c r="AXO1" s="287"/>
      <c r="AXP1" s="287"/>
      <c r="AXQ1" s="287"/>
      <c r="AXR1" s="287"/>
      <c r="AXS1" s="287"/>
      <c r="AXT1" s="287"/>
      <c r="AXU1" s="287"/>
      <c r="AXV1" s="287"/>
      <c r="AXW1" s="287"/>
      <c r="AXX1" s="287"/>
      <c r="AXY1" s="287"/>
      <c r="AXZ1" s="287"/>
      <c r="AYA1" s="287"/>
      <c r="AYB1" s="287"/>
      <c r="AYC1" s="287"/>
      <c r="AYD1" s="287"/>
      <c r="AYE1" s="287"/>
      <c r="AYF1" s="287"/>
      <c r="AYG1" s="287"/>
      <c r="AYH1" s="287"/>
      <c r="AYI1" s="287"/>
      <c r="AYJ1" s="287"/>
      <c r="AYK1" s="287"/>
      <c r="AYL1" s="287"/>
      <c r="AYM1" s="287"/>
      <c r="AYN1" s="287"/>
      <c r="AYO1" s="287"/>
      <c r="AYP1" s="287"/>
      <c r="AYQ1" s="287"/>
      <c r="AYR1" s="287"/>
      <c r="AYS1" s="287"/>
      <c r="AYT1" s="287"/>
      <c r="AYU1" s="287"/>
      <c r="AYV1" s="287"/>
      <c r="AYW1" s="287"/>
      <c r="AYX1" s="287"/>
      <c r="AYY1" s="287"/>
      <c r="AYZ1" s="287"/>
      <c r="AZA1" s="287"/>
      <c r="AZB1" s="287"/>
      <c r="AZC1" s="287"/>
      <c r="AZD1" s="287"/>
      <c r="AZE1" s="287"/>
      <c r="AZF1" s="287"/>
      <c r="AZG1" s="287"/>
      <c r="AZH1" s="287"/>
      <c r="AZI1" s="287"/>
      <c r="AZJ1" s="287"/>
      <c r="AZK1" s="287"/>
      <c r="AZL1" s="287"/>
      <c r="AZM1" s="287"/>
      <c r="AZN1" s="287"/>
      <c r="AZO1" s="287"/>
      <c r="AZP1" s="287"/>
      <c r="AZQ1" s="287"/>
      <c r="AZR1" s="287"/>
      <c r="AZS1" s="287"/>
      <c r="AZT1" s="287"/>
      <c r="AZU1" s="287"/>
      <c r="AZV1" s="287"/>
      <c r="AZW1" s="287"/>
      <c r="AZX1" s="287"/>
      <c r="AZY1" s="287"/>
      <c r="AZZ1" s="287"/>
      <c r="BAA1" s="287"/>
      <c r="BAB1" s="287"/>
      <c r="BAC1" s="287"/>
      <c r="BAD1" s="287"/>
      <c r="BAE1" s="287"/>
      <c r="BAF1" s="287"/>
      <c r="BAG1" s="287"/>
      <c r="BAH1" s="287"/>
      <c r="BAI1" s="287"/>
      <c r="BAJ1" s="287"/>
      <c r="BAK1" s="287"/>
      <c r="BAL1" s="287"/>
      <c r="BAM1" s="287"/>
      <c r="BAN1" s="287"/>
      <c r="BAO1" s="287"/>
      <c r="BAP1" s="287"/>
      <c r="BAQ1" s="287"/>
      <c r="BAR1" s="287"/>
      <c r="BAS1" s="287"/>
      <c r="BAT1" s="287"/>
      <c r="BAU1" s="287"/>
      <c r="BAV1" s="287"/>
      <c r="BAW1" s="287"/>
      <c r="BAX1" s="287"/>
      <c r="BAY1" s="287"/>
      <c r="BAZ1" s="287"/>
      <c r="BBA1" s="287"/>
      <c r="BBB1" s="287"/>
      <c r="BBC1" s="287"/>
      <c r="BBD1" s="287"/>
      <c r="BBE1" s="287"/>
      <c r="BBF1" s="287"/>
      <c r="BBG1" s="287"/>
      <c r="BBH1" s="287"/>
      <c r="BBI1" s="287"/>
      <c r="BBJ1" s="287"/>
      <c r="BBK1" s="287"/>
      <c r="BBL1" s="287"/>
      <c r="BBM1" s="287"/>
      <c r="BBN1" s="287"/>
      <c r="BBO1" s="287"/>
      <c r="BBP1" s="287"/>
      <c r="BBQ1" s="287"/>
      <c r="BBR1" s="287"/>
      <c r="BBS1" s="287"/>
      <c r="BBT1" s="287"/>
      <c r="BBU1" s="287"/>
      <c r="BBV1" s="287"/>
      <c r="BBW1" s="287"/>
      <c r="BBX1" s="287"/>
      <c r="BBY1" s="287"/>
      <c r="BBZ1" s="287"/>
      <c r="BCA1" s="287"/>
      <c r="BCB1" s="287"/>
      <c r="BCC1" s="287"/>
      <c r="BCD1" s="287"/>
      <c r="BCE1" s="287"/>
      <c r="BCF1" s="287"/>
      <c r="BCG1" s="287"/>
      <c r="BCH1" s="287"/>
      <c r="BCI1" s="287"/>
      <c r="BCJ1" s="287"/>
      <c r="BCK1" s="287"/>
      <c r="BCL1" s="287"/>
      <c r="BCM1" s="287"/>
      <c r="BCN1" s="287"/>
      <c r="BCO1" s="287"/>
      <c r="BCP1" s="287"/>
      <c r="BCQ1" s="287"/>
      <c r="BCR1" s="287"/>
      <c r="BCS1" s="287"/>
      <c r="BCT1" s="287"/>
      <c r="BCU1" s="287"/>
      <c r="BCV1" s="287"/>
      <c r="BCW1" s="287"/>
      <c r="BCX1" s="287"/>
      <c r="BCY1" s="287"/>
      <c r="BCZ1" s="287"/>
      <c r="BDA1" s="287"/>
      <c r="BDB1" s="287"/>
      <c r="BDC1" s="287"/>
      <c r="BDD1" s="287"/>
      <c r="BDE1" s="287"/>
      <c r="BDF1" s="287"/>
      <c r="BDG1" s="287"/>
      <c r="BDH1" s="287"/>
      <c r="BDI1" s="287"/>
      <c r="BDJ1" s="287"/>
      <c r="BDK1" s="287"/>
      <c r="BDL1" s="287"/>
      <c r="BDM1" s="287"/>
      <c r="BDN1" s="287"/>
      <c r="BDO1" s="287"/>
      <c r="BDP1" s="287"/>
      <c r="BDQ1" s="287"/>
      <c r="BDR1" s="287"/>
      <c r="BDS1" s="287"/>
      <c r="BDT1" s="287"/>
      <c r="BDU1" s="287"/>
      <c r="BDV1" s="287"/>
      <c r="BDW1" s="287"/>
      <c r="BDX1" s="287"/>
      <c r="BDY1" s="287"/>
      <c r="BDZ1" s="287"/>
      <c r="BEA1" s="287"/>
      <c r="BEB1" s="287"/>
      <c r="BEC1" s="287"/>
      <c r="BED1" s="287"/>
      <c r="BEE1" s="287"/>
      <c r="BEF1" s="287"/>
      <c r="BEG1" s="287"/>
      <c r="BEH1" s="287"/>
      <c r="BEI1" s="287"/>
      <c r="BEJ1" s="287"/>
      <c r="BEK1" s="287"/>
      <c r="BEL1" s="287"/>
      <c r="BEM1" s="287"/>
      <c r="BEN1" s="287"/>
      <c r="BEO1" s="287"/>
      <c r="BEP1" s="287"/>
      <c r="BEQ1" s="287"/>
      <c r="BER1" s="287"/>
      <c r="BES1" s="287"/>
      <c r="BET1" s="287"/>
      <c r="BEU1" s="287"/>
      <c r="BEV1" s="287"/>
      <c r="BEW1" s="287"/>
      <c r="BEX1" s="287"/>
      <c r="BEY1" s="287"/>
      <c r="BEZ1" s="287"/>
      <c r="BFA1" s="287"/>
      <c r="BFB1" s="287"/>
      <c r="BFC1" s="287"/>
      <c r="BFD1" s="287"/>
      <c r="BFE1" s="287"/>
      <c r="BFF1" s="287"/>
      <c r="BFG1" s="287"/>
      <c r="BFH1" s="287"/>
      <c r="BFI1" s="287"/>
      <c r="BFJ1" s="287"/>
      <c r="BFK1" s="287"/>
      <c r="BFL1" s="287"/>
      <c r="BFM1" s="287"/>
      <c r="BFN1" s="287"/>
      <c r="BFO1" s="287"/>
      <c r="BFP1" s="287"/>
      <c r="BFQ1" s="287"/>
      <c r="BFR1" s="287"/>
      <c r="BFS1" s="287"/>
      <c r="BFT1" s="287"/>
      <c r="BFU1" s="287"/>
      <c r="BFV1" s="287"/>
      <c r="BFW1" s="287"/>
      <c r="BFX1" s="287"/>
      <c r="BFY1" s="287"/>
      <c r="BFZ1" s="287"/>
      <c r="BGA1" s="287"/>
      <c r="BGB1" s="287"/>
      <c r="BGC1" s="287"/>
      <c r="BGD1" s="287"/>
      <c r="BGE1" s="287"/>
      <c r="BGF1" s="287"/>
      <c r="BGG1" s="287"/>
      <c r="BGH1" s="287"/>
      <c r="BGI1" s="287"/>
      <c r="BGJ1" s="287"/>
      <c r="BGK1" s="287"/>
      <c r="BGL1" s="287"/>
      <c r="BGM1" s="287"/>
      <c r="BGN1" s="287"/>
      <c r="BGO1" s="287"/>
      <c r="BGP1" s="287"/>
      <c r="BGQ1" s="287"/>
      <c r="BGR1" s="287"/>
      <c r="BGS1" s="287"/>
      <c r="BGT1" s="287"/>
      <c r="BGU1" s="287"/>
      <c r="BGV1" s="287"/>
      <c r="BGW1" s="287"/>
      <c r="BGX1" s="287"/>
      <c r="BGY1" s="287"/>
      <c r="BGZ1" s="287"/>
      <c r="BHA1" s="287"/>
      <c r="BHB1" s="287"/>
      <c r="BHC1" s="287"/>
      <c r="BHD1" s="287"/>
      <c r="BHE1" s="287"/>
      <c r="BHF1" s="287"/>
      <c r="BHG1" s="287"/>
      <c r="BHH1" s="287"/>
      <c r="BHI1" s="287"/>
      <c r="BHJ1" s="287"/>
      <c r="BHK1" s="287"/>
      <c r="BHL1" s="287"/>
      <c r="BHM1" s="287"/>
      <c r="BHN1" s="287"/>
      <c r="BHO1" s="287"/>
      <c r="BHP1" s="287"/>
      <c r="BHQ1" s="287"/>
      <c r="BHR1" s="287"/>
      <c r="BHS1" s="287"/>
      <c r="BHT1" s="287"/>
      <c r="BHU1" s="287"/>
      <c r="BHV1" s="287"/>
      <c r="BHW1" s="287"/>
      <c r="BHX1" s="287"/>
      <c r="BHY1" s="287"/>
      <c r="BHZ1" s="287"/>
      <c r="BIA1" s="287"/>
      <c r="BIB1" s="287"/>
      <c r="BIC1" s="287"/>
      <c r="BID1" s="287"/>
      <c r="BIE1" s="287"/>
      <c r="BIF1" s="287"/>
      <c r="BIG1" s="287"/>
      <c r="BIH1" s="287"/>
      <c r="BII1" s="287"/>
      <c r="BIJ1" s="287"/>
      <c r="BIK1" s="287"/>
      <c r="BIL1" s="287"/>
      <c r="BIM1" s="287"/>
      <c r="BIN1" s="287"/>
      <c r="BIO1" s="287"/>
      <c r="BIP1" s="287"/>
      <c r="BIQ1" s="287"/>
      <c r="BIR1" s="287"/>
      <c r="BIS1" s="287"/>
      <c r="BIT1" s="287"/>
      <c r="BIU1" s="287"/>
      <c r="BIV1" s="287"/>
      <c r="BIW1" s="287"/>
      <c r="BIX1" s="287"/>
      <c r="BIY1" s="287"/>
      <c r="BIZ1" s="287"/>
      <c r="BJA1" s="287"/>
      <c r="BJB1" s="287"/>
      <c r="BJC1" s="287"/>
      <c r="BJD1" s="287"/>
      <c r="BJE1" s="287"/>
      <c r="BJF1" s="287"/>
      <c r="BJG1" s="287"/>
      <c r="BJH1" s="287"/>
      <c r="BJI1" s="287"/>
      <c r="BJJ1" s="287"/>
      <c r="BJK1" s="287"/>
      <c r="BJL1" s="287"/>
      <c r="BJM1" s="287"/>
      <c r="BJN1" s="287"/>
      <c r="BJO1" s="287"/>
      <c r="BJP1" s="287"/>
      <c r="BJQ1" s="287"/>
      <c r="BJR1" s="287"/>
      <c r="BJS1" s="287"/>
      <c r="BJT1" s="287"/>
      <c r="BJU1" s="287"/>
      <c r="BJV1" s="287"/>
      <c r="BJW1" s="287"/>
      <c r="BJX1" s="287"/>
      <c r="BJY1" s="287"/>
      <c r="BJZ1" s="287"/>
      <c r="BKA1" s="287"/>
      <c r="BKB1" s="287"/>
      <c r="BKC1" s="287"/>
      <c r="BKD1" s="287"/>
      <c r="BKE1" s="287"/>
      <c r="BKF1" s="287"/>
      <c r="BKG1" s="287"/>
      <c r="BKH1" s="287"/>
      <c r="BKI1" s="287"/>
      <c r="BKJ1" s="287"/>
      <c r="BKK1" s="287"/>
      <c r="BKL1" s="287"/>
      <c r="BKM1" s="287"/>
      <c r="BKN1" s="287"/>
      <c r="BKO1" s="287"/>
      <c r="BKP1" s="287"/>
      <c r="BKQ1" s="287"/>
      <c r="BKR1" s="287"/>
      <c r="BKS1" s="287"/>
      <c r="BKT1" s="287"/>
      <c r="BKU1" s="287"/>
      <c r="BKV1" s="287"/>
      <c r="BKW1" s="287"/>
      <c r="BKX1" s="287"/>
      <c r="BKY1" s="287"/>
      <c r="BKZ1" s="287"/>
      <c r="BLA1" s="287"/>
      <c r="BLB1" s="287"/>
      <c r="BLC1" s="287"/>
      <c r="BLD1" s="287"/>
      <c r="BLE1" s="287"/>
      <c r="BLF1" s="287"/>
      <c r="BLG1" s="287"/>
      <c r="BLH1" s="287"/>
      <c r="BLI1" s="287"/>
      <c r="BLJ1" s="287"/>
      <c r="BLK1" s="287"/>
      <c r="BLL1" s="287"/>
      <c r="BLM1" s="287"/>
      <c r="BLN1" s="287"/>
      <c r="BLO1" s="287"/>
      <c r="BLP1" s="287"/>
      <c r="BLQ1" s="287"/>
      <c r="BLR1" s="287"/>
      <c r="BLS1" s="287"/>
      <c r="BLT1" s="287"/>
      <c r="BLU1" s="287"/>
      <c r="BLV1" s="287"/>
      <c r="BLW1" s="287"/>
      <c r="BLX1" s="287"/>
      <c r="BLY1" s="287"/>
      <c r="BLZ1" s="287"/>
      <c r="BMA1" s="287"/>
      <c r="BMB1" s="287"/>
      <c r="BMC1" s="287"/>
      <c r="BMD1" s="287"/>
      <c r="BME1" s="287"/>
      <c r="BMF1" s="287"/>
      <c r="BMG1" s="287"/>
      <c r="BMH1" s="287"/>
      <c r="BMI1" s="287"/>
      <c r="BMJ1" s="287"/>
      <c r="BMK1" s="287"/>
      <c r="BML1" s="287"/>
      <c r="BMM1" s="287"/>
      <c r="BMN1" s="287"/>
      <c r="BMO1" s="287"/>
      <c r="BMP1" s="287"/>
      <c r="BMQ1" s="287"/>
      <c r="BMR1" s="287"/>
      <c r="BMS1" s="287"/>
      <c r="BMT1" s="287"/>
      <c r="BMU1" s="287"/>
      <c r="BMV1" s="287"/>
      <c r="BMW1" s="287"/>
      <c r="BMX1" s="287"/>
      <c r="BMY1" s="287"/>
      <c r="BMZ1" s="287"/>
      <c r="BNA1" s="287"/>
      <c r="BNB1" s="287"/>
      <c r="BNC1" s="287"/>
      <c r="BND1" s="287"/>
      <c r="BNE1" s="287"/>
      <c r="BNF1" s="287"/>
      <c r="BNG1" s="287"/>
      <c r="BNH1" s="287"/>
      <c r="BNI1" s="287"/>
      <c r="BNJ1" s="287"/>
      <c r="BNK1" s="287"/>
      <c r="BNL1" s="287"/>
      <c r="BNM1" s="287"/>
      <c r="BNN1" s="287"/>
      <c r="BNO1" s="287"/>
      <c r="BNP1" s="287"/>
      <c r="BNQ1" s="287"/>
      <c r="BNR1" s="287"/>
      <c r="BNS1" s="287"/>
      <c r="BNT1" s="287"/>
      <c r="BNU1" s="287"/>
      <c r="BNV1" s="287"/>
      <c r="BNW1" s="287"/>
      <c r="BNX1" s="287"/>
      <c r="BNY1" s="287"/>
      <c r="BNZ1" s="287"/>
      <c r="BOA1" s="287"/>
      <c r="BOB1" s="287"/>
      <c r="BOC1" s="287"/>
      <c r="BOD1" s="287"/>
      <c r="BOE1" s="287"/>
      <c r="BOF1" s="287"/>
      <c r="BOG1" s="287"/>
      <c r="BOH1" s="287"/>
      <c r="BOI1" s="287"/>
      <c r="BOJ1" s="287"/>
      <c r="BOK1" s="287"/>
      <c r="BOL1" s="287"/>
      <c r="BOM1" s="287"/>
      <c r="BON1" s="287"/>
      <c r="BOO1" s="287"/>
      <c r="BOP1" s="287"/>
      <c r="BOQ1" s="287"/>
      <c r="BOR1" s="287"/>
      <c r="BOS1" s="287"/>
      <c r="BOT1" s="287"/>
      <c r="BOU1" s="287"/>
      <c r="BOV1" s="287"/>
      <c r="BOW1" s="287"/>
      <c r="BOX1" s="287"/>
      <c r="BOY1" s="287"/>
      <c r="BOZ1" s="287"/>
      <c r="BPA1" s="287"/>
      <c r="BPB1" s="287"/>
      <c r="BPC1" s="287"/>
      <c r="BPD1" s="287"/>
      <c r="BPE1" s="287"/>
      <c r="BPF1" s="287"/>
      <c r="BPG1" s="287"/>
      <c r="BPH1" s="287"/>
      <c r="BPI1" s="287"/>
      <c r="BPJ1" s="287"/>
      <c r="BPK1" s="287"/>
      <c r="BPL1" s="287"/>
      <c r="BPM1" s="287"/>
      <c r="BPN1" s="287"/>
      <c r="BPO1" s="287"/>
      <c r="BPP1" s="287"/>
      <c r="BPQ1" s="287"/>
      <c r="BPR1" s="287"/>
      <c r="BPS1" s="287"/>
      <c r="BPT1" s="287"/>
      <c r="BPU1" s="287"/>
      <c r="BPV1" s="287"/>
      <c r="BPW1" s="287"/>
      <c r="BPX1" s="287"/>
      <c r="BPY1" s="287"/>
      <c r="BPZ1" s="287"/>
      <c r="BQA1" s="287"/>
      <c r="BQB1" s="287"/>
      <c r="BQC1" s="287"/>
      <c r="BQD1" s="287"/>
      <c r="BQE1" s="287"/>
      <c r="BQF1" s="287"/>
      <c r="BQG1" s="287"/>
      <c r="BQH1" s="287"/>
      <c r="BQI1" s="287"/>
      <c r="BQJ1" s="287"/>
      <c r="BQK1" s="287"/>
      <c r="BQL1" s="287"/>
      <c r="BQM1" s="287"/>
      <c r="BQN1" s="287"/>
      <c r="BQO1" s="287"/>
      <c r="BQP1" s="287"/>
      <c r="BQQ1" s="287"/>
      <c r="BQR1" s="287"/>
      <c r="BQS1" s="287"/>
      <c r="BQT1" s="287"/>
      <c r="BQU1" s="287"/>
      <c r="BQV1" s="287"/>
      <c r="BQW1" s="287"/>
      <c r="BQX1" s="287"/>
      <c r="BQY1" s="287"/>
      <c r="BQZ1" s="287"/>
      <c r="BRA1" s="287"/>
      <c r="BRB1" s="287"/>
      <c r="BRC1" s="287"/>
      <c r="BRD1" s="287"/>
      <c r="BRE1" s="287"/>
      <c r="BRF1" s="287"/>
      <c r="BRG1" s="287"/>
      <c r="BRH1" s="287"/>
      <c r="BRI1" s="287"/>
      <c r="BRJ1" s="287"/>
      <c r="BRK1" s="287"/>
      <c r="BRL1" s="287"/>
      <c r="BRM1" s="287"/>
      <c r="BRN1" s="287"/>
      <c r="BRO1" s="287"/>
      <c r="BRP1" s="287"/>
      <c r="BRQ1" s="287"/>
      <c r="BRR1" s="287"/>
      <c r="BRS1" s="287"/>
      <c r="BRT1" s="287"/>
      <c r="BRU1" s="287"/>
      <c r="BRV1" s="287"/>
      <c r="BRW1" s="287"/>
      <c r="BRX1" s="287"/>
      <c r="BRY1" s="287"/>
      <c r="BRZ1" s="287"/>
      <c r="BSA1" s="287"/>
      <c r="BSB1" s="287"/>
      <c r="BSC1" s="287"/>
      <c r="BSD1" s="287"/>
      <c r="BSE1" s="287"/>
      <c r="BSF1" s="287"/>
      <c r="BSG1" s="287"/>
      <c r="BSH1" s="287"/>
      <c r="BSI1" s="287"/>
      <c r="BSJ1" s="287"/>
      <c r="BSK1" s="287"/>
      <c r="BSL1" s="287"/>
      <c r="BSM1" s="287"/>
      <c r="BSN1" s="287"/>
      <c r="BSO1" s="287"/>
      <c r="BSP1" s="287"/>
      <c r="BSQ1" s="287"/>
      <c r="BSR1" s="287"/>
      <c r="BSS1" s="287"/>
      <c r="BST1" s="287"/>
      <c r="BSU1" s="287"/>
      <c r="BSV1" s="287"/>
      <c r="BSW1" s="287"/>
      <c r="BSX1" s="287"/>
      <c r="BSY1" s="287"/>
      <c r="BSZ1" s="287"/>
      <c r="BTA1" s="287"/>
      <c r="BTB1" s="287"/>
      <c r="BTC1" s="287"/>
      <c r="BTD1" s="287"/>
      <c r="BTE1" s="287"/>
      <c r="BTF1" s="287"/>
      <c r="BTG1" s="287"/>
      <c r="BTH1" s="287"/>
      <c r="BTI1" s="287"/>
      <c r="BTJ1" s="287"/>
      <c r="BTK1" s="287"/>
      <c r="BTL1" s="287"/>
      <c r="BTM1" s="287"/>
      <c r="BTN1" s="287"/>
      <c r="BTO1" s="287"/>
      <c r="BTP1" s="287"/>
      <c r="BTQ1" s="287"/>
      <c r="BTR1" s="287"/>
      <c r="BTS1" s="287"/>
      <c r="BTT1" s="287"/>
      <c r="BTU1" s="287"/>
      <c r="BTV1" s="287"/>
      <c r="BTW1" s="287"/>
      <c r="BTX1" s="287"/>
      <c r="BTY1" s="287"/>
      <c r="BTZ1" s="287"/>
      <c r="BUA1" s="287"/>
      <c r="BUB1" s="287"/>
      <c r="BUC1" s="287"/>
      <c r="BUD1" s="287"/>
      <c r="BUE1" s="287"/>
      <c r="BUF1" s="287"/>
      <c r="BUG1" s="287"/>
      <c r="BUH1" s="287"/>
      <c r="BUI1" s="287"/>
      <c r="BUJ1" s="287"/>
      <c r="BUK1" s="287"/>
      <c r="BUL1" s="287"/>
      <c r="BUM1" s="287"/>
      <c r="BUN1" s="287"/>
      <c r="BUO1" s="287"/>
      <c r="BUP1" s="287"/>
      <c r="BUQ1" s="287"/>
      <c r="BUR1" s="287"/>
      <c r="BUS1" s="287"/>
      <c r="BUT1" s="287"/>
      <c r="BUU1" s="287"/>
      <c r="BUV1" s="287"/>
      <c r="BUW1" s="287"/>
      <c r="BUX1" s="287"/>
      <c r="BUY1" s="287"/>
      <c r="BUZ1" s="287"/>
      <c r="BVA1" s="287"/>
      <c r="BVB1" s="287"/>
      <c r="BVC1" s="287"/>
      <c r="BVD1" s="287"/>
      <c r="BVE1" s="287"/>
      <c r="BVF1" s="287"/>
      <c r="BVG1" s="287"/>
    </row>
    <row r="2" spans="1:1931" s="10" customFormat="1" ht="30.95" customHeight="1" x14ac:dyDescent="0.25">
      <c r="A2" s="533" t="s">
        <v>133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7"/>
      <c r="IP2" s="287"/>
      <c r="IQ2" s="287"/>
      <c r="IR2" s="287"/>
      <c r="IS2" s="287"/>
      <c r="IT2" s="287"/>
      <c r="IU2" s="287"/>
      <c r="IV2" s="287"/>
      <c r="IW2" s="287"/>
      <c r="IX2" s="287"/>
      <c r="IY2" s="287"/>
      <c r="IZ2" s="287"/>
      <c r="JA2" s="287"/>
      <c r="JB2" s="287"/>
      <c r="JC2" s="287"/>
      <c r="JD2" s="287"/>
      <c r="JE2" s="287"/>
      <c r="JF2" s="287"/>
      <c r="JG2" s="287"/>
      <c r="JH2" s="287"/>
      <c r="JI2" s="287"/>
      <c r="JJ2" s="287"/>
      <c r="JK2" s="287"/>
      <c r="JL2" s="287"/>
      <c r="JM2" s="287"/>
      <c r="JN2" s="287"/>
      <c r="JO2" s="287"/>
      <c r="JP2" s="287"/>
      <c r="JQ2" s="287"/>
      <c r="JR2" s="287"/>
      <c r="JS2" s="287"/>
      <c r="JT2" s="287"/>
      <c r="JU2" s="287"/>
      <c r="JV2" s="287"/>
      <c r="JW2" s="287"/>
      <c r="JX2" s="287"/>
      <c r="JY2" s="287"/>
      <c r="JZ2" s="287"/>
      <c r="KA2" s="287"/>
      <c r="KB2" s="287"/>
      <c r="KC2" s="287"/>
      <c r="KD2" s="287"/>
      <c r="KE2" s="287"/>
      <c r="KF2" s="287"/>
      <c r="KG2" s="287"/>
      <c r="KH2" s="287"/>
      <c r="KI2" s="287"/>
      <c r="KJ2" s="287"/>
      <c r="KK2" s="287"/>
      <c r="KL2" s="287"/>
      <c r="KM2" s="287"/>
      <c r="KN2" s="287"/>
      <c r="KO2" s="287"/>
      <c r="KP2" s="287"/>
      <c r="KQ2" s="287"/>
      <c r="KR2" s="287"/>
      <c r="KS2" s="287"/>
      <c r="KT2" s="287"/>
      <c r="KU2" s="287"/>
      <c r="KV2" s="287"/>
      <c r="KW2" s="287"/>
      <c r="KX2" s="287"/>
      <c r="KY2" s="287"/>
      <c r="KZ2" s="287"/>
      <c r="LA2" s="287"/>
      <c r="LB2" s="287"/>
      <c r="LC2" s="287"/>
      <c r="LD2" s="287"/>
      <c r="LE2" s="287"/>
      <c r="LF2" s="287"/>
      <c r="LG2" s="287"/>
      <c r="LH2" s="287"/>
      <c r="LI2" s="287"/>
      <c r="LJ2" s="287"/>
      <c r="LK2" s="287"/>
      <c r="LL2" s="287"/>
      <c r="LM2" s="287"/>
      <c r="LN2" s="287"/>
      <c r="LO2" s="287"/>
      <c r="LP2" s="287"/>
      <c r="LQ2" s="287"/>
      <c r="LR2" s="287"/>
      <c r="LS2" s="287"/>
      <c r="LT2" s="287"/>
      <c r="LU2" s="287"/>
      <c r="LV2" s="287"/>
      <c r="LW2" s="287"/>
      <c r="LX2" s="287"/>
      <c r="LY2" s="287"/>
      <c r="LZ2" s="287"/>
      <c r="MA2" s="287"/>
      <c r="MB2" s="287"/>
      <c r="MC2" s="287"/>
      <c r="MD2" s="287"/>
      <c r="ME2" s="287"/>
      <c r="MF2" s="287"/>
      <c r="MG2" s="287"/>
      <c r="MH2" s="287"/>
      <c r="MI2" s="287"/>
      <c r="MJ2" s="287"/>
      <c r="MK2" s="287"/>
      <c r="ML2" s="287"/>
      <c r="MM2" s="287"/>
      <c r="MN2" s="287"/>
      <c r="MO2" s="287"/>
      <c r="MP2" s="287"/>
      <c r="MQ2" s="287"/>
      <c r="MR2" s="287"/>
      <c r="MS2" s="287"/>
      <c r="MT2" s="287"/>
      <c r="MU2" s="287"/>
      <c r="MV2" s="287"/>
      <c r="MW2" s="287"/>
      <c r="MX2" s="287"/>
      <c r="MY2" s="287"/>
      <c r="MZ2" s="287"/>
      <c r="NA2" s="287"/>
      <c r="NB2" s="287"/>
      <c r="NC2" s="287"/>
      <c r="ND2" s="287"/>
      <c r="NE2" s="287"/>
      <c r="NF2" s="287"/>
      <c r="NG2" s="287"/>
      <c r="NH2" s="287"/>
      <c r="NI2" s="287"/>
      <c r="NJ2" s="287"/>
      <c r="NK2" s="287"/>
      <c r="NL2" s="287"/>
      <c r="NM2" s="287"/>
      <c r="NN2" s="287"/>
      <c r="NO2" s="287"/>
      <c r="NP2" s="287"/>
      <c r="NQ2" s="287"/>
      <c r="NR2" s="287"/>
      <c r="NS2" s="287"/>
      <c r="NT2" s="287"/>
      <c r="NU2" s="287"/>
      <c r="NV2" s="287"/>
      <c r="NW2" s="287"/>
      <c r="NX2" s="287"/>
      <c r="NY2" s="287"/>
      <c r="NZ2" s="287"/>
      <c r="OA2" s="287"/>
      <c r="OB2" s="287"/>
      <c r="OC2" s="287"/>
      <c r="OD2" s="287"/>
      <c r="OE2" s="287"/>
      <c r="OF2" s="287"/>
      <c r="OG2" s="287"/>
      <c r="OH2" s="287"/>
      <c r="OI2" s="287"/>
      <c r="OJ2" s="287"/>
      <c r="OK2" s="287"/>
      <c r="OL2" s="287"/>
      <c r="OM2" s="287"/>
      <c r="ON2" s="287"/>
      <c r="OO2" s="287"/>
      <c r="OP2" s="287"/>
      <c r="OQ2" s="287"/>
      <c r="OR2" s="287"/>
      <c r="OS2" s="287"/>
      <c r="OT2" s="287"/>
      <c r="OU2" s="287"/>
      <c r="OV2" s="287"/>
      <c r="OW2" s="287"/>
      <c r="OX2" s="287"/>
      <c r="OY2" s="287"/>
      <c r="OZ2" s="287"/>
      <c r="PA2" s="287"/>
      <c r="PB2" s="287"/>
      <c r="PC2" s="287"/>
      <c r="PD2" s="287"/>
      <c r="PE2" s="287"/>
      <c r="PF2" s="287"/>
      <c r="PG2" s="287"/>
      <c r="PH2" s="287"/>
      <c r="PI2" s="287"/>
      <c r="PJ2" s="287"/>
      <c r="PK2" s="287"/>
      <c r="PL2" s="287"/>
      <c r="PM2" s="287"/>
      <c r="PN2" s="287"/>
      <c r="PO2" s="287"/>
      <c r="PP2" s="287"/>
      <c r="PQ2" s="287"/>
      <c r="PR2" s="287"/>
      <c r="PS2" s="287"/>
      <c r="PT2" s="287"/>
      <c r="PU2" s="287"/>
      <c r="PV2" s="287"/>
      <c r="PW2" s="287"/>
      <c r="PX2" s="287"/>
      <c r="PY2" s="287"/>
      <c r="PZ2" s="287"/>
      <c r="QA2" s="287"/>
      <c r="QB2" s="287"/>
      <c r="QC2" s="287"/>
      <c r="QD2" s="287"/>
      <c r="QE2" s="287"/>
      <c r="QF2" s="287"/>
      <c r="QG2" s="287"/>
      <c r="QH2" s="287"/>
      <c r="QI2" s="287"/>
      <c r="QJ2" s="287"/>
      <c r="QK2" s="287"/>
      <c r="QL2" s="287"/>
      <c r="QM2" s="287"/>
      <c r="QN2" s="287"/>
      <c r="QO2" s="287"/>
      <c r="QP2" s="287"/>
      <c r="QQ2" s="287"/>
      <c r="QR2" s="287"/>
      <c r="QS2" s="287"/>
      <c r="QT2" s="287"/>
      <c r="QU2" s="287"/>
      <c r="QV2" s="287"/>
      <c r="QW2" s="287"/>
      <c r="QX2" s="287"/>
      <c r="QY2" s="287"/>
      <c r="QZ2" s="287"/>
      <c r="RA2" s="287"/>
      <c r="RB2" s="287"/>
      <c r="RC2" s="287"/>
      <c r="RD2" s="287"/>
      <c r="RE2" s="287"/>
      <c r="RF2" s="287"/>
      <c r="RG2" s="287"/>
      <c r="RH2" s="287"/>
      <c r="RI2" s="287"/>
      <c r="RJ2" s="287"/>
      <c r="RK2" s="287"/>
      <c r="RL2" s="287"/>
      <c r="RM2" s="287"/>
      <c r="RN2" s="287"/>
      <c r="RO2" s="287"/>
      <c r="RP2" s="287"/>
      <c r="RQ2" s="287"/>
      <c r="RR2" s="287"/>
      <c r="RS2" s="287"/>
      <c r="RT2" s="287"/>
      <c r="RU2" s="287"/>
      <c r="RV2" s="287"/>
      <c r="RW2" s="287"/>
      <c r="RX2" s="287"/>
      <c r="RY2" s="287"/>
      <c r="RZ2" s="287"/>
      <c r="SA2" s="287"/>
      <c r="SB2" s="287"/>
      <c r="SC2" s="287"/>
      <c r="SD2" s="287"/>
      <c r="SE2" s="287"/>
      <c r="SF2" s="287"/>
      <c r="SG2" s="287"/>
      <c r="SH2" s="287"/>
      <c r="SI2" s="287"/>
      <c r="SJ2" s="287"/>
      <c r="SK2" s="287"/>
      <c r="SL2" s="287"/>
      <c r="SM2" s="287"/>
      <c r="SN2" s="287"/>
      <c r="SO2" s="287"/>
      <c r="SP2" s="287"/>
      <c r="SQ2" s="287"/>
      <c r="SR2" s="287"/>
      <c r="SS2" s="287"/>
      <c r="ST2" s="287"/>
      <c r="SU2" s="287"/>
      <c r="SV2" s="287"/>
      <c r="SW2" s="287"/>
      <c r="SX2" s="287"/>
      <c r="SY2" s="287"/>
      <c r="SZ2" s="287"/>
      <c r="TA2" s="287"/>
      <c r="TB2" s="287"/>
      <c r="TC2" s="287"/>
      <c r="TD2" s="287"/>
      <c r="TE2" s="287"/>
      <c r="TF2" s="287"/>
      <c r="TG2" s="287"/>
      <c r="TH2" s="287"/>
      <c r="TI2" s="287"/>
      <c r="TJ2" s="287"/>
      <c r="TK2" s="287"/>
      <c r="TL2" s="287"/>
      <c r="TM2" s="287"/>
      <c r="TN2" s="287"/>
      <c r="TO2" s="287"/>
      <c r="TP2" s="287"/>
      <c r="TQ2" s="287"/>
      <c r="TR2" s="287"/>
      <c r="TS2" s="287"/>
      <c r="TT2" s="287"/>
      <c r="TU2" s="287"/>
      <c r="TV2" s="287"/>
      <c r="TW2" s="287"/>
      <c r="TX2" s="287"/>
      <c r="TY2" s="287"/>
      <c r="TZ2" s="287"/>
      <c r="UA2" s="287"/>
      <c r="UB2" s="287"/>
      <c r="UC2" s="287"/>
      <c r="UD2" s="287"/>
      <c r="UE2" s="287"/>
      <c r="UF2" s="287"/>
      <c r="UG2" s="287"/>
      <c r="UH2" s="287"/>
      <c r="UI2" s="287"/>
      <c r="UJ2" s="287"/>
      <c r="UK2" s="287"/>
      <c r="UL2" s="287"/>
      <c r="UM2" s="287"/>
      <c r="UN2" s="287"/>
      <c r="UO2" s="287"/>
      <c r="UP2" s="287"/>
      <c r="UQ2" s="287"/>
      <c r="UR2" s="287"/>
      <c r="US2" s="287"/>
      <c r="UT2" s="287"/>
      <c r="UU2" s="287"/>
      <c r="UV2" s="287"/>
      <c r="UW2" s="287"/>
      <c r="UX2" s="287"/>
      <c r="UY2" s="287"/>
      <c r="UZ2" s="287"/>
      <c r="VA2" s="287"/>
      <c r="VB2" s="287"/>
      <c r="VC2" s="287"/>
      <c r="VD2" s="287"/>
      <c r="VE2" s="287"/>
      <c r="VF2" s="287"/>
      <c r="VG2" s="287"/>
      <c r="VH2" s="287"/>
      <c r="VI2" s="287"/>
      <c r="VJ2" s="287"/>
      <c r="VK2" s="287"/>
      <c r="VL2" s="287"/>
      <c r="VM2" s="287"/>
      <c r="VN2" s="287"/>
      <c r="VO2" s="287"/>
      <c r="VP2" s="287"/>
      <c r="VQ2" s="287"/>
      <c r="VR2" s="287"/>
      <c r="VS2" s="287"/>
      <c r="VT2" s="287"/>
      <c r="VU2" s="287"/>
      <c r="VV2" s="287"/>
      <c r="VW2" s="287"/>
      <c r="VX2" s="287"/>
      <c r="VY2" s="287"/>
      <c r="VZ2" s="287"/>
      <c r="WA2" s="287"/>
      <c r="WB2" s="287"/>
      <c r="WC2" s="287"/>
      <c r="WD2" s="287"/>
      <c r="WE2" s="287"/>
      <c r="WF2" s="287"/>
      <c r="WG2" s="287"/>
      <c r="WH2" s="287"/>
      <c r="WI2" s="287"/>
      <c r="WJ2" s="287"/>
      <c r="WK2" s="287"/>
      <c r="WL2" s="287"/>
      <c r="WM2" s="287"/>
      <c r="WN2" s="287"/>
      <c r="WO2" s="287"/>
      <c r="WP2" s="287"/>
      <c r="WQ2" s="287"/>
      <c r="WR2" s="287"/>
      <c r="WS2" s="287"/>
      <c r="WT2" s="287"/>
      <c r="WU2" s="287"/>
      <c r="WV2" s="287"/>
      <c r="WW2" s="287"/>
      <c r="WX2" s="287"/>
      <c r="WY2" s="287"/>
      <c r="WZ2" s="287"/>
      <c r="XA2" s="287"/>
      <c r="XB2" s="287"/>
      <c r="XC2" s="287"/>
      <c r="XD2" s="287"/>
      <c r="XE2" s="287"/>
      <c r="XF2" s="287"/>
      <c r="XG2" s="287"/>
      <c r="XH2" s="287"/>
      <c r="XI2" s="287"/>
      <c r="XJ2" s="287"/>
      <c r="XK2" s="287"/>
      <c r="XL2" s="287"/>
      <c r="XM2" s="287"/>
      <c r="XN2" s="287"/>
      <c r="XO2" s="287"/>
      <c r="XP2" s="287"/>
      <c r="XQ2" s="287"/>
      <c r="XR2" s="287"/>
      <c r="XS2" s="287"/>
      <c r="XT2" s="287"/>
      <c r="XU2" s="287"/>
      <c r="XV2" s="287"/>
      <c r="XW2" s="287"/>
      <c r="XX2" s="287"/>
      <c r="XY2" s="287"/>
      <c r="XZ2" s="287"/>
      <c r="YA2" s="287"/>
      <c r="YB2" s="287"/>
      <c r="YC2" s="287"/>
      <c r="YD2" s="287"/>
      <c r="YE2" s="287"/>
      <c r="YF2" s="287"/>
      <c r="YG2" s="287"/>
      <c r="YH2" s="287"/>
      <c r="YI2" s="287"/>
      <c r="YJ2" s="287"/>
      <c r="YK2" s="287"/>
      <c r="YL2" s="287"/>
      <c r="YM2" s="287"/>
      <c r="YN2" s="287"/>
      <c r="YO2" s="287"/>
      <c r="YP2" s="287"/>
      <c r="YQ2" s="287"/>
      <c r="YR2" s="287"/>
      <c r="YS2" s="287"/>
      <c r="YT2" s="287"/>
      <c r="YU2" s="287"/>
      <c r="YV2" s="287"/>
      <c r="YW2" s="287"/>
      <c r="YX2" s="287"/>
      <c r="YY2" s="287"/>
      <c r="YZ2" s="287"/>
      <c r="ZA2" s="287"/>
      <c r="ZB2" s="287"/>
      <c r="ZC2" s="287"/>
      <c r="ZD2" s="287"/>
      <c r="ZE2" s="287"/>
      <c r="ZF2" s="287"/>
      <c r="ZG2" s="287"/>
      <c r="ZH2" s="287"/>
      <c r="ZI2" s="287"/>
      <c r="ZJ2" s="287"/>
      <c r="ZK2" s="287"/>
      <c r="ZL2" s="287"/>
      <c r="ZM2" s="287"/>
      <c r="ZN2" s="287"/>
      <c r="ZO2" s="287"/>
      <c r="ZP2" s="287"/>
      <c r="ZQ2" s="287"/>
      <c r="ZR2" s="287"/>
      <c r="ZS2" s="287"/>
      <c r="ZT2" s="287"/>
      <c r="ZU2" s="287"/>
      <c r="ZV2" s="287"/>
      <c r="ZW2" s="287"/>
      <c r="ZX2" s="287"/>
      <c r="ZY2" s="287"/>
      <c r="ZZ2" s="287"/>
      <c r="AAA2" s="287"/>
      <c r="AAB2" s="287"/>
      <c r="AAC2" s="287"/>
      <c r="AAD2" s="287"/>
      <c r="AAE2" s="287"/>
      <c r="AAF2" s="287"/>
      <c r="AAG2" s="287"/>
      <c r="AAH2" s="287"/>
      <c r="AAI2" s="287"/>
      <c r="AAJ2" s="287"/>
      <c r="AAK2" s="287"/>
      <c r="AAL2" s="287"/>
      <c r="AAM2" s="287"/>
      <c r="AAN2" s="287"/>
      <c r="AAO2" s="287"/>
      <c r="AAP2" s="287"/>
      <c r="AAQ2" s="287"/>
      <c r="AAR2" s="287"/>
      <c r="AAS2" s="287"/>
      <c r="AAT2" s="287"/>
      <c r="AAU2" s="287"/>
      <c r="AAV2" s="287"/>
      <c r="AAW2" s="287"/>
      <c r="AAX2" s="287"/>
      <c r="AAY2" s="287"/>
      <c r="AAZ2" s="287"/>
      <c r="ABA2" s="287"/>
      <c r="ABB2" s="287"/>
      <c r="ABC2" s="287"/>
      <c r="ABD2" s="287"/>
      <c r="ABE2" s="287"/>
      <c r="ABF2" s="287"/>
      <c r="ABG2" s="287"/>
      <c r="ABH2" s="287"/>
      <c r="ABI2" s="287"/>
      <c r="ABJ2" s="287"/>
      <c r="ABK2" s="287"/>
      <c r="ABL2" s="287"/>
      <c r="ABM2" s="287"/>
      <c r="ABN2" s="287"/>
      <c r="ABO2" s="287"/>
      <c r="ABP2" s="287"/>
      <c r="ABQ2" s="287"/>
      <c r="ABR2" s="287"/>
      <c r="ABS2" s="287"/>
      <c r="ABT2" s="287"/>
      <c r="ABU2" s="287"/>
      <c r="ABV2" s="287"/>
      <c r="ABW2" s="287"/>
      <c r="ABX2" s="287"/>
      <c r="ABY2" s="287"/>
      <c r="ABZ2" s="287"/>
      <c r="ACA2" s="287"/>
      <c r="ACB2" s="287"/>
      <c r="ACC2" s="287"/>
      <c r="ACD2" s="287"/>
      <c r="ACE2" s="287"/>
      <c r="ACF2" s="287"/>
      <c r="ACG2" s="287"/>
      <c r="ACH2" s="287"/>
      <c r="ACI2" s="287"/>
      <c r="ACJ2" s="287"/>
      <c r="ACK2" s="287"/>
      <c r="ACL2" s="287"/>
      <c r="ACM2" s="287"/>
      <c r="ACN2" s="287"/>
      <c r="ACO2" s="287"/>
      <c r="ACP2" s="287"/>
      <c r="ACQ2" s="287"/>
      <c r="ACR2" s="287"/>
      <c r="ACS2" s="287"/>
      <c r="ACT2" s="287"/>
      <c r="ACU2" s="287"/>
      <c r="ACV2" s="287"/>
      <c r="ACW2" s="287"/>
      <c r="ACX2" s="287"/>
      <c r="ACY2" s="287"/>
      <c r="ACZ2" s="287"/>
      <c r="ADA2" s="287"/>
      <c r="ADB2" s="287"/>
      <c r="ADC2" s="287"/>
      <c r="ADD2" s="287"/>
      <c r="ADE2" s="287"/>
      <c r="ADF2" s="287"/>
      <c r="ADG2" s="287"/>
      <c r="ADH2" s="287"/>
      <c r="ADI2" s="287"/>
      <c r="ADJ2" s="287"/>
      <c r="ADK2" s="287"/>
      <c r="ADL2" s="287"/>
      <c r="ADM2" s="287"/>
      <c r="ADN2" s="287"/>
      <c r="ADO2" s="287"/>
      <c r="ADP2" s="287"/>
      <c r="ADQ2" s="287"/>
      <c r="ADR2" s="287"/>
      <c r="ADS2" s="287"/>
      <c r="ADT2" s="287"/>
      <c r="ADU2" s="287"/>
      <c r="ADV2" s="287"/>
      <c r="ADW2" s="287"/>
      <c r="ADX2" s="287"/>
      <c r="ADY2" s="287"/>
      <c r="ADZ2" s="287"/>
      <c r="AEA2" s="287"/>
      <c r="AEB2" s="287"/>
      <c r="AEC2" s="287"/>
      <c r="AED2" s="287"/>
      <c r="AEE2" s="287"/>
      <c r="AEF2" s="287"/>
      <c r="AEG2" s="287"/>
      <c r="AEH2" s="287"/>
      <c r="AEI2" s="287"/>
      <c r="AEJ2" s="287"/>
      <c r="AEK2" s="287"/>
      <c r="AEL2" s="287"/>
      <c r="AEM2" s="287"/>
      <c r="AEN2" s="287"/>
      <c r="AEO2" s="287"/>
      <c r="AEP2" s="287"/>
      <c r="AEQ2" s="287"/>
      <c r="AER2" s="287"/>
      <c r="AES2" s="287"/>
      <c r="AET2" s="287"/>
      <c r="AEU2" s="287"/>
      <c r="AEV2" s="287"/>
      <c r="AEW2" s="287"/>
      <c r="AEX2" s="287"/>
      <c r="AEY2" s="287"/>
      <c r="AEZ2" s="287"/>
      <c r="AFA2" s="287"/>
      <c r="AFB2" s="287"/>
      <c r="AFC2" s="287"/>
      <c r="AFD2" s="287"/>
      <c r="AFE2" s="287"/>
      <c r="AFF2" s="287"/>
      <c r="AFG2" s="287"/>
      <c r="AFH2" s="287"/>
      <c r="AFI2" s="287"/>
      <c r="AFJ2" s="287"/>
      <c r="AFK2" s="287"/>
      <c r="AFL2" s="287"/>
      <c r="AFM2" s="287"/>
      <c r="AFN2" s="287"/>
      <c r="AFO2" s="287"/>
      <c r="AFP2" s="287"/>
      <c r="AFQ2" s="287"/>
      <c r="AFR2" s="287"/>
      <c r="AFS2" s="287"/>
      <c r="AFT2" s="287"/>
      <c r="AFU2" s="287"/>
      <c r="AFV2" s="287"/>
      <c r="AFW2" s="287"/>
      <c r="AFX2" s="287"/>
      <c r="AFY2" s="287"/>
      <c r="AFZ2" s="287"/>
      <c r="AGA2" s="287"/>
      <c r="AGB2" s="287"/>
      <c r="AGC2" s="287"/>
      <c r="AGD2" s="287"/>
      <c r="AGE2" s="287"/>
      <c r="AGF2" s="287"/>
      <c r="AGG2" s="287"/>
      <c r="AGH2" s="287"/>
      <c r="AGI2" s="287"/>
      <c r="AGJ2" s="287"/>
      <c r="AGK2" s="287"/>
      <c r="AGL2" s="287"/>
      <c r="AGM2" s="287"/>
      <c r="AGN2" s="287"/>
      <c r="AGO2" s="287"/>
      <c r="AGP2" s="287"/>
      <c r="AGQ2" s="287"/>
      <c r="AGR2" s="287"/>
      <c r="AGS2" s="287"/>
      <c r="AGT2" s="287"/>
      <c r="AGU2" s="287"/>
      <c r="AGV2" s="287"/>
      <c r="AGW2" s="287"/>
      <c r="AGX2" s="287"/>
      <c r="AGY2" s="287"/>
      <c r="AGZ2" s="287"/>
      <c r="AHA2" s="287"/>
      <c r="AHB2" s="287"/>
      <c r="AHC2" s="287"/>
      <c r="AHD2" s="287"/>
      <c r="AHE2" s="287"/>
      <c r="AHF2" s="287"/>
      <c r="AHG2" s="287"/>
      <c r="AHH2" s="287"/>
      <c r="AHI2" s="287"/>
      <c r="AHJ2" s="287"/>
      <c r="AHK2" s="287"/>
      <c r="AHL2" s="287"/>
      <c r="AHM2" s="287"/>
      <c r="AHN2" s="287"/>
      <c r="AHO2" s="287"/>
      <c r="AHP2" s="287"/>
      <c r="AHQ2" s="287"/>
      <c r="AHR2" s="287"/>
      <c r="AHS2" s="287"/>
      <c r="AHT2" s="287"/>
      <c r="AHU2" s="287"/>
      <c r="AHV2" s="287"/>
      <c r="AHW2" s="287"/>
      <c r="AHX2" s="287"/>
      <c r="AHY2" s="287"/>
      <c r="AHZ2" s="287"/>
      <c r="AIA2" s="287"/>
      <c r="AIB2" s="287"/>
      <c r="AIC2" s="287"/>
      <c r="AID2" s="287"/>
      <c r="AIE2" s="287"/>
      <c r="AIF2" s="287"/>
      <c r="AIG2" s="287"/>
      <c r="AIH2" s="287"/>
      <c r="AII2" s="287"/>
      <c r="AIJ2" s="287"/>
      <c r="AIK2" s="287"/>
      <c r="AIL2" s="287"/>
      <c r="AIM2" s="287"/>
      <c r="AIN2" s="287"/>
      <c r="AIO2" s="287"/>
      <c r="AIP2" s="287"/>
      <c r="AIQ2" s="287"/>
      <c r="AIR2" s="287"/>
      <c r="AIS2" s="287"/>
      <c r="AIT2" s="287"/>
      <c r="AIU2" s="287"/>
      <c r="AIV2" s="287"/>
      <c r="AIW2" s="287"/>
      <c r="AIX2" s="287"/>
      <c r="AIY2" s="287"/>
      <c r="AIZ2" s="287"/>
      <c r="AJA2" s="287"/>
      <c r="AJB2" s="287"/>
      <c r="AJC2" s="287"/>
      <c r="AJD2" s="287"/>
      <c r="AJE2" s="287"/>
      <c r="AJF2" s="287"/>
      <c r="AJG2" s="287"/>
      <c r="AJH2" s="287"/>
      <c r="AJI2" s="287"/>
      <c r="AJJ2" s="287"/>
      <c r="AJK2" s="287"/>
      <c r="AJL2" s="287"/>
      <c r="AJM2" s="287"/>
      <c r="AJN2" s="287"/>
      <c r="AJO2" s="287"/>
      <c r="AJP2" s="287"/>
      <c r="AJQ2" s="287"/>
      <c r="AJR2" s="287"/>
      <c r="AJS2" s="287"/>
      <c r="AJT2" s="287"/>
      <c r="AJU2" s="287"/>
      <c r="AJV2" s="287"/>
      <c r="AJW2" s="287"/>
      <c r="AJX2" s="287"/>
      <c r="AJY2" s="287"/>
      <c r="AJZ2" s="287"/>
      <c r="AKA2" s="287"/>
      <c r="AKB2" s="287"/>
      <c r="AKC2" s="287"/>
      <c r="AKD2" s="287"/>
      <c r="AKE2" s="287"/>
      <c r="AKF2" s="287"/>
      <c r="AKG2" s="287"/>
      <c r="AKH2" s="287"/>
      <c r="AKI2" s="287"/>
      <c r="AKJ2" s="287"/>
      <c r="AKK2" s="287"/>
      <c r="AKL2" s="287"/>
      <c r="AKM2" s="287"/>
      <c r="AKN2" s="287"/>
      <c r="AKO2" s="287"/>
      <c r="AKP2" s="287"/>
      <c r="AKQ2" s="287"/>
      <c r="AKR2" s="287"/>
      <c r="AKS2" s="287"/>
      <c r="AKT2" s="287"/>
      <c r="AKU2" s="287"/>
      <c r="AKV2" s="287"/>
      <c r="AKW2" s="287"/>
      <c r="AKX2" s="287"/>
      <c r="AKY2" s="287"/>
      <c r="AKZ2" s="287"/>
      <c r="ALA2" s="287"/>
      <c r="ALB2" s="287"/>
      <c r="ALC2" s="287"/>
      <c r="ALD2" s="287"/>
      <c r="ALE2" s="287"/>
      <c r="ALF2" s="287"/>
      <c r="ALG2" s="287"/>
      <c r="ALH2" s="287"/>
      <c r="ALI2" s="287"/>
      <c r="ALJ2" s="287"/>
      <c r="ALK2" s="287"/>
      <c r="ALL2" s="287"/>
      <c r="ALM2" s="287"/>
      <c r="ALN2" s="287"/>
      <c r="ALO2" s="287"/>
      <c r="ALP2" s="287"/>
      <c r="ALQ2" s="287"/>
      <c r="ALR2" s="287"/>
      <c r="ALS2" s="287"/>
      <c r="ALT2" s="287"/>
      <c r="ALU2" s="287"/>
      <c r="ALV2" s="287"/>
      <c r="ALW2" s="287"/>
      <c r="ALX2" s="287"/>
      <c r="ALY2" s="287"/>
      <c r="ALZ2" s="287"/>
      <c r="AMA2" s="287"/>
      <c r="AMB2" s="287"/>
      <c r="AMC2" s="287"/>
      <c r="AMD2" s="287"/>
      <c r="AME2" s="287"/>
      <c r="AMF2" s="287"/>
      <c r="AMG2" s="287"/>
      <c r="AMH2" s="287"/>
      <c r="AMI2" s="287"/>
      <c r="AMJ2" s="287"/>
      <c r="AMK2" s="287"/>
      <c r="AML2" s="287"/>
      <c r="AMM2" s="287"/>
      <c r="AMN2" s="287"/>
      <c r="AMO2" s="287"/>
      <c r="AMP2" s="287"/>
      <c r="AMQ2" s="287"/>
      <c r="AMR2" s="287"/>
      <c r="AMS2" s="287"/>
      <c r="AMT2" s="287"/>
      <c r="AMU2" s="287"/>
      <c r="AMV2" s="287"/>
      <c r="AMW2" s="287"/>
      <c r="AMX2" s="287"/>
      <c r="AMY2" s="287"/>
      <c r="AMZ2" s="287"/>
      <c r="ANA2" s="287"/>
      <c r="ANB2" s="287"/>
      <c r="ANC2" s="287"/>
      <c r="AND2" s="287"/>
      <c r="ANE2" s="287"/>
      <c r="ANF2" s="287"/>
      <c r="ANG2" s="287"/>
      <c r="ANH2" s="287"/>
      <c r="ANI2" s="287"/>
      <c r="ANJ2" s="287"/>
      <c r="ANK2" s="287"/>
      <c r="ANL2" s="287"/>
      <c r="ANM2" s="287"/>
      <c r="ANN2" s="287"/>
      <c r="ANO2" s="287"/>
      <c r="ANP2" s="287"/>
      <c r="ANQ2" s="287"/>
      <c r="ANR2" s="287"/>
      <c r="ANS2" s="287"/>
      <c r="ANT2" s="287"/>
      <c r="ANU2" s="287"/>
      <c r="ANV2" s="287"/>
      <c r="ANW2" s="287"/>
      <c r="ANX2" s="287"/>
      <c r="ANY2" s="287"/>
      <c r="ANZ2" s="287"/>
      <c r="AOA2" s="287"/>
      <c r="AOB2" s="287"/>
      <c r="AOC2" s="287"/>
      <c r="AOD2" s="287"/>
      <c r="AOE2" s="287"/>
      <c r="AOF2" s="287"/>
      <c r="AOG2" s="287"/>
      <c r="AOH2" s="287"/>
      <c r="AOI2" s="287"/>
      <c r="AOJ2" s="287"/>
      <c r="AOK2" s="287"/>
      <c r="AOL2" s="287"/>
      <c r="AOM2" s="287"/>
      <c r="AON2" s="287"/>
      <c r="AOO2" s="287"/>
      <c r="AOP2" s="287"/>
      <c r="AOQ2" s="287"/>
      <c r="AOR2" s="287"/>
      <c r="AOS2" s="287"/>
      <c r="AOT2" s="287"/>
      <c r="AOU2" s="287"/>
      <c r="AOV2" s="287"/>
      <c r="AOW2" s="287"/>
      <c r="AOX2" s="287"/>
      <c r="AOY2" s="287"/>
      <c r="AOZ2" s="287"/>
      <c r="APA2" s="287"/>
      <c r="APB2" s="287"/>
      <c r="APC2" s="287"/>
      <c r="APD2" s="287"/>
      <c r="APE2" s="287"/>
      <c r="APF2" s="287"/>
      <c r="APG2" s="287"/>
      <c r="APH2" s="287"/>
      <c r="API2" s="287"/>
      <c r="APJ2" s="287"/>
      <c r="APK2" s="287"/>
      <c r="APL2" s="287"/>
      <c r="APM2" s="287"/>
      <c r="APN2" s="287"/>
      <c r="APO2" s="287"/>
      <c r="APP2" s="287"/>
      <c r="APQ2" s="287"/>
      <c r="APR2" s="287"/>
      <c r="APS2" s="287"/>
      <c r="APT2" s="287"/>
      <c r="APU2" s="287"/>
      <c r="APV2" s="287"/>
      <c r="APW2" s="287"/>
      <c r="APX2" s="287"/>
      <c r="APY2" s="287"/>
      <c r="APZ2" s="287"/>
      <c r="AQA2" s="287"/>
      <c r="AQB2" s="287"/>
      <c r="AQC2" s="287"/>
      <c r="AQD2" s="287"/>
      <c r="AQE2" s="287"/>
      <c r="AQF2" s="287"/>
      <c r="AQG2" s="287"/>
      <c r="AQH2" s="287"/>
      <c r="AQI2" s="287"/>
      <c r="AQJ2" s="287"/>
      <c r="AQK2" s="287"/>
      <c r="AQL2" s="287"/>
      <c r="AQM2" s="287"/>
      <c r="AQN2" s="287"/>
      <c r="AQO2" s="287"/>
      <c r="AQP2" s="287"/>
      <c r="AQQ2" s="287"/>
      <c r="AQR2" s="287"/>
      <c r="AQS2" s="287"/>
      <c r="AQT2" s="287"/>
      <c r="AQU2" s="287"/>
      <c r="AQV2" s="287"/>
      <c r="AQW2" s="287"/>
      <c r="AQX2" s="287"/>
      <c r="AQY2" s="287"/>
      <c r="AQZ2" s="287"/>
      <c r="ARA2" s="287"/>
      <c r="ARB2" s="287"/>
      <c r="ARC2" s="287"/>
      <c r="ARD2" s="287"/>
      <c r="ARE2" s="287"/>
      <c r="ARF2" s="287"/>
      <c r="ARG2" s="287"/>
      <c r="ARH2" s="287"/>
      <c r="ARI2" s="287"/>
      <c r="ARJ2" s="287"/>
      <c r="ARK2" s="287"/>
      <c r="ARL2" s="287"/>
      <c r="ARM2" s="287"/>
      <c r="ARN2" s="287"/>
      <c r="ARO2" s="287"/>
      <c r="ARP2" s="287"/>
      <c r="ARQ2" s="287"/>
      <c r="ARR2" s="287"/>
      <c r="ARS2" s="287"/>
      <c r="ART2" s="287"/>
      <c r="ARU2" s="287"/>
      <c r="ARV2" s="287"/>
      <c r="ARW2" s="287"/>
      <c r="ARX2" s="287"/>
      <c r="ARY2" s="287"/>
      <c r="ARZ2" s="287"/>
      <c r="ASA2" s="287"/>
      <c r="ASB2" s="287"/>
      <c r="ASC2" s="287"/>
      <c r="ASD2" s="287"/>
      <c r="ASE2" s="287"/>
      <c r="ASF2" s="287"/>
      <c r="ASG2" s="287"/>
      <c r="ASH2" s="287"/>
      <c r="ASI2" s="287"/>
      <c r="ASJ2" s="287"/>
      <c r="ASK2" s="287"/>
      <c r="ASL2" s="287"/>
      <c r="ASM2" s="287"/>
      <c r="ASN2" s="287"/>
      <c r="ASO2" s="287"/>
      <c r="ASP2" s="287"/>
      <c r="ASQ2" s="287"/>
      <c r="ASR2" s="287"/>
      <c r="ASS2" s="287"/>
      <c r="AST2" s="287"/>
      <c r="ASU2" s="287"/>
      <c r="ASV2" s="287"/>
      <c r="ASW2" s="287"/>
      <c r="ASX2" s="287"/>
      <c r="ASY2" s="287"/>
      <c r="ASZ2" s="287"/>
      <c r="ATA2" s="287"/>
      <c r="ATB2" s="287"/>
      <c r="ATC2" s="287"/>
      <c r="ATD2" s="287"/>
      <c r="ATE2" s="287"/>
      <c r="ATF2" s="287"/>
      <c r="ATG2" s="287"/>
      <c r="ATH2" s="287"/>
      <c r="ATI2" s="287"/>
      <c r="ATJ2" s="287"/>
      <c r="ATK2" s="287"/>
      <c r="ATL2" s="287"/>
      <c r="ATM2" s="287"/>
      <c r="ATN2" s="287"/>
      <c r="ATO2" s="287"/>
      <c r="ATP2" s="287"/>
      <c r="ATQ2" s="287"/>
      <c r="ATR2" s="287"/>
      <c r="ATS2" s="287"/>
      <c r="ATT2" s="287"/>
      <c r="ATU2" s="287"/>
      <c r="ATV2" s="287"/>
      <c r="ATW2" s="287"/>
      <c r="ATX2" s="287"/>
      <c r="ATY2" s="287"/>
      <c r="ATZ2" s="287"/>
      <c r="AUA2" s="287"/>
      <c r="AUB2" s="287"/>
      <c r="AUC2" s="287"/>
      <c r="AUD2" s="287"/>
      <c r="AUE2" s="287"/>
      <c r="AUF2" s="287"/>
      <c r="AUG2" s="287"/>
      <c r="AUH2" s="287"/>
      <c r="AUI2" s="287"/>
      <c r="AUJ2" s="287"/>
      <c r="AUK2" s="287"/>
      <c r="AUL2" s="287"/>
      <c r="AUM2" s="287"/>
      <c r="AUN2" s="287"/>
      <c r="AUO2" s="287"/>
      <c r="AUP2" s="287"/>
      <c r="AUQ2" s="287"/>
      <c r="AUR2" s="287"/>
      <c r="AUS2" s="287"/>
      <c r="AUT2" s="287"/>
      <c r="AUU2" s="287"/>
      <c r="AUV2" s="287"/>
      <c r="AUW2" s="287"/>
      <c r="AUX2" s="287"/>
      <c r="AUY2" s="287"/>
      <c r="AUZ2" s="287"/>
      <c r="AVA2" s="287"/>
      <c r="AVB2" s="287"/>
      <c r="AVC2" s="287"/>
      <c r="AVD2" s="287"/>
      <c r="AVE2" s="287"/>
      <c r="AVF2" s="287"/>
      <c r="AVG2" s="287"/>
      <c r="AVH2" s="287"/>
      <c r="AVI2" s="287"/>
      <c r="AVJ2" s="287"/>
      <c r="AVK2" s="287"/>
      <c r="AVL2" s="287"/>
      <c r="AVM2" s="287"/>
      <c r="AVN2" s="287"/>
      <c r="AVO2" s="287"/>
      <c r="AVP2" s="287"/>
      <c r="AVQ2" s="287"/>
      <c r="AVR2" s="287"/>
      <c r="AVS2" s="287"/>
      <c r="AVT2" s="287"/>
      <c r="AVU2" s="287"/>
      <c r="AVV2" s="287"/>
      <c r="AVW2" s="287"/>
      <c r="AVX2" s="287"/>
      <c r="AVY2" s="287"/>
      <c r="AVZ2" s="287"/>
      <c r="AWA2" s="287"/>
      <c r="AWB2" s="287"/>
      <c r="AWC2" s="287"/>
      <c r="AWD2" s="287"/>
      <c r="AWE2" s="287"/>
      <c r="AWF2" s="287"/>
      <c r="AWG2" s="287"/>
      <c r="AWH2" s="287"/>
      <c r="AWI2" s="287"/>
      <c r="AWJ2" s="287"/>
      <c r="AWK2" s="287"/>
      <c r="AWL2" s="287"/>
      <c r="AWM2" s="287"/>
      <c r="AWN2" s="287"/>
      <c r="AWO2" s="287"/>
      <c r="AWP2" s="287"/>
      <c r="AWQ2" s="287"/>
      <c r="AWR2" s="287"/>
      <c r="AWS2" s="287"/>
      <c r="AWT2" s="287"/>
      <c r="AWU2" s="287"/>
      <c r="AWV2" s="287"/>
      <c r="AWW2" s="287"/>
      <c r="AWX2" s="287"/>
      <c r="AWY2" s="287"/>
      <c r="AWZ2" s="287"/>
      <c r="AXA2" s="287"/>
      <c r="AXB2" s="287"/>
      <c r="AXC2" s="287"/>
      <c r="AXD2" s="287"/>
      <c r="AXE2" s="287"/>
      <c r="AXF2" s="287"/>
      <c r="AXG2" s="287"/>
      <c r="AXH2" s="287"/>
      <c r="AXI2" s="287"/>
      <c r="AXJ2" s="287"/>
      <c r="AXK2" s="287"/>
      <c r="AXL2" s="287"/>
      <c r="AXM2" s="287"/>
      <c r="AXN2" s="287"/>
      <c r="AXO2" s="287"/>
      <c r="AXP2" s="287"/>
      <c r="AXQ2" s="287"/>
      <c r="AXR2" s="287"/>
      <c r="AXS2" s="287"/>
      <c r="AXT2" s="287"/>
      <c r="AXU2" s="287"/>
      <c r="AXV2" s="287"/>
      <c r="AXW2" s="287"/>
      <c r="AXX2" s="287"/>
      <c r="AXY2" s="287"/>
      <c r="AXZ2" s="287"/>
      <c r="AYA2" s="287"/>
      <c r="AYB2" s="287"/>
      <c r="AYC2" s="287"/>
      <c r="AYD2" s="287"/>
      <c r="AYE2" s="287"/>
      <c r="AYF2" s="287"/>
      <c r="AYG2" s="287"/>
      <c r="AYH2" s="287"/>
      <c r="AYI2" s="287"/>
      <c r="AYJ2" s="287"/>
      <c r="AYK2" s="287"/>
      <c r="AYL2" s="287"/>
      <c r="AYM2" s="287"/>
      <c r="AYN2" s="287"/>
      <c r="AYO2" s="287"/>
      <c r="AYP2" s="287"/>
      <c r="AYQ2" s="287"/>
      <c r="AYR2" s="287"/>
      <c r="AYS2" s="287"/>
      <c r="AYT2" s="287"/>
      <c r="AYU2" s="287"/>
      <c r="AYV2" s="287"/>
      <c r="AYW2" s="287"/>
      <c r="AYX2" s="287"/>
      <c r="AYY2" s="287"/>
      <c r="AYZ2" s="287"/>
      <c r="AZA2" s="287"/>
      <c r="AZB2" s="287"/>
      <c r="AZC2" s="287"/>
      <c r="AZD2" s="287"/>
      <c r="AZE2" s="287"/>
      <c r="AZF2" s="287"/>
      <c r="AZG2" s="287"/>
      <c r="AZH2" s="287"/>
      <c r="AZI2" s="287"/>
      <c r="AZJ2" s="287"/>
      <c r="AZK2" s="287"/>
      <c r="AZL2" s="287"/>
      <c r="AZM2" s="287"/>
      <c r="AZN2" s="287"/>
      <c r="AZO2" s="287"/>
      <c r="AZP2" s="287"/>
      <c r="AZQ2" s="287"/>
      <c r="AZR2" s="287"/>
      <c r="AZS2" s="287"/>
      <c r="AZT2" s="287"/>
      <c r="AZU2" s="287"/>
      <c r="AZV2" s="287"/>
      <c r="AZW2" s="287"/>
      <c r="AZX2" s="287"/>
      <c r="AZY2" s="287"/>
      <c r="AZZ2" s="287"/>
      <c r="BAA2" s="287"/>
      <c r="BAB2" s="287"/>
      <c r="BAC2" s="287"/>
      <c r="BAD2" s="287"/>
      <c r="BAE2" s="287"/>
      <c r="BAF2" s="287"/>
      <c r="BAG2" s="287"/>
      <c r="BAH2" s="287"/>
      <c r="BAI2" s="287"/>
      <c r="BAJ2" s="287"/>
      <c r="BAK2" s="287"/>
      <c r="BAL2" s="287"/>
      <c r="BAM2" s="287"/>
      <c r="BAN2" s="287"/>
      <c r="BAO2" s="287"/>
      <c r="BAP2" s="287"/>
      <c r="BAQ2" s="287"/>
      <c r="BAR2" s="287"/>
      <c r="BAS2" s="287"/>
      <c r="BAT2" s="287"/>
      <c r="BAU2" s="287"/>
      <c r="BAV2" s="287"/>
      <c r="BAW2" s="287"/>
      <c r="BAX2" s="287"/>
      <c r="BAY2" s="287"/>
      <c r="BAZ2" s="287"/>
      <c r="BBA2" s="287"/>
      <c r="BBB2" s="287"/>
      <c r="BBC2" s="287"/>
      <c r="BBD2" s="287"/>
      <c r="BBE2" s="287"/>
      <c r="BBF2" s="287"/>
      <c r="BBG2" s="287"/>
      <c r="BBH2" s="287"/>
      <c r="BBI2" s="287"/>
      <c r="BBJ2" s="287"/>
      <c r="BBK2" s="287"/>
      <c r="BBL2" s="287"/>
      <c r="BBM2" s="287"/>
      <c r="BBN2" s="287"/>
      <c r="BBO2" s="287"/>
      <c r="BBP2" s="287"/>
      <c r="BBQ2" s="287"/>
      <c r="BBR2" s="287"/>
      <c r="BBS2" s="287"/>
      <c r="BBT2" s="287"/>
      <c r="BBU2" s="287"/>
      <c r="BBV2" s="287"/>
      <c r="BBW2" s="287"/>
      <c r="BBX2" s="287"/>
      <c r="BBY2" s="287"/>
      <c r="BBZ2" s="287"/>
      <c r="BCA2" s="287"/>
      <c r="BCB2" s="287"/>
      <c r="BCC2" s="287"/>
      <c r="BCD2" s="287"/>
      <c r="BCE2" s="287"/>
      <c r="BCF2" s="287"/>
      <c r="BCG2" s="287"/>
      <c r="BCH2" s="287"/>
      <c r="BCI2" s="287"/>
      <c r="BCJ2" s="287"/>
      <c r="BCK2" s="287"/>
      <c r="BCL2" s="287"/>
      <c r="BCM2" s="287"/>
      <c r="BCN2" s="287"/>
      <c r="BCO2" s="287"/>
      <c r="BCP2" s="287"/>
      <c r="BCQ2" s="287"/>
      <c r="BCR2" s="287"/>
      <c r="BCS2" s="287"/>
      <c r="BCT2" s="287"/>
      <c r="BCU2" s="287"/>
      <c r="BCV2" s="287"/>
      <c r="BCW2" s="287"/>
      <c r="BCX2" s="287"/>
      <c r="BCY2" s="287"/>
      <c r="BCZ2" s="287"/>
      <c r="BDA2" s="287"/>
      <c r="BDB2" s="287"/>
      <c r="BDC2" s="287"/>
      <c r="BDD2" s="287"/>
      <c r="BDE2" s="287"/>
      <c r="BDF2" s="287"/>
      <c r="BDG2" s="287"/>
      <c r="BDH2" s="287"/>
      <c r="BDI2" s="287"/>
      <c r="BDJ2" s="287"/>
      <c r="BDK2" s="287"/>
      <c r="BDL2" s="287"/>
      <c r="BDM2" s="287"/>
      <c r="BDN2" s="287"/>
      <c r="BDO2" s="287"/>
      <c r="BDP2" s="287"/>
      <c r="BDQ2" s="287"/>
      <c r="BDR2" s="287"/>
      <c r="BDS2" s="287"/>
      <c r="BDT2" s="287"/>
      <c r="BDU2" s="287"/>
      <c r="BDV2" s="287"/>
      <c r="BDW2" s="287"/>
      <c r="BDX2" s="287"/>
      <c r="BDY2" s="287"/>
      <c r="BDZ2" s="287"/>
      <c r="BEA2" s="287"/>
      <c r="BEB2" s="287"/>
      <c r="BEC2" s="287"/>
      <c r="BED2" s="287"/>
      <c r="BEE2" s="287"/>
      <c r="BEF2" s="287"/>
      <c r="BEG2" s="287"/>
      <c r="BEH2" s="287"/>
      <c r="BEI2" s="287"/>
      <c r="BEJ2" s="287"/>
      <c r="BEK2" s="287"/>
      <c r="BEL2" s="287"/>
      <c r="BEM2" s="287"/>
      <c r="BEN2" s="287"/>
      <c r="BEO2" s="287"/>
      <c r="BEP2" s="287"/>
      <c r="BEQ2" s="287"/>
      <c r="BER2" s="287"/>
      <c r="BES2" s="287"/>
      <c r="BET2" s="287"/>
      <c r="BEU2" s="287"/>
      <c r="BEV2" s="287"/>
      <c r="BEW2" s="287"/>
      <c r="BEX2" s="287"/>
      <c r="BEY2" s="287"/>
      <c r="BEZ2" s="287"/>
      <c r="BFA2" s="287"/>
      <c r="BFB2" s="287"/>
      <c r="BFC2" s="287"/>
      <c r="BFD2" s="287"/>
      <c r="BFE2" s="287"/>
      <c r="BFF2" s="287"/>
      <c r="BFG2" s="287"/>
      <c r="BFH2" s="287"/>
      <c r="BFI2" s="287"/>
      <c r="BFJ2" s="287"/>
      <c r="BFK2" s="287"/>
      <c r="BFL2" s="287"/>
      <c r="BFM2" s="287"/>
      <c r="BFN2" s="287"/>
      <c r="BFO2" s="287"/>
      <c r="BFP2" s="287"/>
      <c r="BFQ2" s="287"/>
      <c r="BFR2" s="287"/>
      <c r="BFS2" s="287"/>
      <c r="BFT2" s="287"/>
      <c r="BFU2" s="287"/>
      <c r="BFV2" s="287"/>
      <c r="BFW2" s="287"/>
      <c r="BFX2" s="287"/>
      <c r="BFY2" s="287"/>
      <c r="BFZ2" s="287"/>
      <c r="BGA2" s="287"/>
      <c r="BGB2" s="287"/>
      <c r="BGC2" s="287"/>
      <c r="BGD2" s="287"/>
      <c r="BGE2" s="287"/>
      <c r="BGF2" s="287"/>
      <c r="BGG2" s="287"/>
      <c r="BGH2" s="287"/>
      <c r="BGI2" s="287"/>
      <c r="BGJ2" s="287"/>
      <c r="BGK2" s="287"/>
      <c r="BGL2" s="287"/>
      <c r="BGM2" s="287"/>
      <c r="BGN2" s="287"/>
      <c r="BGO2" s="287"/>
      <c r="BGP2" s="287"/>
      <c r="BGQ2" s="287"/>
      <c r="BGR2" s="287"/>
      <c r="BGS2" s="287"/>
      <c r="BGT2" s="287"/>
      <c r="BGU2" s="287"/>
      <c r="BGV2" s="287"/>
      <c r="BGW2" s="287"/>
      <c r="BGX2" s="287"/>
      <c r="BGY2" s="287"/>
      <c r="BGZ2" s="287"/>
      <c r="BHA2" s="287"/>
      <c r="BHB2" s="287"/>
      <c r="BHC2" s="287"/>
      <c r="BHD2" s="287"/>
      <c r="BHE2" s="287"/>
      <c r="BHF2" s="287"/>
      <c r="BHG2" s="287"/>
      <c r="BHH2" s="287"/>
      <c r="BHI2" s="287"/>
      <c r="BHJ2" s="287"/>
      <c r="BHK2" s="287"/>
      <c r="BHL2" s="287"/>
      <c r="BHM2" s="287"/>
      <c r="BHN2" s="287"/>
      <c r="BHO2" s="287"/>
      <c r="BHP2" s="287"/>
      <c r="BHQ2" s="287"/>
      <c r="BHR2" s="287"/>
      <c r="BHS2" s="287"/>
      <c r="BHT2" s="287"/>
      <c r="BHU2" s="287"/>
      <c r="BHV2" s="287"/>
      <c r="BHW2" s="287"/>
      <c r="BHX2" s="287"/>
      <c r="BHY2" s="287"/>
      <c r="BHZ2" s="287"/>
      <c r="BIA2" s="287"/>
      <c r="BIB2" s="287"/>
      <c r="BIC2" s="287"/>
      <c r="BID2" s="287"/>
      <c r="BIE2" s="287"/>
      <c r="BIF2" s="287"/>
      <c r="BIG2" s="287"/>
      <c r="BIH2" s="287"/>
      <c r="BII2" s="287"/>
      <c r="BIJ2" s="287"/>
      <c r="BIK2" s="287"/>
      <c r="BIL2" s="287"/>
      <c r="BIM2" s="287"/>
      <c r="BIN2" s="287"/>
      <c r="BIO2" s="287"/>
      <c r="BIP2" s="287"/>
      <c r="BIQ2" s="287"/>
      <c r="BIR2" s="287"/>
      <c r="BIS2" s="287"/>
      <c r="BIT2" s="287"/>
      <c r="BIU2" s="287"/>
      <c r="BIV2" s="287"/>
      <c r="BIW2" s="287"/>
      <c r="BIX2" s="287"/>
      <c r="BIY2" s="287"/>
      <c r="BIZ2" s="287"/>
      <c r="BJA2" s="287"/>
      <c r="BJB2" s="287"/>
      <c r="BJC2" s="287"/>
      <c r="BJD2" s="287"/>
      <c r="BJE2" s="287"/>
      <c r="BJF2" s="287"/>
      <c r="BJG2" s="287"/>
      <c r="BJH2" s="287"/>
      <c r="BJI2" s="287"/>
      <c r="BJJ2" s="287"/>
      <c r="BJK2" s="287"/>
      <c r="BJL2" s="287"/>
      <c r="BJM2" s="287"/>
      <c r="BJN2" s="287"/>
      <c r="BJO2" s="287"/>
      <c r="BJP2" s="287"/>
      <c r="BJQ2" s="287"/>
      <c r="BJR2" s="287"/>
      <c r="BJS2" s="287"/>
      <c r="BJT2" s="287"/>
      <c r="BJU2" s="287"/>
      <c r="BJV2" s="287"/>
      <c r="BJW2" s="287"/>
      <c r="BJX2" s="287"/>
      <c r="BJY2" s="287"/>
      <c r="BJZ2" s="287"/>
      <c r="BKA2" s="287"/>
      <c r="BKB2" s="287"/>
      <c r="BKC2" s="287"/>
      <c r="BKD2" s="287"/>
      <c r="BKE2" s="287"/>
      <c r="BKF2" s="287"/>
      <c r="BKG2" s="287"/>
      <c r="BKH2" s="287"/>
      <c r="BKI2" s="287"/>
      <c r="BKJ2" s="287"/>
      <c r="BKK2" s="287"/>
      <c r="BKL2" s="287"/>
      <c r="BKM2" s="287"/>
      <c r="BKN2" s="287"/>
      <c r="BKO2" s="287"/>
      <c r="BKP2" s="287"/>
      <c r="BKQ2" s="287"/>
      <c r="BKR2" s="287"/>
      <c r="BKS2" s="287"/>
      <c r="BKT2" s="287"/>
      <c r="BKU2" s="287"/>
      <c r="BKV2" s="287"/>
      <c r="BKW2" s="287"/>
      <c r="BKX2" s="287"/>
      <c r="BKY2" s="287"/>
      <c r="BKZ2" s="287"/>
      <c r="BLA2" s="287"/>
      <c r="BLB2" s="287"/>
      <c r="BLC2" s="287"/>
      <c r="BLD2" s="287"/>
      <c r="BLE2" s="287"/>
      <c r="BLF2" s="287"/>
      <c r="BLG2" s="287"/>
      <c r="BLH2" s="287"/>
      <c r="BLI2" s="287"/>
      <c r="BLJ2" s="287"/>
      <c r="BLK2" s="287"/>
      <c r="BLL2" s="287"/>
      <c r="BLM2" s="287"/>
      <c r="BLN2" s="287"/>
      <c r="BLO2" s="287"/>
      <c r="BLP2" s="287"/>
      <c r="BLQ2" s="287"/>
      <c r="BLR2" s="287"/>
      <c r="BLS2" s="287"/>
      <c r="BLT2" s="287"/>
      <c r="BLU2" s="287"/>
      <c r="BLV2" s="287"/>
      <c r="BLW2" s="287"/>
      <c r="BLX2" s="287"/>
      <c r="BLY2" s="287"/>
      <c r="BLZ2" s="287"/>
      <c r="BMA2" s="287"/>
      <c r="BMB2" s="287"/>
      <c r="BMC2" s="287"/>
      <c r="BMD2" s="287"/>
      <c r="BME2" s="287"/>
      <c r="BMF2" s="287"/>
      <c r="BMG2" s="287"/>
      <c r="BMH2" s="287"/>
      <c r="BMI2" s="287"/>
      <c r="BMJ2" s="287"/>
      <c r="BMK2" s="287"/>
      <c r="BML2" s="287"/>
      <c r="BMM2" s="287"/>
      <c r="BMN2" s="287"/>
      <c r="BMO2" s="287"/>
      <c r="BMP2" s="287"/>
      <c r="BMQ2" s="287"/>
      <c r="BMR2" s="287"/>
      <c r="BMS2" s="287"/>
      <c r="BMT2" s="287"/>
      <c r="BMU2" s="287"/>
      <c r="BMV2" s="287"/>
      <c r="BMW2" s="287"/>
      <c r="BMX2" s="287"/>
      <c r="BMY2" s="287"/>
      <c r="BMZ2" s="287"/>
      <c r="BNA2" s="287"/>
      <c r="BNB2" s="287"/>
      <c r="BNC2" s="287"/>
      <c r="BND2" s="287"/>
      <c r="BNE2" s="287"/>
      <c r="BNF2" s="287"/>
      <c r="BNG2" s="287"/>
      <c r="BNH2" s="287"/>
      <c r="BNI2" s="287"/>
      <c r="BNJ2" s="287"/>
      <c r="BNK2" s="287"/>
      <c r="BNL2" s="287"/>
      <c r="BNM2" s="287"/>
      <c r="BNN2" s="287"/>
      <c r="BNO2" s="287"/>
      <c r="BNP2" s="287"/>
      <c r="BNQ2" s="287"/>
      <c r="BNR2" s="287"/>
      <c r="BNS2" s="287"/>
      <c r="BNT2" s="287"/>
      <c r="BNU2" s="287"/>
      <c r="BNV2" s="287"/>
      <c r="BNW2" s="287"/>
      <c r="BNX2" s="287"/>
      <c r="BNY2" s="287"/>
      <c r="BNZ2" s="287"/>
      <c r="BOA2" s="287"/>
      <c r="BOB2" s="287"/>
      <c r="BOC2" s="287"/>
      <c r="BOD2" s="287"/>
      <c r="BOE2" s="287"/>
      <c r="BOF2" s="287"/>
      <c r="BOG2" s="287"/>
      <c r="BOH2" s="287"/>
      <c r="BOI2" s="287"/>
      <c r="BOJ2" s="287"/>
      <c r="BOK2" s="287"/>
      <c r="BOL2" s="287"/>
      <c r="BOM2" s="287"/>
      <c r="BON2" s="287"/>
      <c r="BOO2" s="287"/>
      <c r="BOP2" s="287"/>
      <c r="BOQ2" s="287"/>
      <c r="BOR2" s="287"/>
      <c r="BOS2" s="287"/>
      <c r="BOT2" s="287"/>
      <c r="BOU2" s="287"/>
      <c r="BOV2" s="287"/>
      <c r="BOW2" s="287"/>
      <c r="BOX2" s="287"/>
      <c r="BOY2" s="287"/>
      <c r="BOZ2" s="287"/>
      <c r="BPA2" s="287"/>
      <c r="BPB2" s="287"/>
      <c r="BPC2" s="287"/>
      <c r="BPD2" s="287"/>
      <c r="BPE2" s="287"/>
      <c r="BPF2" s="287"/>
      <c r="BPG2" s="287"/>
      <c r="BPH2" s="287"/>
      <c r="BPI2" s="287"/>
      <c r="BPJ2" s="287"/>
      <c r="BPK2" s="287"/>
      <c r="BPL2" s="287"/>
      <c r="BPM2" s="287"/>
      <c r="BPN2" s="287"/>
      <c r="BPO2" s="287"/>
      <c r="BPP2" s="287"/>
      <c r="BPQ2" s="287"/>
      <c r="BPR2" s="287"/>
      <c r="BPS2" s="287"/>
      <c r="BPT2" s="287"/>
      <c r="BPU2" s="287"/>
      <c r="BPV2" s="287"/>
      <c r="BPW2" s="287"/>
      <c r="BPX2" s="287"/>
      <c r="BPY2" s="287"/>
      <c r="BPZ2" s="287"/>
      <c r="BQA2" s="287"/>
      <c r="BQB2" s="287"/>
      <c r="BQC2" s="287"/>
      <c r="BQD2" s="287"/>
      <c r="BQE2" s="287"/>
      <c r="BQF2" s="287"/>
      <c r="BQG2" s="287"/>
      <c r="BQH2" s="287"/>
      <c r="BQI2" s="287"/>
      <c r="BQJ2" s="287"/>
      <c r="BQK2" s="287"/>
      <c r="BQL2" s="287"/>
      <c r="BQM2" s="287"/>
      <c r="BQN2" s="287"/>
      <c r="BQO2" s="287"/>
      <c r="BQP2" s="287"/>
      <c r="BQQ2" s="287"/>
      <c r="BQR2" s="287"/>
      <c r="BQS2" s="287"/>
      <c r="BQT2" s="287"/>
      <c r="BQU2" s="287"/>
      <c r="BQV2" s="287"/>
      <c r="BQW2" s="287"/>
      <c r="BQX2" s="287"/>
      <c r="BQY2" s="287"/>
      <c r="BQZ2" s="287"/>
      <c r="BRA2" s="287"/>
      <c r="BRB2" s="287"/>
      <c r="BRC2" s="287"/>
      <c r="BRD2" s="287"/>
      <c r="BRE2" s="287"/>
      <c r="BRF2" s="287"/>
      <c r="BRG2" s="287"/>
      <c r="BRH2" s="287"/>
      <c r="BRI2" s="287"/>
      <c r="BRJ2" s="287"/>
      <c r="BRK2" s="287"/>
      <c r="BRL2" s="287"/>
      <c r="BRM2" s="287"/>
      <c r="BRN2" s="287"/>
      <c r="BRO2" s="287"/>
      <c r="BRP2" s="287"/>
      <c r="BRQ2" s="287"/>
      <c r="BRR2" s="287"/>
      <c r="BRS2" s="287"/>
      <c r="BRT2" s="287"/>
      <c r="BRU2" s="287"/>
      <c r="BRV2" s="287"/>
      <c r="BRW2" s="287"/>
      <c r="BRX2" s="287"/>
      <c r="BRY2" s="287"/>
      <c r="BRZ2" s="287"/>
      <c r="BSA2" s="287"/>
      <c r="BSB2" s="287"/>
      <c r="BSC2" s="287"/>
      <c r="BSD2" s="287"/>
      <c r="BSE2" s="287"/>
      <c r="BSF2" s="287"/>
      <c r="BSG2" s="287"/>
      <c r="BSH2" s="287"/>
      <c r="BSI2" s="287"/>
      <c r="BSJ2" s="287"/>
      <c r="BSK2" s="287"/>
      <c r="BSL2" s="287"/>
      <c r="BSM2" s="287"/>
      <c r="BSN2" s="287"/>
      <c r="BSO2" s="287"/>
      <c r="BSP2" s="287"/>
      <c r="BSQ2" s="287"/>
      <c r="BSR2" s="287"/>
      <c r="BSS2" s="287"/>
      <c r="BST2" s="287"/>
      <c r="BSU2" s="287"/>
      <c r="BSV2" s="287"/>
      <c r="BSW2" s="287"/>
      <c r="BSX2" s="287"/>
      <c r="BSY2" s="287"/>
      <c r="BSZ2" s="287"/>
      <c r="BTA2" s="287"/>
      <c r="BTB2" s="287"/>
      <c r="BTC2" s="287"/>
      <c r="BTD2" s="287"/>
      <c r="BTE2" s="287"/>
      <c r="BTF2" s="287"/>
      <c r="BTG2" s="287"/>
      <c r="BTH2" s="287"/>
      <c r="BTI2" s="287"/>
      <c r="BTJ2" s="287"/>
      <c r="BTK2" s="287"/>
      <c r="BTL2" s="287"/>
      <c r="BTM2" s="287"/>
      <c r="BTN2" s="287"/>
      <c r="BTO2" s="287"/>
      <c r="BTP2" s="287"/>
      <c r="BTQ2" s="287"/>
      <c r="BTR2" s="287"/>
      <c r="BTS2" s="287"/>
      <c r="BTT2" s="287"/>
      <c r="BTU2" s="287"/>
      <c r="BTV2" s="287"/>
      <c r="BTW2" s="287"/>
      <c r="BTX2" s="287"/>
      <c r="BTY2" s="287"/>
      <c r="BTZ2" s="287"/>
      <c r="BUA2" s="287"/>
      <c r="BUB2" s="287"/>
      <c r="BUC2" s="287"/>
      <c r="BUD2" s="287"/>
      <c r="BUE2" s="287"/>
      <c r="BUF2" s="287"/>
      <c r="BUG2" s="287"/>
      <c r="BUH2" s="287"/>
      <c r="BUI2" s="287"/>
      <c r="BUJ2" s="287"/>
      <c r="BUK2" s="287"/>
      <c r="BUL2" s="287"/>
      <c r="BUM2" s="287"/>
      <c r="BUN2" s="287"/>
      <c r="BUO2" s="287"/>
      <c r="BUP2" s="287"/>
      <c r="BUQ2" s="287"/>
      <c r="BUR2" s="287"/>
      <c r="BUS2" s="287"/>
      <c r="BUT2" s="287"/>
      <c r="BUU2" s="287"/>
      <c r="BUV2" s="287"/>
      <c r="BUW2" s="287"/>
      <c r="BUX2" s="287"/>
      <c r="BUY2" s="287"/>
      <c r="BUZ2" s="287"/>
      <c r="BVA2" s="287"/>
      <c r="BVB2" s="287"/>
      <c r="BVC2" s="287"/>
      <c r="BVD2" s="287"/>
      <c r="BVE2" s="287"/>
      <c r="BVF2" s="287"/>
      <c r="BVG2" s="287"/>
    </row>
    <row r="3" spans="1:1931" s="10" customFormat="1" ht="23.25" x14ac:dyDescent="0.25">
      <c r="A3" s="535" t="s">
        <v>228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  <c r="IN3" s="287"/>
      <c r="IO3" s="287"/>
      <c r="IP3" s="287"/>
      <c r="IQ3" s="287"/>
      <c r="IR3" s="287"/>
      <c r="IS3" s="287"/>
      <c r="IT3" s="287"/>
      <c r="IU3" s="287"/>
      <c r="IV3" s="287"/>
      <c r="IW3" s="287"/>
      <c r="IX3" s="287"/>
      <c r="IY3" s="287"/>
      <c r="IZ3" s="287"/>
      <c r="JA3" s="287"/>
      <c r="JB3" s="287"/>
      <c r="JC3" s="287"/>
      <c r="JD3" s="287"/>
      <c r="JE3" s="287"/>
      <c r="JF3" s="287"/>
      <c r="JG3" s="287"/>
      <c r="JH3" s="287"/>
      <c r="JI3" s="287"/>
      <c r="JJ3" s="287"/>
      <c r="JK3" s="287"/>
      <c r="JL3" s="287"/>
      <c r="JM3" s="287"/>
      <c r="JN3" s="287"/>
      <c r="JO3" s="287"/>
      <c r="JP3" s="287"/>
      <c r="JQ3" s="287"/>
      <c r="JR3" s="287"/>
      <c r="JS3" s="287"/>
      <c r="JT3" s="287"/>
      <c r="JU3" s="287"/>
      <c r="JV3" s="287"/>
      <c r="JW3" s="287"/>
      <c r="JX3" s="287"/>
      <c r="JY3" s="287"/>
      <c r="JZ3" s="287"/>
      <c r="KA3" s="287"/>
      <c r="KB3" s="287"/>
      <c r="KC3" s="287"/>
      <c r="KD3" s="287"/>
      <c r="KE3" s="287"/>
      <c r="KF3" s="287"/>
      <c r="KG3" s="287"/>
      <c r="KH3" s="287"/>
      <c r="KI3" s="287"/>
      <c r="KJ3" s="287"/>
      <c r="KK3" s="287"/>
      <c r="KL3" s="287"/>
      <c r="KM3" s="287"/>
      <c r="KN3" s="287"/>
      <c r="KO3" s="287"/>
      <c r="KP3" s="287"/>
      <c r="KQ3" s="287"/>
      <c r="KR3" s="287"/>
      <c r="KS3" s="287"/>
      <c r="KT3" s="287"/>
      <c r="KU3" s="287"/>
      <c r="KV3" s="287"/>
      <c r="KW3" s="287"/>
      <c r="KX3" s="287"/>
      <c r="KY3" s="287"/>
      <c r="KZ3" s="287"/>
      <c r="LA3" s="287"/>
      <c r="LB3" s="287"/>
      <c r="LC3" s="287"/>
      <c r="LD3" s="287"/>
      <c r="LE3" s="287"/>
      <c r="LF3" s="287"/>
      <c r="LG3" s="287"/>
      <c r="LH3" s="287"/>
      <c r="LI3" s="287"/>
      <c r="LJ3" s="287"/>
      <c r="LK3" s="287"/>
      <c r="LL3" s="287"/>
      <c r="LM3" s="287"/>
      <c r="LN3" s="287"/>
      <c r="LO3" s="287"/>
      <c r="LP3" s="287"/>
      <c r="LQ3" s="287"/>
      <c r="LR3" s="287"/>
      <c r="LS3" s="287"/>
      <c r="LT3" s="287"/>
      <c r="LU3" s="287"/>
      <c r="LV3" s="287"/>
      <c r="LW3" s="287"/>
      <c r="LX3" s="287"/>
      <c r="LY3" s="287"/>
      <c r="LZ3" s="287"/>
      <c r="MA3" s="287"/>
      <c r="MB3" s="287"/>
      <c r="MC3" s="287"/>
      <c r="MD3" s="287"/>
      <c r="ME3" s="287"/>
      <c r="MF3" s="287"/>
      <c r="MG3" s="287"/>
      <c r="MH3" s="287"/>
      <c r="MI3" s="287"/>
      <c r="MJ3" s="287"/>
      <c r="MK3" s="287"/>
      <c r="ML3" s="287"/>
      <c r="MM3" s="287"/>
      <c r="MN3" s="287"/>
      <c r="MO3" s="287"/>
      <c r="MP3" s="287"/>
      <c r="MQ3" s="287"/>
      <c r="MR3" s="287"/>
      <c r="MS3" s="287"/>
      <c r="MT3" s="287"/>
      <c r="MU3" s="287"/>
      <c r="MV3" s="287"/>
      <c r="MW3" s="287"/>
      <c r="MX3" s="287"/>
      <c r="MY3" s="287"/>
      <c r="MZ3" s="287"/>
      <c r="NA3" s="287"/>
      <c r="NB3" s="287"/>
      <c r="NC3" s="287"/>
      <c r="ND3" s="287"/>
      <c r="NE3" s="287"/>
      <c r="NF3" s="287"/>
      <c r="NG3" s="287"/>
      <c r="NH3" s="287"/>
      <c r="NI3" s="287"/>
      <c r="NJ3" s="287"/>
      <c r="NK3" s="287"/>
      <c r="NL3" s="287"/>
      <c r="NM3" s="287"/>
      <c r="NN3" s="287"/>
      <c r="NO3" s="287"/>
      <c r="NP3" s="287"/>
      <c r="NQ3" s="287"/>
      <c r="NR3" s="287"/>
      <c r="NS3" s="287"/>
      <c r="NT3" s="287"/>
      <c r="NU3" s="287"/>
      <c r="NV3" s="287"/>
      <c r="NW3" s="287"/>
      <c r="NX3" s="287"/>
      <c r="NY3" s="287"/>
      <c r="NZ3" s="287"/>
      <c r="OA3" s="287"/>
      <c r="OB3" s="287"/>
      <c r="OC3" s="287"/>
      <c r="OD3" s="287"/>
      <c r="OE3" s="287"/>
      <c r="OF3" s="287"/>
      <c r="OG3" s="287"/>
      <c r="OH3" s="287"/>
      <c r="OI3" s="287"/>
      <c r="OJ3" s="287"/>
      <c r="OK3" s="287"/>
      <c r="OL3" s="287"/>
      <c r="OM3" s="287"/>
      <c r="ON3" s="287"/>
      <c r="OO3" s="287"/>
      <c r="OP3" s="287"/>
      <c r="OQ3" s="287"/>
      <c r="OR3" s="287"/>
      <c r="OS3" s="287"/>
      <c r="OT3" s="287"/>
      <c r="OU3" s="287"/>
      <c r="OV3" s="287"/>
      <c r="OW3" s="287"/>
      <c r="OX3" s="287"/>
      <c r="OY3" s="287"/>
      <c r="OZ3" s="287"/>
      <c r="PA3" s="287"/>
      <c r="PB3" s="287"/>
      <c r="PC3" s="287"/>
      <c r="PD3" s="287"/>
      <c r="PE3" s="287"/>
      <c r="PF3" s="287"/>
      <c r="PG3" s="287"/>
      <c r="PH3" s="287"/>
      <c r="PI3" s="287"/>
      <c r="PJ3" s="287"/>
      <c r="PK3" s="287"/>
      <c r="PL3" s="287"/>
      <c r="PM3" s="287"/>
      <c r="PN3" s="287"/>
      <c r="PO3" s="287"/>
      <c r="PP3" s="287"/>
      <c r="PQ3" s="287"/>
      <c r="PR3" s="287"/>
      <c r="PS3" s="287"/>
      <c r="PT3" s="287"/>
      <c r="PU3" s="287"/>
      <c r="PV3" s="287"/>
      <c r="PW3" s="287"/>
      <c r="PX3" s="287"/>
      <c r="PY3" s="287"/>
      <c r="PZ3" s="287"/>
      <c r="QA3" s="287"/>
      <c r="QB3" s="287"/>
      <c r="QC3" s="287"/>
      <c r="QD3" s="287"/>
      <c r="QE3" s="287"/>
      <c r="QF3" s="287"/>
      <c r="QG3" s="287"/>
      <c r="QH3" s="287"/>
      <c r="QI3" s="287"/>
      <c r="QJ3" s="287"/>
      <c r="QK3" s="287"/>
      <c r="QL3" s="287"/>
      <c r="QM3" s="287"/>
      <c r="QN3" s="287"/>
      <c r="QO3" s="287"/>
      <c r="QP3" s="287"/>
      <c r="QQ3" s="287"/>
      <c r="QR3" s="287"/>
      <c r="QS3" s="287"/>
      <c r="QT3" s="287"/>
      <c r="QU3" s="287"/>
      <c r="QV3" s="287"/>
      <c r="QW3" s="287"/>
      <c r="QX3" s="287"/>
      <c r="QY3" s="287"/>
      <c r="QZ3" s="287"/>
      <c r="RA3" s="287"/>
      <c r="RB3" s="287"/>
      <c r="RC3" s="287"/>
      <c r="RD3" s="287"/>
      <c r="RE3" s="287"/>
      <c r="RF3" s="287"/>
      <c r="RG3" s="287"/>
      <c r="RH3" s="287"/>
      <c r="RI3" s="287"/>
      <c r="RJ3" s="287"/>
      <c r="RK3" s="287"/>
      <c r="RL3" s="287"/>
      <c r="RM3" s="287"/>
      <c r="RN3" s="287"/>
      <c r="RO3" s="287"/>
      <c r="RP3" s="287"/>
      <c r="RQ3" s="287"/>
      <c r="RR3" s="287"/>
      <c r="RS3" s="287"/>
      <c r="RT3" s="287"/>
      <c r="RU3" s="287"/>
      <c r="RV3" s="287"/>
      <c r="RW3" s="287"/>
      <c r="RX3" s="287"/>
      <c r="RY3" s="287"/>
      <c r="RZ3" s="287"/>
      <c r="SA3" s="287"/>
      <c r="SB3" s="287"/>
      <c r="SC3" s="287"/>
      <c r="SD3" s="287"/>
      <c r="SE3" s="287"/>
      <c r="SF3" s="287"/>
      <c r="SG3" s="287"/>
      <c r="SH3" s="287"/>
      <c r="SI3" s="287"/>
      <c r="SJ3" s="287"/>
      <c r="SK3" s="287"/>
      <c r="SL3" s="287"/>
      <c r="SM3" s="287"/>
      <c r="SN3" s="287"/>
      <c r="SO3" s="287"/>
      <c r="SP3" s="287"/>
      <c r="SQ3" s="287"/>
      <c r="SR3" s="287"/>
      <c r="SS3" s="287"/>
      <c r="ST3" s="287"/>
      <c r="SU3" s="287"/>
      <c r="SV3" s="287"/>
      <c r="SW3" s="287"/>
      <c r="SX3" s="287"/>
      <c r="SY3" s="287"/>
      <c r="SZ3" s="287"/>
      <c r="TA3" s="287"/>
      <c r="TB3" s="287"/>
      <c r="TC3" s="287"/>
      <c r="TD3" s="287"/>
      <c r="TE3" s="287"/>
      <c r="TF3" s="287"/>
      <c r="TG3" s="287"/>
      <c r="TH3" s="287"/>
      <c r="TI3" s="287"/>
      <c r="TJ3" s="287"/>
      <c r="TK3" s="287"/>
      <c r="TL3" s="287"/>
      <c r="TM3" s="287"/>
      <c r="TN3" s="287"/>
      <c r="TO3" s="287"/>
      <c r="TP3" s="287"/>
      <c r="TQ3" s="287"/>
      <c r="TR3" s="287"/>
      <c r="TS3" s="287"/>
      <c r="TT3" s="287"/>
      <c r="TU3" s="287"/>
      <c r="TV3" s="287"/>
      <c r="TW3" s="287"/>
      <c r="TX3" s="287"/>
      <c r="TY3" s="287"/>
      <c r="TZ3" s="287"/>
      <c r="UA3" s="287"/>
      <c r="UB3" s="287"/>
      <c r="UC3" s="287"/>
      <c r="UD3" s="287"/>
      <c r="UE3" s="287"/>
      <c r="UF3" s="287"/>
      <c r="UG3" s="287"/>
      <c r="UH3" s="287"/>
      <c r="UI3" s="287"/>
      <c r="UJ3" s="287"/>
      <c r="UK3" s="287"/>
      <c r="UL3" s="287"/>
      <c r="UM3" s="287"/>
      <c r="UN3" s="287"/>
      <c r="UO3" s="287"/>
      <c r="UP3" s="287"/>
      <c r="UQ3" s="287"/>
      <c r="UR3" s="287"/>
      <c r="US3" s="287"/>
      <c r="UT3" s="287"/>
      <c r="UU3" s="287"/>
      <c r="UV3" s="287"/>
      <c r="UW3" s="287"/>
      <c r="UX3" s="287"/>
      <c r="UY3" s="287"/>
      <c r="UZ3" s="287"/>
      <c r="VA3" s="287"/>
      <c r="VB3" s="287"/>
      <c r="VC3" s="287"/>
      <c r="VD3" s="287"/>
      <c r="VE3" s="287"/>
      <c r="VF3" s="287"/>
      <c r="VG3" s="287"/>
      <c r="VH3" s="287"/>
      <c r="VI3" s="287"/>
      <c r="VJ3" s="287"/>
      <c r="VK3" s="287"/>
      <c r="VL3" s="287"/>
      <c r="VM3" s="287"/>
      <c r="VN3" s="287"/>
      <c r="VO3" s="287"/>
      <c r="VP3" s="287"/>
      <c r="VQ3" s="287"/>
      <c r="VR3" s="287"/>
      <c r="VS3" s="287"/>
      <c r="VT3" s="287"/>
      <c r="VU3" s="287"/>
      <c r="VV3" s="287"/>
      <c r="VW3" s="287"/>
      <c r="VX3" s="287"/>
      <c r="VY3" s="287"/>
      <c r="VZ3" s="287"/>
      <c r="WA3" s="287"/>
      <c r="WB3" s="287"/>
      <c r="WC3" s="287"/>
      <c r="WD3" s="287"/>
      <c r="WE3" s="287"/>
      <c r="WF3" s="287"/>
      <c r="WG3" s="287"/>
      <c r="WH3" s="287"/>
      <c r="WI3" s="287"/>
      <c r="WJ3" s="287"/>
      <c r="WK3" s="287"/>
      <c r="WL3" s="287"/>
      <c r="WM3" s="287"/>
      <c r="WN3" s="287"/>
      <c r="WO3" s="287"/>
      <c r="WP3" s="287"/>
      <c r="WQ3" s="287"/>
      <c r="WR3" s="287"/>
      <c r="WS3" s="287"/>
      <c r="WT3" s="287"/>
      <c r="WU3" s="287"/>
      <c r="WV3" s="287"/>
      <c r="WW3" s="287"/>
      <c r="WX3" s="287"/>
      <c r="WY3" s="287"/>
      <c r="WZ3" s="287"/>
      <c r="XA3" s="287"/>
      <c r="XB3" s="287"/>
      <c r="XC3" s="287"/>
      <c r="XD3" s="287"/>
      <c r="XE3" s="287"/>
      <c r="XF3" s="287"/>
      <c r="XG3" s="287"/>
      <c r="XH3" s="287"/>
      <c r="XI3" s="287"/>
      <c r="XJ3" s="287"/>
      <c r="XK3" s="287"/>
      <c r="XL3" s="287"/>
      <c r="XM3" s="287"/>
      <c r="XN3" s="287"/>
      <c r="XO3" s="287"/>
      <c r="XP3" s="287"/>
      <c r="XQ3" s="287"/>
      <c r="XR3" s="287"/>
      <c r="XS3" s="287"/>
      <c r="XT3" s="287"/>
      <c r="XU3" s="287"/>
      <c r="XV3" s="287"/>
      <c r="XW3" s="287"/>
      <c r="XX3" s="287"/>
      <c r="XY3" s="287"/>
      <c r="XZ3" s="287"/>
      <c r="YA3" s="287"/>
      <c r="YB3" s="287"/>
      <c r="YC3" s="287"/>
      <c r="YD3" s="287"/>
      <c r="YE3" s="287"/>
      <c r="YF3" s="287"/>
      <c r="YG3" s="287"/>
      <c r="YH3" s="287"/>
      <c r="YI3" s="287"/>
      <c r="YJ3" s="287"/>
      <c r="YK3" s="287"/>
      <c r="YL3" s="287"/>
      <c r="YM3" s="287"/>
      <c r="YN3" s="287"/>
      <c r="YO3" s="287"/>
      <c r="YP3" s="287"/>
      <c r="YQ3" s="287"/>
      <c r="YR3" s="287"/>
      <c r="YS3" s="287"/>
      <c r="YT3" s="287"/>
      <c r="YU3" s="287"/>
      <c r="YV3" s="287"/>
      <c r="YW3" s="287"/>
      <c r="YX3" s="287"/>
      <c r="YY3" s="287"/>
      <c r="YZ3" s="287"/>
      <c r="ZA3" s="287"/>
      <c r="ZB3" s="287"/>
      <c r="ZC3" s="287"/>
      <c r="ZD3" s="287"/>
      <c r="ZE3" s="287"/>
      <c r="ZF3" s="287"/>
      <c r="ZG3" s="287"/>
      <c r="ZH3" s="287"/>
      <c r="ZI3" s="287"/>
      <c r="ZJ3" s="287"/>
      <c r="ZK3" s="287"/>
      <c r="ZL3" s="287"/>
      <c r="ZM3" s="287"/>
      <c r="ZN3" s="287"/>
      <c r="ZO3" s="287"/>
      <c r="ZP3" s="287"/>
      <c r="ZQ3" s="287"/>
      <c r="ZR3" s="287"/>
      <c r="ZS3" s="287"/>
      <c r="ZT3" s="287"/>
      <c r="ZU3" s="287"/>
      <c r="ZV3" s="287"/>
      <c r="ZW3" s="287"/>
      <c r="ZX3" s="287"/>
      <c r="ZY3" s="287"/>
      <c r="ZZ3" s="287"/>
      <c r="AAA3" s="287"/>
      <c r="AAB3" s="287"/>
      <c r="AAC3" s="287"/>
      <c r="AAD3" s="287"/>
      <c r="AAE3" s="287"/>
      <c r="AAF3" s="287"/>
      <c r="AAG3" s="287"/>
      <c r="AAH3" s="287"/>
      <c r="AAI3" s="287"/>
      <c r="AAJ3" s="287"/>
      <c r="AAK3" s="287"/>
      <c r="AAL3" s="287"/>
      <c r="AAM3" s="287"/>
      <c r="AAN3" s="287"/>
      <c r="AAO3" s="287"/>
      <c r="AAP3" s="287"/>
      <c r="AAQ3" s="287"/>
      <c r="AAR3" s="287"/>
      <c r="AAS3" s="287"/>
      <c r="AAT3" s="287"/>
      <c r="AAU3" s="287"/>
      <c r="AAV3" s="287"/>
      <c r="AAW3" s="287"/>
      <c r="AAX3" s="287"/>
      <c r="AAY3" s="287"/>
      <c r="AAZ3" s="287"/>
      <c r="ABA3" s="287"/>
      <c r="ABB3" s="287"/>
      <c r="ABC3" s="287"/>
      <c r="ABD3" s="287"/>
      <c r="ABE3" s="287"/>
      <c r="ABF3" s="287"/>
      <c r="ABG3" s="287"/>
      <c r="ABH3" s="287"/>
      <c r="ABI3" s="287"/>
      <c r="ABJ3" s="287"/>
      <c r="ABK3" s="287"/>
      <c r="ABL3" s="287"/>
      <c r="ABM3" s="287"/>
      <c r="ABN3" s="287"/>
      <c r="ABO3" s="287"/>
      <c r="ABP3" s="287"/>
      <c r="ABQ3" s="287"/>
      <c r="ABR3" s="287"/>
      <c r="ABS3" s="287"/>
      <c r="ABT3" s="287"/>
      <c r="ABU3" s="287"/>
      <c r="ABV3" s="287"/>
      <c r="ABW3" s="287"/>
      <c r="ABX3" s="287"/>
      <c r="ABY3" s="287"/>
      <c r="ABZ3" s="287"/>
      <c r="ACA3" s="287"/>
      <c r="ACB3" s="287"/>
      <c r="ACC3" s="287"/>
      <c r="ACD3" s="287"/>
      <c r="ACE3" s="287"/>
      <c r="ACF3" s="287"/>
      <c r="ACG3" s="287"/>
      <c r="ACH3" s="287"/>
      <c r="ACI3" s="287"/>
      <c r="ACJ3" s="287"/>
      <c r="ACK3" s="287"/>
      <c r="ACL3" s="287"/>
      <c r="ACM3" s="287"/>
      <c r="ACN3" s="287"/>
      <c r="ACO3" s="287"/>
      <c r="ACP3" s="287"/>
      <c r="ACQ3" s="287"/>
      <c r="ACR3" s="287"/>
      <c r="ACS3" s="287"/>
      <c r="ACT3" s="287"/>
      <c r="ACU3" s="287"/>
      <c r="ACV3" s="287"/>
      <c r="ACW3" s="287"/>
      <c r="ACX3" s="287"/>
      <c r="ACY3" s="287"/>
      <c r="ACZ3" s="287"/>
      <c r="ADA3" s="287"/>
      <c r="ADB3" s="287"/>
      <c r="ADC3" s="287"/>
      <c r="ADD3" s="287"/>
      <c r="ADE3" s="287"/>
      <c r="ADF3" s="287"/>
      <c r="ADG3" s="287"/>
      <c r="ADH3" s="287"/>
      <c r="ADI3" s="287"/>
      <c r="ADJ3" s="287"/>
      <c r="ADK3" s="287"/>
      <c r="ADL3" s="287"/>
      <c r="ADM3" s="287"/>
      <c r="ADN3" s="287"/>
      <c r="ADO3" s="287"/>
      <c r="ADP3" s="287"/>
      <c r="ADQ3" s="287"/>
      <c r="ADR3" s="287"/>
      <c r="ADS3" s="287"/>
      <c r="ADT3" s="287"/>
      <c r="ADU3" s="287"/>
      <c r="ADV3" s="287"/>
      <c r="ADW3" s="287"/>
      <c r="ADX3" s="287"/>
      <c r="ADY3" s="287"/>
      <c r="ADZ3" s="287"/>
      <c r="AEA3" s="287"/>
      <c r="AEB3" s="287"/>
      <c r="AEC3" s="287"/>
      <c r="AED3" s="287"/>
      <c r="AEE3" s="287"/>
      <c r="AEF3" s="287"/>
      <c r="AEG3" s="287"/>
      <c r="AEH3" s="287"/>
      <c r="AEI3" s="287"/>
      <c r="AEJ3" s="287"/>
      <c r="AEK3" s="287"/>
      <c r="AEL3" s="287"/>
      <c r="AEM3" s="287"/>
      <c r="AEN3" s="287"/>
      <c r="AEO3" s="287"/>
      <c r="AEP3" s="287"/>
      <c r="AEQ3" s="287"/>
      <c r="AER3" s="287"/>
      <c r="AES3" s="287"/>
      <c r="AET3" s="287"/>
      <c r="AEU3" s="287"/>
      <c r="AEV3" s="287"/>
      <c r="AEW3" s="287"/>
      <c r="AEX3" s="287"/>
      <c r="AEY3" s="287"/>
      <c r="AEZ3" s="287"/>
      <c r="AFA3" s="287"/>
      <c r="AFB3" s="287"/>
      <c r="AFC3" s="287"/>
      <c r="AFD3" s="287"/>
      <c r="AFE3" s="287"/>
      <c r="AFF3" s="287"/>
      <c r="AFG3" s="287"/>
      <c r="AFH3" s="287"/>
      <c r="AFI3" s="287"/>
      <c r="AFJ3" s="287"/>
      <c r="AFK3" s="287"/>
      <c r="AFL3" s="287"/>
      <c r="AFM3" s="287"/>
      <c r="AFN3" s="287"/>
      <c r="AFO3" s="287"/>
      <c r="AFP3" s="287"/>
      <c r="AFQ3" s="287"/>
      <c r="AFR3" s="287"/>
      <c r="AFS3" s="287"/>
      <c r="AFT3" s="287"/>
      <c r="AFU3" s="287"/>
      <c r="AFV3" s="287"/>
      <c r="AFW3" s="287"/>
      <c r="AFX3" s="287"/>
      <c r="AFY3" s="287"/>
      <c r="AFZ3" s="287"/>
      <c r="AGA3" s="287"/>
      <c r="AGB3" s="287"/>
      <c r="AGC3" s="287"/>
      <c r="AGD3" s="287"/>
      <c r="AGE3" s="287"/>
      <c r="AGF3" s="287"/>
      <c r="AGG3" s="287"/>
      <c r="AGH3" s="287"/>
      <c r="AGI3" s="287"/>
      <c r="AGJ3" s="287"/>
      <c r="AGK3" s="287"/>
      <c r="AGL3" s="287"/>
      <c r="AGM3" s="287"/>
      <c r="AGN3" s="287"/>
      <c r="AGO3" s="287"/>
      <c r="AGP3" s="287"/>
      <c r="AGQ3" s="287"/>
      <c r="AGR3" s="287"/>
      <c r="AGS3" s="287"/>
      <c r="AGT3" s="287"/>
      <c r="AGU3" s="287"/>
      <c r="AGV3" s="287"/>
      <c r="AGW3" s="287"/>
      <c r="AGX3" s="287"/>
      <c r="AGY3" s="287"/>
      <c r="AGZ3" s="287"/>
      <c r="AHA3" s="287"/>
      <c r="AHB3" s="287"/>
      <c r="AHC3" s="287"/>
      <c r="AHD3" s="287"/>
      <c r="AHE3" s="287"/>
      <c r="AHF3" s="287"/>
      <c r="AHG3" s="287"/>
      <c r="AHH3" s="287"/>
      <c r="AHI3" s="287"/>
      <c r="AHJ3" s="287"/>
      <c r="AHK3" s="287"/>
      <c r="AHL3" s="287"/>
      <c r="AHM3" s="287"/>
      <c r="AHN3" s="287"/>
      <c r="AHO3" s="287"/>
      <c r="AHP3" s="287"/>
      <c r="AHQ3" s="287"/>
      <c r="AHR3" s="287"/>
      <c r="AHS3" s="287"/>
      <c r="AHT3" s="287"/>
      <c r="AHU3" s="287"/>
      <c r="AHV3" s="287"/>
      <c r="AHW3" s="287"/>
      <c r="AHX3" s="287"/>
      <c r="AHY3" s="287"/>
      <c r="AHZ3" s="287"/>
      <c r="AIA3" s="287"/>
      <c r="AIB3" s="287"/>
      <c r="AIC3" s="287"/>
      <c r="AID3" s="287"/>
      <c r="AIE3" s="287"/>
      <c r="AIF3" s="287"/>
      <c r="AIG3" s="287"/>
      <c r="AIH3" s="287"/>
      <c r="AII3" s="287"/>
      <c r="AIJ3" s="287"/>
      <c r="AIK3" s="287"/>
      <c r="AIL3" s="287"/>
      <c r="AIM3" s="287"/>
      <c r="AIN3" s="287"/>
      <c r="AIO3" s="287"/>
      <c r="AIP3" s="287"/>
      <c r="AIQ3" s="287"/>
      <c r="AIR3" s="287"/>
      <c r="AIS3" s="287"/>
      <c r="AIT3" s="287"/>
      <c r="AIU3" s="287"/>
      <c r="AIV3" s="287"/>
      <c r="AIW3" s="287"/>
      <c r="AIX3" s="287"/>
      <c r="AIY3" s="287"/>
      <c r="AIZ3" s="287"/>
      <c r="AJA3" s="287"/>
      <c r="AJB3" s="287"/>
      <c r="AJC3" s="287"/>
      <c r="AJD3" s="287"/>
      <c r="AJE3" s="287"/>
      <c r="AJF3" s="287"/>
      <c r="AJG3" s="287"/>
      <c r="AJH3" s="287"/>
      <c r="AJI3" s="287"/>
      <c r="AJJ3" s="287"/>
      <c r="AJK3" s="287"/>
      <c r="AJL3" s="287"/>
      <c r="AJM3" s="287"/>
      <c r="AJN3" s="287"/>
      <c r="AJO3" s="287"/>
      <c r="AJP3" s="287"/>
      <c r="AJQ3" s="287"/>
      <c r="AJR3" s="287"/>
      <c r="AJS3" s="287"/>
      <c r="AJT3" s="287"/>
      <c r="AJU3" s="287"/>
      <c r="AJV3" s="287"/>
      <c r="AJW3" s="287"/>
      <c r="AJX3" s="287"/>
      <c r="AJY3" s="287"/>
      <c r="AJZ3" s="287"/>
      <c r="AKA3" s="287"/>
      <c r="AKB3" s="287"/>
      <c r="AKC3" s="287"/>
      <c r="AKD3" s="287"/>
      <c r="AKE3" s="287"/>
      <c r="AKF3" s="287"/>
      <c r="AKG3" s="287"/>
      <c r="AKH3" s="287"/>
      <c r="AKI3" s="287"/>
      <c r="AKJ3" s="287"/>
      <c r="AKK3" s="287"/>
      <c r="AKL3" s="287"/>
      <c r="AKM3" s="287"/>
      <c r="AKN3" s="287"/>
      <c r="AKO3" s="287"/>
      <c r="AKP3" s="287"/>
      <c r="AKQ3" s="287"/>
      <c r="AKR3" s="287"/>
      <c r="AKS3" s="287"/>
      <c r="AKT3" s="287"/>
      <c r="AKU3" s="287"/>
      <c r="AKV3" s="287"/>
      <c r="AKW3" s="287"/>
      <c r="AKX3" s="287"/>
      <c r="AKY3" s="287"/>
      <c r="AKZ3" s="287"/>
      <c r="ALA3" s="287"/>
      <c r="ALB3" s="287"/>
      <c r="ALC3" s="287"/>
      <c r="ALD3" s="287"/>
      <c r="ALE3" s="287"/>
      <c r="ALF3" s="287"/>
      <c r="ALG3" s="287"/>
      <c r="ALH3" s="287"/>
      <c r="ALI3" s="287"/>
      <c r="ALJ3" s="287"/>
      <c r="ALK3" s="287"/>
      <c r="ALL3" s="287"/>
      <c r="ALM3" s="287"/>
      <c r="ALN3" s="287"/>
      <c r="ALO3" s="287"/>
      <c r="ALP3" s="287"/>
      <c r="ALQ3" s="287"/>
      <c r="ALR3" s="287"/>
      <c r="ALS3" s="287"/>
      <c r="ALT3" s="287"/>
      <c r="ALU3" s="287"/>
      <c r="ALV3" s="287"/>
      <c r="ALW3" s="287"/>
      <c r="ALX3" s="287"/>
      <c r="ALY3" s="287"/>
      <c r="ALZ3" s="287"/>
      <c r="AMA3" s="287"/>
      <c r="AMB3" s="287"/>
      <c r="AMC3" s="287"/>
      <c r="AMD3" s="287"/>
      <c r="AME3" s="287"/>
      <c r="AMF3" s="287"/>
      <c r="AMG3" s="287"/>
      <c r="AMH3" s="287"/>
      <c r="AMI3" s="287"/>
      <c r="AMJ3" s="287"/>
      <c r="AMK3" s="287"/>
      <c r="AML3" s="287"/>
      <c r="AMM3" s="287"/>
      <c r="AMN3" s="287"/>
      <c r="AMO3" s="287"/>
      <c r="AMP3" s="287"/>
      <c r="AMQ3" s="287"/>
      <c r="AMR3" s="287"/>
      <c r="AMS3" s="287"/>
      <c r="AMT3" s="287"/>
      <c r="AMU3" s="287"/>
      <c r="AMV3" s="287"/>
      <c r="AMW3" s="287"/>
      <c r="AMX3" s="287"/>
      <c r="AMY3" s="287"/>
      <c r="AMZ3" s="287"/>
      <c r="ANA3" s="287"/>
      <c r="ANB3" s="287"/>
      <c r="ANC3" s="287"/>
      <c r="AND3" s="287"/>
      <c r="ANE3" s="287"/>
      <c r="ANF3" s="287"/>
      <c r="ANG3" s="287"/>
      <c r="ANH3" s="287"/>
      <c r="ANI3" s="287"/>
      <c r="ANJ3" s="287"/>
      <c r="ANK3" s="287"/>
      <c r="ANL3" s="287"/>
      <c r="ANM3" s="287"/>
      <c r="ANN3" s="287"/>
      <c r="ANO3" s="287"/>
      <c r="ANP3" s="287"/>
      <c r="ANQ3" s="287"/>
      <c r="ANR3" s="287"/>
      <c r="ANS3" s="287"/>
      <c r="ANT3" s="287"/>
      <c r="ANU3" s="287"/>
      <c r="ANV3" s="287"/>
      <c r="ANW3" s="287"/>
      <c r="ANX3" s="287"/>
      <c r="ANY3" s="287"/>
      <c r="ANZ3" s="287"/>
      <c r="AOA3" s="287"/>
      <c r="AOB3" s="287"/>
      <c r="AOC3" s="287"/>
      <c r="AOD3" s="287"/>
      <c r="AOE3" s="287"/>
      <c r="AOF3" s="287"/>
      <c r="AOG3" s="287"/>
      <c r="AOH3" s="287"/>
      <c r="AOI3" s="287"/>
      <c r="AOJ3" s="287"/>
      <c r="AOK3" s="287"/>
      <c r="AOL3" s="287"/>
      <c r="AOM3" s="287"/>
      <c r="AON3" s="287"/>
      <c r="AOO3" s="287"/>
      <c r="AOP3" s="287"/>
      <c r="AOQ3" s="287"/>
      <c r="AOR3" s="287"/>
      <c r="AOS3" s="287"/>
      <c r="AOT3" s="287"/>
      <c r="AOU3" s="287"/>
      <c r="AOV3" s="287"/>
      <c r="AOW3" s="287"/>
      <c r="AOX3" s="287"/>
      <c r="AOY3" s="287"/>
      <c r="AOZ3" s="287"/>
      <c r="APA3" s="287"/>
      <c r="APB3" s="287"/>
      <c r="APC3" s="287"/>
      <c r="APD3" s="287"/>
      <c r="APE3" s="287"/>
      <c r="APF3" s="287"/>
      <c r="APG3" s="287"/>
      <c r="APH3" s="287"/>
      <c r="API3" s="287"/>
      <c r="APJ3" s="287"/>
      <c r="APK3" s="287"/>
      <c r="APL3" s="287"/>
      <c r="APM3" s="287"/>
      <c r="APN3" s="287"/>
      <c r="APO3" s="287"/>
      <c r="APP3" s="287"/>
      <c r="APQ3" s="287"/>
      <c r="APR3" s="287"/>
      <c r="APS3" s="287"/>
      <c r="APT3" s="287"/>
      <c r="APU3" s="287"/>
      <c r="APV3" s="287"/>
      <c r="APW3" s="287"/>
      <c r="APX3" s="287"/>
      <c r="APY3" s="287"/>
      <c r="APZ3" s="287"/>
      <c r="AQA3" s="287"/>
      <c r="AQB3" s="287"/>
      <c r="AQC3" s="287"/>
      <c r="AQD3" s="287"/>
      <c r="AQE3" s="287"/>
      <c r="AQF3" s="287"/>
      <c r="AQG3" s="287"/>
      <c r="AQH3" s="287"/>
      <c r="AQI3" s="287"/>
      <c r="AQJ3" s="287"/>
      <c r="AQK3" s="287"/>
      <c r="AQL3" s="287"/>
      <c r="AQM3" s="287"/>
      <c r="AQN3" s="287"/>
      <c r="AQO3" s="287"/>
      <c r="AQP3" s="287"/>
      <c r="AQQ3" s="287"/>
      <c r="AQR3" s="287"/>
      <c r="AQS3" s="287"/>
      <c r="AQT3" s="287"/>
      <c r="AQU3" s="287"/>
      <c r="AQV3" s="287"/>
      <c r="AQW3" s="287"/>
      <c r="AQX3" s="287"/>
      <c r="AQY3" s="287"/>
      <c r="AQZ3" s="287"/>
      <c r="ARA3" s="287"/>
      <c r="ARB3" s="287"/>
      <c r="ARC3" s="287"/>
      <c r="ARD3" s="287"/>
      <c r="ARE3" s="287"/>
      <c r="ARF3" s="287"/>
      <c r="ARG3" s="287"/>
      <c r="ARH3" s="287"/>
      <c r="ARI3" s="287"/>
      <c r="ARJ3" s="287"/>
      <c r="ARK3" s="287"/>
      <c r="ARL3" s="287"/>
      <c r="ARM3" s="287"/>
      <c r="ARN3" s="287"/>
      <c r="ARO3" s="287"/>
      <c r="ARP3" s="287"/>
      <c r="ARQ3" s="287"/>
      <c r="ARR3" s="287"/>
      <c r="ARS3" s="287"/>
      <c r="ART3" s="287"/>
      <c r="ARU3" s="287"/>
      <c r="ARV3" s="287"/>
      <c r="ARW3" s="287"/>
      <c r="ARX3" s="287"/>
      <c r="ARY3" s="287"/>
      <c r="ARZ3" s="287"/>
      <c r="ASA3" s="287"/>
      <c r="ASB3" s="287"/>
      <c r="ASC3" s="287"/>
      <c r="ASD3" s="287"/>
      <c r="ASE3" s="287"/>
      <c r="ASF3" s="287"/>
      <c r="ASG3" s="287"/>
      <c r="ASH3" s="287"/>
      <c r="ASI3" s="287"/>
      <c r="ASJ3" s="287"/>
      <c r="ASK3" s="287"/>
      <c r="ASL3" s="287"/>
      <c r="ASM3" s="287"/>
      <c r="ASN3" s="287"/>
      <c r="ASO3" s="287"/>
      <c r="ASP3" s="287"/>
      <c r="ASQ3" s="287"/>
      <c r="ASR3" s="287"/>
      <c r="ASS3" s="287"/>
      <c r="AST3" s="287"/>
      <c r="ASU3" s="287"/>
      <c r="ASV3" s="287"/>
      <c r="ASW3" s="287"/>
      <c r="ASX3" s="287"/>
      <c r="ASY3" s="287"/>
      <c r="ASZ3" s="287"/>
      <c r="ATA3" s="287"/>
      <c r="ATB3" s="287"/>
      <c r="ATC3" s="287"/>
      <c r="ATD3" s="287"/>
      <c r="ATE3" s="287"/>
      <c r="ATF3" s="287"/>
      <c r="ATG3" s="287"/>
      <c r="ATH3" s="287"/>
      <c r="ATI3" s="287"/>
      <c r="ATJ3" s="287"/>
      <c r="ATK3" s="287"/>
      <c r="ATL3" s="287"/>
      <c r="ATM3" s="287"/>
      <c r="ATN3" s="287"/>
      <c r="ATO3" s="287"/>
      <c r="ATP3" s="287"/>
      <c r="ATQ3" s="287"/>
      <c r="ATR3" s="287"/>
      <c r="ATS3" s="287"/>
      <c r="ATT3" s="287"/>
      <c r="ATU3" s="287"/>
      <c r="ATV3" s="287"/>
      <c r="ATW3" s="287"/>
      <c r="ATX3" s="287"/>
      <c r="ATY3" s="287"/>
      <c r="ATZ3" s="287"/>
      <c r="AUA3" s="287"/>
      <c r="AUB3" s="287"/>
      <c r="AUC3" s="287"/>
      <c r="AUD3" s="287"/>
      <c r="AUE3" s="287"/>
      <c r="AUF3" s="287"/>
      <c r="AUG3" s="287"/>
      <c r="AUH3" s="287"/>
      <c r="AUI3" s="287"/>
      <c r="AUJ3" s="287"/>
      <c r="AUK3" s="287"/>
      <c r="AUL3" s="287"/>
      <c r="AUM3" s="287"/>
      <c r="AUN3" s="287"/>
      <c r="AUO3" s="287"/>
      <c r="AUP3" s="287"/>
      <c r="AUQ3" s="287"/>
      <c r="AUR3" s="287"/>
      <c r="AUS3" s="287"/>
      <c r="AUT3" s="287"/>
      <c r="AUU3" s="287"/>
      <c r="AUV3" s="287"/>
      <c r="AUW3" s="287"/>
      <c r="AUX3" s="287"/>
      <c r="AUY3" s="287"/>
      <c r="AUZ3" s="287"/>
      <c r="AVA3" s="287"/>
      <c r="AVB3" s="287"/>
      <c r="AVC3" s="287"/>
      <c r="AVD3" s="287"/>
      <c r="AVE3" s="287"/>
      <c r="AVF3" s="287"/>
      <c r="AVG3" s="287"/>
      <c r="AVH3" s="287"/>
      <c r="AVI3" s="287"/>
      <c r="AVJ3" s="287"/>
      <c r="AVK3" s="287"/>
      <c r="AVL3" s="287"/>
      <c r="AVM3" s="287"/>
      <c r="AVN3" s="287"/>
      <c r="AVO3" s="287"/>
      <c r="AVP3" s="287"/>
      <c r="AVQ3" s="287"/>
      <c r="AVR3" s="287"/>
      <c r="AVS3" s="287"/>
      <c r="AVT3" s="287"/>
      <c r="AVU3" s="287"/>
      <c r="AVV3" s="287"/>
      <c r="AVW3" s="287"/>
      <c r="AVX3" s="287"/>
      <c r="AVY3" s="287"/>
      <c r="AVZ3" s="287"/>
      <c r="AWA3" s="287"/>
      <c r="AWB3" s="287"/>
      <c r="AWC3" s="287"/>
      <c r="AWD3" s="287"/>
      <c r="AWE3" s="287"/>
      <c r="AWF3" s="287"/>
      <c r="AWG3" s="287"/>
      <c r="AWH3" s="287"/>
      <c r="AWI3" s="287"/>
      <c r="AWJ3" s="287"/>
      <c r="AWK3" s="287"/>
      <c r="AWL3" s="287"/>
      <c r="AWM3" s="287"/>
      <c r="AWN3" s="287"/>
      <c r="AWO3" s="287"/>
      <c r="AWP3" s="287"/>
      <c r="AWQ3" s="287"/>
      <c r="AWR3" s="287"/>
      <c r="AWS3" s="287"/>
      <c r="AWT3" s="287"/>
      <c r="AWU3" s="287"/>
      <c r="AWV3" s="287"/>
      <c r="AWW3" s="287"/>
      <c r="AWX3" s="287"/>
      <c r="AWY3" s="287"/>
      <c r="AWZ3" s="287"/>
      <c r="AXA3" s="287"/>
      <c r="AXB3" s="287"/>
      <c r="AXC3" s="287"/>
      <c r="AXD3" s="287"/>
      <c r="AXE3" s="287"/>
      <c r="AXF3" s="287"/>
      <c r="AXG3" s="287"/>
      <c r="AXH3" s="287"/>
      <c r="AXI3" s="287"/>
      <c r="AXJ3" s="287"/>
      <c r="AXK3" s="287"/>
      <c r="AXL3" s="287"/>
      <c r="AXM3" s="287"/>
      <c r="AXN3" s="287"/>
      <c r="AXO3" s="287"/>
      <c r="AXP3" s="287"/>
      <c r="AXQ3" s="287"/>
      <c r="AXR3" s="287"/>
      <c r="AXS3" s="287"/>
      <c r="AXT3" s="287"/>
      <c r="AXU3" s="287"/>
      <c r="AXV3" s="287"/>
      <c r="AXW3" s="287"/>
      <c r="AXX3" s="287"/>
      <c r="AXY3" s="287"/>
      <c r="AXZ3" s="287"/>
      <c r="AYA3" s="287"/>
      <c r="AYB3" s="287"/>
      <c r="AYC3" s="287"/>
      <c r="AYD3" s="287"/>
      <c r="AYE3" s="287"/>
      <c r="AYF3" s="287"/>
      <c r="AYG3" s="287"/>
      <c r="AYH3" s="287"/>
      <c r="AYI3" s="287"/>
      <c r="AYJ3" s="287"/>
      <c r="AYK3" s="287"/>
      <c r="AYL3" s="287"/>
      <c r="AYM3" s="287"/>
      <c r="AYN3" s="287"/>
      <c r="AYO3" s="287"/>
      <c r="AYP3" s="287"/>
      <c r="AYQ3" s="287"/>
      <c r="AYR3" s="287"/>
      <c r="AYS3" s="287"/>
      <c r="AYT3" s="287"/>
      <c r="AYU3" s="287"/>
      <c r="AYV3" s="287"/>
      <c r="AYW3" s="287"/>
      <c r="AYX3" s="287"/>
      <c r="AYY3" s="287"/>
      <c r="AYZ3" s="287"/>
      <c r="AZA3" s="287"/>
      <c r="AZB3" s="287"/>
      <c r="AZC3" s="287"/>
      <c r="AZD3" s="287"/>
      <c r="AZE3" s="287"/>
      <c r="AZF3" s="287"/>
      <c r="AZG3" s="287"/>
      <c r="AZH3" s="287"/>
      <c r="AZI3" s="287"/>
      <c r="AZJ3" s="287"/>
      <c r="AZK3" s="287"/>
      <c r="AZL3" s="287"/>
      <c r="AZM3" s="287"/>
      <c r="AZN3" s="287"/>
      <c r="AZO3" s="287"/>
      <c r="AZP3" s="287"/>
      <c r="AZQ3" s="287"/>
      <c r="AZR3" s="287"/>
      <c r="AZS3" s="287"/>
      <c r="AZT3" s="287"/>
      <c r="AZU3" s="287"/>
      <c r="AZV3" s="287"/>
      <c r="AZW3" s="287"/>
      <c r="AZX3" s="287"/>
      <c r="AZY3" s="287"/>
      <c r="AZZ3" s="287"/>
      <c r="BAA3" s="287"/>
      <c r="BAB3" s="287"/>
      <c r="BAC3" s="287"/>
      <c r="BAD3" s="287"/>
      <c r="BAE3" s="287"/>
      <c r="BAF3" s="287"/>
      <c r="BAG3" s="287"/>
      <c r="BAH3" s="287"/>
      <c r="BAI3" s="287"/>
      <c r="BAJ3" s="287"/>
      <c r="BAK3" s="287"/>
      <c r="BAL3" s="287"/>
      <c r="BAM3" s="287"/>
      <c r="BAN3" s="287"/>
      <c r="BAO3" s="287"/>
      <c r="BAP3" s="287"/>
      <c r="BAQ3" s="287"/>
      <c r="BAR3" s="287"/>
      <c r="BAS3" s="287"/>
      <c r="BAT3" s="287"/>
      <c r="BAU3" s="287"/>
      <c r="BAV3" s="287"/>
      <c r="BAW3" s="287"/>
      <c r="BAX3" s="287"/>
      <c r="BAY3" s="287"/>
      <c r="BAZ3" s="287"/>
      <c r="BBA3" s="287"/>
      <c r="BBB3" s="287"/>
      <c r="BBC3" s="287"/>
      <c r="BBD3" s="287"/>
      <c r="BBE3" s="287"/>
      <c r="BBF3" s="287"/>
      <c r="BBG3" s="287"/>
      <c r="BBH3" s="287"/>
      <c r="BBI3" s="287"/>
      <c r="BBJ3" s="287"/>
      <c r="BBK3" s="287"/>
      <c r="BBL3" s="287"/>
      <c r="BBM3" s="287"/>
      <c r="BBN3" s="287"/>
      <c r="BBO3" s="287"/>
      <c r="BBP3" s="287"/>
      <c r="BBQ3" s="287"/>
      <c r="BBR3" s="287"/>
      <c r="BBS3" s="287"/>
      <c r="BBT3" s="287"/>
      <c r="BBU3" s="287"/>
      <c r="BBV3" s="287"/>
      <c r="BBW3" s="287"/>
      <c r="BBX3" s="287"/>
      <c r="BBY3" s="287"/>
      <c r="BBZ3" s="287"/>
      <c r="BCA3" s="287"/>
      <c r="BCB3" s="287"/>
      <c r="BCC3" s="287"/>
      <c r="BCD3" s="287"/>
      <c r="BCE3" s="287"/>
      <c r="BCF3" s="287"/>
      <c r="BCG3" s="287"/>
      <c r="BCH3" s="287"/>
      <c r="BCI3" s="287"/>
      <c r="BCJ3" s="287"/>
      <c r="BCK3" s="287"/>
      <c r="BCL3" s="287"/>
      <c r="BCM3" s="287"/>
      <c r="BCN3" s="287"/>
      <c r="BCO3" s="287"/>
      <c r="BCP3" s="287"/>
      <c r="BCQ3" s="287"/>
      <c r="BCR3" s="287"/>
      <c r="BCS3" s="287"/>
      <c r="BCT3" s="287"/>
      <c r="BCU3" s="287"/>
      <c r="BCV3" s="287"/>
      <c r="BCW3" s="287"/>
      <c r="BCX3" s="287"/>
      <c r="BCY3" s="287"/>
      <c r="BCZ3" s="287"/>
      <c r="BDA3" s="287"/>
      <c r="BDB3" s="287"/>
      <c r="BDC3" s="287"/>
      <c r="BDD3" s="287"/>
      <c r="BDE3" s="287"/>
      <c r="BDF3" s="287"/>
      <c r="BDG3" s="287"/>
      <c r="BDH3" s="287"/>
      <c r="BDI3" s="287"/>
      <c r="BDJ3" s="287"/>
      <c r="BDK3" s="287"/>
      <c r="BDL3" s="287"/>
      <c r="BDM3" s="287"/>
      <c r="BDN3" s="287"/>
      <c r="BDO3" s="287"/>
      <c r="BDP3" s="287"/>
      <c r="BDQ3" s="287"/>
      <c r="BDR3" s="287"/>
      <c r="BDS3" s="287"/>
      <c r="BDT3" s="287"/>
      <c r="BDU3" s="287"/>
      <c r="BDV3" s="287"/>
      <c r="BDW3" s="287"/>
      <c r="BDX3" s="287"/>
      <c r="BDY3" s="287"/>
      <c r="BDZ3" s="287"/>
      <c r="BEA3" s="287"/>
      <c r="BEB3" s="287"/>
      <c r="BEC3" s="287"/>
      <c r="BED3" s="287"/>
      <c r="BEE3" s="287"/>
      <c r="BEF3" s="287"/>
      <c r="BEG3" s="287"/>
      <c r="BEH3" s="287"/>
      <c r="BEI3" s="287"/>
      <c r="BEJ3" s="287"/>
      <c r="BEK3" s="287"/>
      <c r="BEL3" s="287"/>
      <c r="BEM3" s="287"/>
      <c r="BEN3" s="287"/>
      <c r="BEO3" s="287"/>
      <c r="BEP3" s="287"/>
      <c r="BEQ3" s="287"/>
      <c r="BER3" s="287"/>
      <c r="BES3" s="287"/>
      <c r="BET3" s="287"/>
      <c r="BEU3" s="287"/>
      <c r="BEV3" s="287"/>
      <c r="BEW3" s="287"/>
      <c r="BEX3" s="287"/>
      <c r="BEY3" s="287"/>
      <c r="BEZ3" s="287"/>
      <c r="BFA3" s="287"/>
      <c r="BFB3" s="287"/>
      <c r="BFC3" s="287"/>
      <c r="BFD3" s="287"/>
      <c r="BFE3" s="287"/>
      <c r="BFF3" s="287"/>
      <c r="BFG3" s="287"/>
      <c r="BFH3" s="287"/>
      <c r="BFI3" s="287"/>
      <c r="BFJ3" s="287"/>
      <c r="BFK3" s="287"/>
      <c r="BFL3" s="287"/>
      <c r="BFM3" s="287"/>
      <c r="BFN3" s="287"/>
      <c r="BFO3" s="287"/>
      <c r="BFP3" s="287"/>
      <c r="BFQ3" s="287"/>
      <c r="BFR3" s="287"/>
      <c r="BFS3" s="287"/>
      <c r="BFT3" s="287"/>
      <c r="BFU3" s="287"/>
      <c r="BFV3" s="287"/>
      <c r="BFW3" s="287"/>
      <c r="BFX3" s="287"/>
      <c r="BFY3" s="287"/>
      <c r="BFZ3" s="287"/>
      <c r="BGA3" s="287"/>
      <c r="BGB3" s="287"/>
      <c r="BGC3" s="287"/>
      <c r="BGD3" s="287"/>
      <c r="BGE3" s="287"/>
      <c r="BGF3" s="287"/>
      <c r="BGG3" s="287"/>
      <c r="BGH3" s="287"/>
      <c r="BGI3" s="287"/>
      <c r="BGJ3" s="287"/>
      <c r="BGK3" s="287"/>
      <c r="BGL3" s="287"/>
      <c r="BGM3" s="287"/>
      <c r="BGN3" s="287"/>
      <c r="BGO3" s="287"/>
      <c r="BGP3" s="287"/>
      <c r="BGQ3" s="287"/>
      <c r="BGR3" s="287"/>
      <c r="BGS3" s="287"/>
      <c r="BGT3" s="287"/>
      <c r="BGU3" s="287"/>
      <c r="BGV3" s="287"/>
      <c r="BGW3" s="287"/>
      <c r="BGX3" s="287"/>
      <c r="BGY3" s="287"/>
      <c r="BGZ3" s="287"/>
      <c r="BHA3" s="287"/>
      <c r="BHB3" s="287"/>
      <c r="BHC3" s="287"/>
      <c r="BHD3" s="287"/>
      <c r="BHE3" s="287"/>
      <c r="BHF3" s="287"/>
      <c r="BHG3" s="287"/>
      <c r="BHH3" s="287"/>
      <c r="BHI3" s="287"/>
      <c r="BHJ3" s="287"/>
      <c r="BHK3" s="287"/>
      <c r="BHL3" s="287"/>
      <c r="BHM3" s="287"/>
      <c r="BHN3" s="287"/>
      <c r="BHO3" s="287"/>
      <c r="BHP3" s="287"/>
      <c r="BHQ3" s="287"/>
      <c r="BHR3" s="287"/>
      <c r="BHS3" s="287"/>
      <c r="BHT3" s="287"/>
      <c r="BHU3" s="287"/>
      <c r="BHV3" s="287"/>
      <c r="BHW3" s="287"/>
      <c r="BHX3" s="287"/>
      <c r="BHY3" s="287"/>
      <c r="BHZ3" s="287"/>
      <c r="BIA3" s="287"/>
      <c r="BIB3" s="287"/>
      <c r="BIC3" s="287"/>
      <c r="BID3" s="287"/>
      <c r="BIE3" s="287"/>
      <c r="BIF3" s="287"/>
      <c r="BIG3" s="287"/>
      <c r="BIH3" s="287"/>
      <c r="BII3" s="287"/>
      <c r="BIJ3" s="287"/>
      <c r="BIK3" s="287"/>
      <c r="BIL3" s="287"/>
      <c r="BIM3" s="287"/>
      <c r="BIN3" s="287"/>
      <c r="BIO3" s="287"/>
      <c r="BIP3" s="287"/>
      <c r="BIQ3" s="287"/>
      <c r="BIR3" s="287"/>
      <c r="BIS3" s="287"/>
      <c r="BIT3" s="287"/>
      <c r="BIU3" s="287"/>
      <c r="BIV3" s="287"/>
      <c r="BIW3" s="287"/>
      <c r="BIX3" s="287"/>
      <c r="BIY3" s="287"/>
      <c r="BIZ3" s="287"/>
      <c r="BJA3" s="287"/>
      <c r="BJB3" s="287"/>
      <c r="BJC3" s="287"/>
      <c r="BJD3" s="287"/>
      <c r="BJE3" s="287"/>
      <c r="BJF3" s="287"/>
      <c r="BJG3" s="287"/>
      <c r="BJH3" s="287"/>
      <c r="BJI3" s="287"/>
      <c r="BJJ3" s="287"/>
      <c r="BJK3" s="287"/>
      <c r="BJL3" s="287"/>
      <c r="BJM3" s="287"/>
      <c r="BJN3" s="287"/>
      <c r="BJO3" s="287"/>
      <c r="BJP3" s="287"/>
      <c r="BJQ3" s="287"/>
      <c r="BJR3" s="287"/>
      <c r="BJS3" s="287"/>
      <c r="BJT3" s="287"/>
      <c r="BJU3" s="287"/>
      <c r="BJV3" s="287"/>
      <c r="BJW3" s="287"/>
      <c r="BJX3" s="287"/>
      <c r="BJY3" s="287"/>
      <c r="BJZ3" s="287"/>
      <c r="BKA3" s="287"/>
      <c r="BKB3" s="287"/>
      <c r="BKC3" s="287"/>
      <c r="BKD3" s="287"/>
      <c r="BKE3" s="287"/>
      <c r="BKF3" s="287"/>
      <c r="BKG3" s="287"/>
      <c r="BKH3" s="287"/>
      <c r="BKI3" s="287"/>
      <c r="BKJ3" s="287"/>
      <c r="BKK3" s="287"/>
      <c r="BKL3" s="287"/>
      <c r="BKM3" s="287"/>
      <c r="BKN3" s="287"/>
      <c r="BKO3" s="287"/>
      <c r="BKP3" s="287"/>
      <c r="BKQ3" s="287"/>
      <c r="BKR3" s="287"/>
      <c r="BKS3" s="287"/>
      <c r="BKT3" s="287"/>
      <c r="BKU3" s="287"/>
      <c r="BKV3" s="287"/>
      <c r="BKW3" s="287"/>
      <c r="BKX3" s="287"/>
      <c r="BKY3" s="287"/>
      <c r="BKZ3" s="287"/>
      <c r="BLA3" s="287"/>
      <c r="BLB3" s="287"/>
      <c r="BLC3" s="287"/>
      <c r="BLD3" s="287"/>
      <c r="BLE3" s="287"/>
      <c r="BLF3" s="287"/>
      <c r="BLG3" s="287"/>
      <c r="BLH3" s="287"/>
      <c r="BLI3" s="287"/>
      <c r="BLJ3" s="287"/>
      <c r="BLK3" s="287"/>
      <c r="BLL3" s="287"/>
      <c r="BLM3" s="287"/>
      <c r="BLN3" s="287"/>
      <c r="BLO3" s="287"/>
      <c r="BLP3" s="287"/>
      <c r="BLQ3" s="287"/>
      <c r="BLR3" s="287"/>
      <c r="BLS3" s="287"/>
      <c r="BLT3" s="287"/>
      <c r="BLU3" s="287"/>
      <c r="BLV3" s="287"/>
      <c r="BLW3" s="287"/>
      <c r="BLX3" s="287"/>
      <c r="BLY3" s="287"/>
      <c r="BLZ3" s="287"/>
      <c r="BMA3" s="287"/>
      <c r="BMB3" s="287"/>
      <c r="BMC3" s="287"/>
      <c r="BMD3" s="287"/>
      <c r="BME3" s="287"/>
      <c r="BMF3" s="287"/>
      <c r="BMG3" s="287"/>
      <c r="BMH3" s="287"/>
      <c r="BMI3" s="287"/>
      <c r="BMJ3" s="287"/>
      <c r="BMK3" s="287"/>
      <c r="BML3" s="287"/>
      <c r="BMM3" s="287"/>
      <c r="BMN3" s="287"/>
      <c r="BMO3" s="287"/>
      <c r="BMP3" s="287"/>
      <c r="BMQ3" s="287"/>
      <c r="BMR3" s="287"/>
      <c r="BMS3" s="287"/>
      <c r="BMT3" s="287"/>
      <c r="BMU3" s="287"/>
      <c r="BMV3" s="287"/>
      <c r="BMW3" s="287"/>
      <c r="BMX3" s="287"/>
      <c r="BMY3" s="287"/>
      <c r="BMZ3" s="287"/>
      <c r="BNA3" s="287"/>
      <c r="BNB3" s="287"/>
      <c r="BNC3" s="287"/>
      <c r="BND3" s="287"/>
      <c r="BNE3" s="287"/>
      <c r="BNF3" s="287"/>
      <c r="BNG3" s="287"/>
      <c r="BNH3" s="287"/>
      <c r="BNI3" s="287"/>
      <c r="BNJ3" s="287"/>
      <c r="BNK3" s="287"/>
      <c r="BNL3" s="287"/>
      <c r="BNM3" s="287"/>
      <c r="BNN3" s="287"/>
      <c r="BNO3" s="287"/>
      <c r="BNP3" s="287"/>
      <c r="BNQ3" s="287"/>
      <c r="BNR3" s="287"/>
      <c r="BNS3" s="287"/>
      <c r="BNT3" s="287"/>
      <c r="BNU3" s="287"/>
      <c r="BNV3" s="287"/>
      <c r="BNW3" s="287"/>
      <c r="BNX3" s="287"/>
      <c r="BNY3" s="287"/>
      <c r="BNZ3" s="287"/>
      <c r="BOA3" s="287"/>
      <c r="BOB3" s="287"/>
      <c r="BOC3" s="287"/>
      <c r="BOD3" s="287"/>
      <c r="BOE3" s="287"/>
      <c r="BOF3" s="287"/>
      <c r="BOG3" s="287"/>
      <c r="BOH3" s="287"/>
      <c r="BOI3" s="287"/>
      <c r="BOJ3" s="287"/>
      <c r="BOK3" s="287"/>
      <c r="BOL3" s="287"/>
      <c r="BOM3" s="287"/>
      <c r="BON3" s="287"/>
      <c r="BOO3" s="287"/>
      <c r="BOP3" s="287"/>
      <c r="BOQ3" s="287"/>
      <c r="BOR3" s="287"/>
      <c r="BOS3" s="287"/>
      <c r="BOT3" s="287"/>
      <c r="BOU3" s="287"/>
      <c r="BOV3" s="287"/>
      <c r="BOW3" s="287"/>
      <c r="BOX3" s="287"/>
      <c r="BOY3" s="287"/>
      <c r="BOZ3" s="287"/>
      <c r="BPA3" s="287"/>
      <c r="BPB3" s="287"/>
      <c r="BPC3" s="287"/>
      <c r="BPD3" s="287"/>
      <c r="BPE3" s="287"/>
      <c r="BPF3" s="287"/>
      <c r="BPG3" s="287"/>
      <c r="BPH3" s="287"/>
      <c r="BPI3" s="287"/>
      <c r="BPJ3" s="287"/>
      <c r="BPK3" s="287"/>
      <c r="BPL3" s="287"/>
      <c r="BPM3" s="287"/>
      <c r="BPN3" s="287"/>
      <c r="BPO3" s="287"/>
      <c r="BPP3" s="287"/>
      <c r="BPQ3" s="287"/>
      <c r="BPR3" s="287"/>
      <c r="BPS3" s="287"/>
      <c r="BPT3" s="287"/>
      <c r="BPU3" s="287"/>
      <c r="BPV3" s="287"/>
      <c r="BPW3" s="287"/>
      <c r="BPX3" s="287"/>
      <c r="BPY3" s="287"/>
      <c r="BPZ3" s="287"/>
      <c r="BQA3" s="287"/>
      <c r="BQB3" s="287"/>
      <c r="BQC3" s="287"/>
      <c r="BQD3" s="287"/>
      <c r="BQE3" s="287"/>
      <c r="BQF3" s="287"/>
      <c r="BQG3" s="287"/>
      <c r="BQH3" s="287"/>
      <c r="BQI3" s="287"/>
      <c r="BQJ3" s="287"/>
      <c r="BQK3" s="287"/>
      <c r="BQL3" s="287"/>
      <c r="BQM3" s="287"/>
      <c r="BQN3" s="287"/>
      <c r="BQO3" s="287"/>
      <c r="BQP3" s="287"/>
      <c r="BQQ3" s="287"/>
      <c r="BQR3" s="287"/>
      <c r="BQS3" s="287"/>
      <c r="BQT3" s="287"/>
      <c r="BQU3" s="287"/>
      <c r="BQV3" s="287"/>
      <c r="BQW3" s="287"/>
      <c r="BQX3" s="287"/>
      <c r="BQY3" s="287"/>
      <c r="BQZ3" s="287"/>
      <c r="BRA3" s="287"/>
      <c r="BRB3" s="287"/>
      <c r="BRC3" s="287"/>
      <c r="BRD3" s="287"/>
      <c r="BRE3" s="287"/>
      <c r="BRF3" s="287"/>
      <c r="BRG3" s="287"/>
      <c r="BRH3" s="287"/>
      <c r="BRI3" s="287"/>
      <c r="BRJ3" s="287"/>
      <c r="BRK3" s="287"/>
      <c r="BRL3" s="287"/>
      <c r="BRM3" s="287"/>
      <c r="BRN3" s="287"/>
      <c r="BRO3" s="287"/>
      <c r="BRP3" s="287"/>
      <c r="BRQ3" s="287"/>
      <c r="BRR3" s="287"/>
      <c r="BRS3" s="287"/>
      <c r="BRT3" s="287"/>
      <c r="BRU3" s="287"/>
      <c r="BRV3" s="287"/>
      <c r="BRW3" s="287"/>
      <c r="BRX3" s="287"/>
      <c r="BRY3" s="287"/>
      <c r="BRZ3" s="287"/>
      <c r="BSA3" s="287"/>
      <c r="BSB3" s="287"/>
      <c r="BSC3" s="287"/>
      <c r="BSD3" s="287"/>
      <c r="BSE3" s="287"/>
      <c r="BSF3" s="287"/>
      <c r="BSG3" s="287"/>
      <c r="BSH3" s="287"/>
      <c r="BSI3" s="287"/>
      <c r="BSJ3" s="287"/>
      <c r="BSK3" s="287"/>
      <c r="BSL3" s="287"/>
      <c r="BSM3" s="287"/>
      <c r="BSN3" s="287"/>
      <c r="BSO3" s="287"/>
      <c r="BSP3" s="287"/>
      <c r="BSQ3" s="287"/>
      <c r="BSR3" s="287"/>
      <c r="BSS3" s="287"/>
      <c r="BST3" s="287"/>
      <c r="BSU3" s="287"/>
      <c r="BSV3" s="287"/>
      <c r="BSW3" s="287"/>
      <c r="BSX3" s="287"/>
      <c r="BSY3" s="287"/>
      <c r="BSZ3" s="287"/>
      <c r="BTA3" s="287"/>
      <c r="BTB3" s="287"/>
      <c r="BTC3" s="287"/>
      <c r="BTD3" s="287"/>
      <c r="BTE3" s="287"/>
      <c r="BTF3" s="287"/>
      <c r="BTG3" s="287"/>
      <c r="BTH3" s="287"/>
      <c r="BTI3" s="287"/>
      <c r="BTJ3" s="287"/>
      <c r="BTK3" s="287"/>
      <c r="BTL3" s="287"/>
      <c r="BTM3" s="287"/>
      <c r="BTN3" s="287"/>
      <c r="BTO3" s="287"/>
      <c r="BTP3" s="287"/>
      <c r="BTQ3" s="287"/>
      <c r="BTR3" s="287"/>
      <c r="BTS3" s="287"/>
      <c r="BTT3" s="287"/>
      <c r="BTU3" s="287"/>
      <c r="BTV3" s="287"/>
      <c r="BTW3" s="287"/>
      <c r="BTX3" s="287"/>
      <c r="BTY3" s="287"/>
      <c r="BTZ3" s="287"/>
      <c r="BUA3" s="287"/>
      <c r="BUB3" s="287"/>
      <c r="BUC3" s="287"/>
      <c r="BUD3" s="287"/>
      <c r="BUE3" s="287"/>
      <c r="BUF3" s="287"/>
      <c r="BUG3" s="287"/>
      <c r="BUH3" s="287"/>
      <c r="BUI3" s="287"/>
      <c r="BUJ3" s="287"/>
      <c r="BUK3" s="287"/>
      <c r="BUL3" s="287"/>
      <c r="BUM3" s="287"/>
      <c r="BUN3" s="287"/>
      <c r="BUO3" s="287"/>
      <c r="BUP3" s="287"/>
      <c r="BUQ3" s="287"/>
      <c r="BUR3" s="287"/>
      <c r="BUS3" s="287"/>
      <c r="BUT3" s="287"/>
      <c r="BUU3" s="287"/>
      <c r="BUV3" s="287"/>
      <c r="BUW3" s="287"/>
      <c r="BUX3" s="287"/>
      <c r="BUY3" s="287"/>
      <c r="BUZ3" s="287"/>
      <c r="BVA3" s="287"/>
      <c r="BVB3" s="287"/>
      <c r="BVC3" s="287"/>
      <c r="BVD3" s="287"/>
      <c r="BVE3" s="287"/>
      <c r="BVF3" s="287"/>
      <c r="BVG3" s="287"/>
    </row>
    <row r="4" spans="1:1931" s="10" customFormat="1" ht="15.75" x14ac:dyDescent="0.25">
      <c r="A4" s="533" t="s">
        <v>137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  <c r="IN4" s="287"/>
      <c r="IO4" s="287"/>
      <c r="IP4" s="287"/>
      <c r="IQ4" s="287"/>
      <c r="IR4" s="287"/>
      <c r="IS4" s="287"/>
      <c r="IT4" s="287"/>
      <c r="IU4" s="287"/>
      <c r="IV4" s="287"/>
      <c r="IW4" s="287"/>
      <c r="IX4" s="287"/>
      <c r="IY4" s="287"/>
      <c r="IZ4" s="287"/>
      <c r="JA4" s="287"/>
      <c r="JB4" s="287"/>
      <c r="JC4" s="287"/>
      <c r="JD4" s="287"/>
      <c r="JE4" s="287"/>
      <c r="JF4" s="287"/>
      <c r="JG4" s="287"/>
      <c r="JH4" s="287"/>
      <c r="JI4" s="287"/>
      <c r="JJ4" s="287"/>
      <c r="JK4" s="287"/>
      <c r="JL4" s="287"/>
      <c r="JM4" s="287"/>
      <c r="JN4" s="287"/>
      <c r="JO4" s="287"/>
      <c r="JP4" s="287"/>
      <c r="JQ4" s="287"/>
      <c r="JR4" s="287"/>
      <c r="JS4" s="287"/>
      <c r="JT4" s="287"/>
      <c r="JU4" s="287"/>
      <c r="JV4" s="287"/>
      <c r="JW4" s="287"/>
      <c r="JX4" s="287"/>
      <c r="JY4" s="287"/>
      <c r="JZ4" s="287"/>
      <c r="KA4" s="287"/>
      <c r="KB4" s="287"/>
      <c r="KC4" s="287"/>
      <c r="KD4" s="287"/>
      <c r="KE4" s="287"/>
      <c r="KF4" s="287"/>
      <c r="KG4" s="287"/>
      <c r="KH4" s="287"/>
      <c r="KI4" s="287"/>
      <c r="KJ4" s="287"/>
      <c r="KK4" s="287"/>
      <c r="KL4" s="287"/>
      <c r="KM4" s="287"/>
      <c r="KN4" s="287"/>
      <c r="KO4" s="287"/>
      <c r="KP4" s="287"/>
      <c r="KQ4" s="287"/>
      <c r="KR4" s="287"/>
      <c r="KS4" s="287"/>
      <c r="KT4" s="287"/>
      <c r="KU4" s="287"/>
      <c r="KV4" s="287"/>
      <c r="KW4" s="287"/>
      <c r="KX4" s="287"/>
      <c r="KY4" s="287"/>
      <c r="KZ4" s="287"/>
      <c r="LA4" s="287"/>
      <c r="LB4" s="287"/>
      <c r="LC4" s="287"/>
      <c r="LD4" s="287"/>
      <c r="LE4" s="287"/>
      <c r="LF4" s="287"/>
      <c r="LG4" s="287"/>
      <c r="LH4" s="287"/>
      <c r="LI4" s="287"/>
      <c r="LJ4" s="287"/>
      <c r="LK4" s="287"/>
      <c r="LL4" s="287"/>
      <c r="LM4" s="287"/>
      <c r="LN4" s="287"/>
      <c r="LO4" s="287"/>
      <c r="LP4" s="287"/>
      <c r="LQ4" s="287"/>
      <c r="LR4" s="287"/>
      <c r="LS4" s="287"/>
      <c r="LT4" s="287"/>
      <c r="LU4" s="287"/>
      <c r="LV4" s="287"/>
      <c r="LW4" s="287"/>
      <c r="LX4" s="287"/>
      <c r="LY4" s="287"/>
      <c r="LZ4" s="287"/>
      <c r="MA4" s="287"/>
      <c r="MB4" s="287"/>
      <c r="MC4" s="287"/>
      <c r="MD4" s="287"/>
      <c r="ME4" s="287"/>
      <c r="MF4" s="287"/>
      <c r="MG4" s="287"/>
      <c r="MH4" s="287"/>
      <c r="MI4" s="287"/>
      <c r="MJ4" s="287"/>
      <c r="MK4" s="287"/>
      <c r="ML4" s="287"/>
      <c r="MM4" s="287"/>
      <c r="MN4" s="287"/>
      <c r="MO4" s="287"/>
      <c r="MP4" s="287"/>
      <c r="MQ4" s="287"/>
      <c r="MR4" s="287"/>
      <c r="MS4" s="287"/>
      <c r="MT4" s="287"/>
      <c r="MU4" s="287"/>
      <c r="MV4" s="287"/>
      <c r="MW4" s="287"/>
      <c r="MX4" s="287"/>
      <c r="MY4" s="287"/>
      <c r="MZ4" s="287"/>
      <c r="NA4" s="287"/>
      <c r="NB4" s="287"/>
      <c r="NC4" s="287"/>
      <c r="ND4" s="287"/>
      <c r="NE4" s="287"/>
      <c r="NF4" s="287"/>
      <c r="NG4" s="287"/>
      <c r="NH4" s="287"/>
      <c r="NI4" s="287"/>
      <c r="NJ4" s="287"/>
      <c r="NK4" s="287"/>
      <c r="NL4" s="287"/>
      <c r="NM4" s="287"/>
      <c r="NN4" s="287"/>
      <c r="NO4" s="287"/>
      <c r="NP4" s="287"/>
      <c r="NQ4" s="287"/>
      <c r="NR4" s="287"/>
      <c r="NS4" s="287"/>
      <c r="NT4" s="287"/>
      <c r="NU4" s="287"/>
      <c r="NV4" s="287"/>
      <c r="NW4" s="287"/>
      <c r="NX4" s="287"/>
      <c r="NY4" s="287"/>
      <c r="NZ4" s="287"/>
      <c r="OA4" s="287"/>
      <c r="OB4" s="287"/>
      <c r="OC4" s="287"/>
      <c r="OD4" s="287"/>
      <c r="OE4" s="287"/>
      <c r="OF4" s="287"/>
      <c r="OG4" s="287"/>
      <c r="OH4" s="287"/>
      <c r="OI4" s="287"/>
      <c r="OJ4" s="287"/>
      <c r="OK4" s="287"/>
      <c r="OL4" s="287"/>
      <c r="OM4" s="287"/>
      <c r="ON4" s="287"/>
      <c r="OO4" s="287"/>
      <c r="OP4" s="287"/>
      <c r="OQ4" s="287"/>
      <c r="OR4" s="287"/>
      <c r="OS4" s="287"/>
      <c r="OT4" s="287"/>
      <c r="OU4" s="287"/>
      <c r="OV4" s="287"/>
      <c r="OW4" s="287"/>
      <c r="OX4" s="287"/>
      <c r="OY4" s="287"/>
      <c r="OZ4" s="287"/>
      <c r="PA4" s="287"/>
      <c r="PB4" s="287"/>
      <c r="PC4" s="287"/>
      <c r="PD4" s="287"/>
      <c r="PE4" s="287"/>
      <c r="PF4" s="287"/>
      <c r="PG4" s="287"/>
      <c r="PH4" s="287"/>
      <c r="PI4" s="287"/>
      <c r="PJ4" s="287"/>
      <c r="PK4" s="287"/>
      <c r="PL4" s="287"/>
      <c r="PM4" s="287"/>
      <c r="PN4" s="287"/>
      <c r="PO4" s="287"/>
      <c r="PP4" s="287"/>
      <c r="PQ4" s="287"/>
      <c r="PR4" s="287"/>
      <c r="PS4" s="287"/>
      <c r="PT4" s="287"/>
      <c r="PU4" s="287"/>
      <c r="PV4" s="287"/>
      <c r="PW4" s="287"/>
      <c r="PX4" s="287"/>
      <c r="PY4" s="287"/>
      <c r="PZ4" s="287"/>
      <c r="QA4" s="287"/>
      <c r="QB4" s="287"/>
      <c r="QC4" s="287"/>
      <c r="QD4" s="287"/>
      <c r="QE4" s="287"/>
      <c r="QF4" s="287"/>
      <c r="QG4" s="287"/>
      <c r="QH4" s="287"/>
      <c r="QI4" s="287"/>
      <c r="QJ4" s="287"/>
      <c r="QK4" s="287"/>
      <c r="QL4" s="287"/>
      <c r="QM4" s="287"/>
      <c r="QN4" s="287"/>
      <c r="QO4" s="287"/>
      <c r="QP4" s="287"/>
      <c r="QQ4" s="287"/>
      <c r="QR4" s="287"/>
      <c r="QS4" s="287"/>
      <c r="QT4" s="287"/>
      <c r="QU4" s="287"/>
      <c r="QV4" s="287"/>
      <c r="QW4" s="287"/>
      <c r="QX4" s="287"/>
      <c r="QY4" s="287"/>
      <c r="QZ4" s="287"/>
      <c r="RA4" s="287"/>
      <c r="RB4" s="287"/>
      <c r="RC4" s="287"/>
      <c r="RD4" s="287"/>
      <c r="RE4" s="287"/>
      <c r="RF4" s="287"/>
      <c r="RG4" s="287"/>
      <c r="RH4" s="287"/>
      <c r="RI4" s="287"/>
      <c r="RJ4" s="287"/>
      <c r="RK4" s="287"/>
      <c r="RL4" s="287"/>
      <c r="RM4" s="287"/>
      <c r="RN4" s="287"/>
      <c r="RO4" s="287"/>
      <c r="RP4" s="287"/>
      <c r="RQ4" s="287"/>
      <c r="RR4" s="287"/>
      <c r="RS4" s="287"/>
      <c r="RT4" s="287"/>
      <c r="RU4" s="287"/>
      <c r="RV4" s="287"/>
      <c r="RW4" s="287"/>
      <c r="RX4" s="287"/>
      <c r="RY4" s="287"/>
      <c r="RZ4" s="287"/>
      <c r="SA4" s="287"/>
      <c r="SB4" s="287"/>
      <c r="SC4" s="287"/>
      <c r="SD4" s="287"/>
      <c r="SE4" s="287"/>
      <c r="SF4" s="287"/>
      <c r="SG4" s="287"/>
      <c r="SH4" s="287"/>
      <c r="SI4" s="287"/>
      <c r="SJ4" s="287"/>
      <c r="SK4" s="287"/>
      <c r="SL4" s="287"/>
      <c r="SM4" s="287"/>
      <c r="SN4" s="287"/>
      <c r="SO4" s="287"/>
      <c r="SP4" s="287"/>
      <c r="SQ4" s="287"/>
      <c r="SR4" s="287"/>
      <c r="SS4" s="287"/>
      <c r="ST4" s="287"/>
      <c r="SU4" s="287"/>
      <c r="SV4" s="287"/>
      <c r="SW4" s="287"/>
      <c r="SX4" s="287"/>
      <c r="SY4" s="287"/>
      <c r="SZ4" s="287"/>
      <c r="TA4" s="287"/>
      <c r="TB4" s="287"/>
      <c r="TC4" s="287"/>
      <c r="TD4" s="287"/>
      <c r="TE4" s="287"/>
      <c r="TF4" s="287"/>
      <c r="TG4" s="287"/>
      <c r="TH4" s="287"/>
      <c r="TI4" s="287"/>
      <c r="TJ4" s="287"/>
      <c r="TK4" s="287"/>
      <c r="TL4" s="287"/>
      <c r="TM4" s="287"/>
      <c r="TN4" s="287"/>
      <c r="TO4" s="287"/>
      <c r="TP4" s="287"/>
      <c r="TQ4" s="287"/>
      <c r="TR4" s="287"/>
      <c r="TS4" s="287"/>
      <c r="TT4" s="287"/>
      <c r="TU4" s="287"/>
      <c r="TV4" s="287"/>
      <c r="TW4" s="287"/>
      <c r="TX4" s="287"/>
      <c r="TY4" s="287"/>
      <c r="TZ4" s="287"/>
      <c r="UA4" s="287"/>
      <c r="UB4" s="287"/>
      <c r="UC4" s="287"/>
      <c r="UD4" s="287"/>
      <c r="UE4" s="287"/>
      <c r="UF4" s="287"/>
      <c r="UG4" s="287"/>
      <c r="UH4" s="287"/>
      <c r="UI4" s="287"/>
      <c r="UJ4" s="287"/>
      <c r="UK4" s="287"/>
      <c r="UL4" s="287"/>
      <c r="UM4" s="287"/>
      <c r="UN4" s="287"/>
      <c r="UO4" s="287"/>
      <c r="UP4" s="287"/>
      <c r="UQ4" s="287"/>
      <c r="UR4" s="287"/>
      <c r="US4" s="287"/>
      <c r="UT4" s="287"/>
      <c r="UU4" s="287"/>
      <c r="UV4" s="287"/>
      <c r="UW4" s="287"/>
      <c r="UX4" s="287"/>
      <c r="UY4" s="287"/>
      <c r="UZ4" s="287"/>
      <c r="VA4" s="287"/>
      <c r="VB4" s="287"/>
      <c r="VC4" s="287"/>
      <c r="VD4" s="287"/>
      <c r="VE4" s="287"/>
      <c r="VF4" s="287"/>
      <c r="VG4" s="287"/>
      <c r="VH4" s="287"/>
      <c r="VI4" s="287"/>
      <c r="VJ4" s="287"/>
      <c r="VK4" s="287"/>
      <c r="VL4" s="287"/>
      <c r="VM4" s="287"/>
      <c r="VN4" s="287"/>
      <c r="VO4" s="287"/>
      <c r="VP4" s="287"/>
      <c r="VQ4" s="287"/>
      <c r="VR4" s="287"/>
      <c r="VS4" s="287"/>
      <c r="VT4" s="287"/>
      <c r="VU4" s="287"/>
      <c r="VV4" s="287"/>
      <c r="VW4" s="287"/>
      <c r="VX4" s="287"/>
      <c r="VY4" s="287"/>
      <c r="VZ4" s="287"/>
      <c r="WA4" s="287"/>
      <c r="WB4" s="287"/>
      <c r="WC4" s="287"/>
      <c r="WD4" s="287"/>
      <c r="WE4" s="287"/>
      <c r="WF4" s="287"/>
      <c r="WG4" s="287"/>
      <c r="WH4" s="287"/>
      <c r="WI4" s="287"/>
      <c r="WJ4" s="287"/>
      <c r="WK4" s="287"/>
      <c r="WL4" s="287"/>
      <c r="WM4" s="287"/>
      <c r="WN4" s="287"/>
      <c r="WO4" s="287"/>
      <c r="WP4" s="287"/>
      <c r="WQ4" s="287"/>
      <c r="WR4" s="287"/>
      <c r="WS4" s="287"/>
      <c r="WT4" s="287"/>
      <c r="WU4" s="287"/>
      <c r="WV4" s="287"/>
      <c r="WW4" s="287"/>
      <c r="WX4" s="287"/>
      <c r="WY4" s="287"/>
      <c r="WZ4" s="287"/>
      <c r="XA4" s="287"/>
      <c r="XB4" s="287"/>
      <c r="XC4" s="287"/>
      <c r="XD4" s="287"/>
      <c r="XE4" s="287"/>
      <c r="XF4" s="287"/>
      <c r="XG4" s="287"/>
      <c r="XH4" s="287"/>
      <c r="XI4" s="287"/>
      <c r="XJ4" s="287"/>
      <c r="XK4" s="287"/>
      <c r="XL4" s="287"/>
      <c r="XM4" s="287"/>
      <c r="XN4" s="287"/>
      <c r="XO4" s="287"/>
      <c r="XP4" s="287"/>
      <c r="XQ4" s="287"/>
      <c r="XR4" s="287"/>
      <c r="XS4" s="287"/>
      <c r="XT4" s="287"/>
      <c r="XU4" s="287"/>
      <c r="XV4" s="287"/>
      <c r="XW4" s="287"/>
      <c r="XX4" s="287"/>
      <c r="XY4" s="287"/>
      <c r="XZ4" s="287"/>
      <c r="YA4" s="287"/>
      <c r="YB4" s="287"/>
      <c r="YC4" s="287"/>
      <c r="YD4" s="287"/>
      <c r="YE4" s="287"/>
      <c r="YF4" s="287"/>
      <c r="YG4" s="287"/>
      <c r="YH4" s="287"/>
      <c r="YI4" s="287"/>
      <c r="YJ4" s="287"/>
      <c r="YK4" s="287"/>
      <c r="YL4" s="287"/>
      <c r="YM4" s="287"/>
      <c r="YN4" s="287"/>
      <c r="YO4" s="287"/>
      <c r="YP4" s="287"/>
      <c r="YQ4" s="287"/>
      <c r="YR4" s="287"/>
      <c r="YS4" s="287"/>
      <c r="YT4" s="287"/>
      <c r="YU4" s="287"/>
      <c r="YV4" s="287"/>
      <c r="YW4" s="287"/>
      <c r="YX4" s="287"/>
      <c r="YY4" s="287"/>
      <c r="YZ4" s="287"/>
      <c r="ZA4" s="287"/>
      <c r="ZB4" s="287"/>
      <c r="ZC4" s="287"/>
      <c r="ZD4" s="287"/>
      <c r="ZE4" s="287"/>
      <c r="ZF4" s="287"/>
      <c r="ZG4" s="287"/>
      <c r="ZH4" s="287"/>
      <c r="ZI4" s="287"/>
      <c r="ZJ4" s="287"/>
      <c r="ZK4" s="287"/>
      <c r="ZL4" s="287"/>
      <c r="ZM4" s="287"/>
      <c r="ZN4" s="287"/>
      <c r="ZO4" s="287"/>
      <c r="ZP4" s="287"/>
      <c r="ZQ4" s="287"/>
      <c r="ZR4" s="287"/>
      <c r="ZS4" s="287"/>
      <c r="ZT4" s="287"/>
      <c r="ZU4" s="287"/>
      <c r="ZV4" s="287"/>
      <c r="ZW4" s="287"/>
      <c r="ZX4" s="287"/>
      <c r="ZY4" s="287"/>
      <c r="ZZ4" s="287"/>
      <c r="AAA4" s="287"/>
      <c r="AAB4" s="287"/>
      <c r="AAC4" s="287"/>
      <c r="AAD4" s="287"/>
      <c r="AAE4" s="287"/>
      <c r="AAF4" s="287"/>
      <c r="AAG4" s="287"/>
      <c r="AAH4" s="287"/>
      <c r="AAI4" s="287"/>
      <c r="AAJ4" s="287"/>
      <c r="AAK4" s="287"/>
      <c r="AAL4" s="287"/>
      <c r="AAM4" s="287"/>
      <c r="AAN4" s="287"/>
      <c r="AAO4" s="287"/>
      <c r="AAP4" s="287"/>
      <c r="AAQ4" s="287"/>
      <c r="AAR4" s="287"/>
      <c r="AAS4" s="287"/>
      <c r="AAT4" s="287"/>
      <c r="AAU4" s="287"/>
      <c r="AAV4" s="287"/>
      <c r="AAW4" s="287"/>
      <c r="AAX4" s="287"/>
      <c r="AAY4" s="287"/>
      <c r="AAZ4" s="287"/>
      <c r="ABA4" s="287"/>
      <c r="ABB4" s="287"/>
      <c r="ABC4" s="287"/>
      <c r="ABD4" s="287"/>
      <c r="ABE4" s="287"/>
      <c r="ABF4" s="287"/>
      <c r="ABG4" s="287"/>
      <c r="ABH4" s="287"/>
      <c r="ABI4" s="287"/>
      <c r="ABJ4" s="287"/>
      <c r="ABK4" s="287"/>
      <c r="ABL4" s="287"/>
      <c r="ABM4" s="287"/>
      <c r="ABN4" s="287"/>
      <c r="ABO4" s="287"/>
      <c r="ABP4" s="287"/>
      <c r="ABQ4" s="287"/>
      <c r="ABR4" s="287"/>
      <c r="ABS4" s="287"/>
      <c r="ABT4" s="287"/>
      <c r="ABU4" s="287"/>
      <c r="ABV4" s="287"/>
      <c r="ABW4" s="287"/>
      <c r="ABX4" s="287"/>
      <c r="ABY4" s="287"/>
      <c r="ABZ4" s="287"/>
      <c r="ACA4" s="287"/>
      <c r="ACB4" s="287"/>
      <c r="ACC4" s="287"/>
      <c r="ACD4" s="287"/>
      <c r="ACE4" s="287"/>
      <c r="ACF4" s="287"/>
      <c r="ACG4" s="287"/>
      <c r="ACH4" s="287"/>
      <c r="ACI4" s="287"/>
      <c r="ACJ4" s="287"/>
      <c r="ACK4" s="287"/>
      <c r="ACL4" s="287"/>
      <c r="ACM4" s="287"/>
      <c r="ACN4" s="287"/>
      <c r="ACO4" s="287"/>
      <c r="ACP4" s="287"/>
      <c r="ACQ4" s="287"/>
      <c r="ACR4" s="287"/>
      <c r="ACS4" s="287"/>
      <c r="ACT4" s="287"/>
      <c r="ACU4" s="287"/>
      <c r="ACV4" s="287"/>
      <c r="ACW4" s="287"/>
      <c r="ACX4" s="287"/>
      <c r="ACY4" s="287"/>
      <c r="ACZ4" s="287"/>
      <c r="ADA4" s="287"/>
      <c r="ADB4" s="287"/>
      <c r="ADC4" s="287"/>
      <c r="ADD4" s="287"/>
      <c r="ADE4" s="287"/>
      <c r="ADF4" s="287"/>
      <c r="ADG4" s="287"/>
      <c r="ADH4" s="287"/>
      <c r="ADI4" s="287"/>
      <c r="ADJ4" s="287"/>
      <c r="ADK4" s="287"/>
      <c r="ADL4" s="287"/>
      <c r="ADM4" s="287"/>
      <c r="ADN4" s="287"/>
      <c r="ADO4" s="287"/>
      <c r="ADP4" s="287"/>
      <c r="ADQ4" s="287"/>
      <c r="ADR4" s="287"/>
      <c r="ADS4" s="287"/>
      <c r="ADT4" s="287"/>
      <c r="ADU4" s="287"/>
      <c r="ADV4" s="287"/>
      <c r="ADW4" s="287"/>
      <c r="ADX4" s="287"/>
      <c r="ADY4" s="287"/>
      <c r="ADZ4" s="287"/>
      <c r="AEA4" s="287"/>
      <c r="AEB4" s="287"/>
      <c r="AEC4" s="287"/>
      <c r="AED4" s="287"/>
      <c r="AEE4" s="287"/>
      <c r="AEF4" s="287"/>
      <c r="AEG4" s="287"/>
      <c r="AEH4" s="287"/>
      <c r="AEI4" s="287"/>
      <c r="AEJ4" s="287"/>
      <c r="AEK4" s="287"/>
      <c r="AEL4" s="287"/>
      <c r="AEM4" s="287"/>
      <c r="AEN4" s="287"/>
      <c r="AEO4" s="287"/>
      <c r="AEP4" s="287"/>
      <c r="AEQ4" s="287"/>
      <c r="AER4" s="287"/>
      <c r="AES4" s="287"/>
      <c r="AET4" s="287"/>
      <c r="AEU4" s="287"/>
      <c r="AEV4" s="287"/>
      <c r="AEW4" s="287"/>
      <c r="AEX4" s="287"/>
      <c r="AEY4" s="287"/>
      <c r="AEZ4" s="287"/>
      <c r="AFA4" s="287"/>
      <c r="AFB4" s="287"/>
      <c r="AFC4" s="287"/>
      <c r="AFD4" s="287"/>
      <c r="AFE4" s="287"/>
      <c r="AFF4" s="287"/>
      <c r="AFG4" s="287"/>
      <c r="AFH4" s="287"/>
      <c r="AFI4" s="287"/>
      <c r="AFJ4" s="287"/>
      <c r="AFK4" s="287"/>
      <c r="AFL4" s="287"/>
      <c r="AFM4" s="287"/>
      <c r="AFN4" s="287"/>
      <c r="AFO4" s="287"/>
      <c r="AFP4" s="287"/>
      <c r="AFQ4" s="287"/>
      <c r="AFR4" s="287"/>
      <c r="AFS4" s="287"/>
      <c r="AFT4" s="287"/>
      <c r="AFU4" s="287"/>
      <c r="AFV4" s="287"/>
      <c r="AFW4" s="287"/>
      <c r="AFX4" s="287"/>
      <c r="AFY4" s="287"/>
      <c r="AFZ4" s="287"/>
      <c r="AGA4" s="287"/>
      <c r="AGB4" s="287"/>
      <c r="AGC4" s="287"/>
      <c r="AGD4" s="287"/>
      <c r="AGE4" s="287"/>
      <c r="AGF4" s="287"/>
      <c r="AGG4" s="287"/>
      <c r="AGH4" s="287"/>
      <c r="AGI4" s="287"/>
      <c r="AGJ4" s="287"/>
      <c r="AGK4" s="287"/>
      <c r="AGL4" s="287"/>
      <c r="AGM4" s="287"/>
      <c r="AGN4" s="287"/>
      <c r="AGO4" s="287"/>
      <c r="AGP4" s="287"/>
      <c r="AGQ4" s="287"/>
      <c r="AGR4" s="287"/>
      <c r="AGS4" s="287"/>
      <c r="AGT4" s="287"/>
      <c r="AGU4" s="287"/>
      <c r="AGV4" s="287"/>
      <c r="AGW4" s="287"/>
      <c r="AGX4" s="287"/>
      <c r="AGY4" s="287"/>
      <c r="AGZ4" s="287"/>
      <c r="AHA4" s="287"/>
      <c r="AHB4" s="287"/>
      <c r="AHC4" s="287"/>
      <c r="AHD4" s="287"/>
      <c r="AHE4" s="287"/>
      <c r="AHF4" s="287"/>
      <c r="AHG4" s="287"/>
      <c r="AHH4" s="287"/>
      <c r="AHI4" s="287"/>
      <c r="AHJ4" s="287"/>
      <c r="AHK4" s="287"/>
      <c r="AHL4" s="287"/>
      <c r="AHM4" s="287"/>
      <c r="AHN4" s="287"/>
      <c r="AHO4" s="287"/>
      <c r="AHP4" s="287"/>
      <c r="AHQ4" s="287"/>
      <c r="AHR4" s="287"/>
      <c r="AHS4" s="287"/>
      <c r="AHT4" s="287"/>
      <c r="AHU4" s="287"/>
      <c r="AHV4" s="287"/>
      <c r="AHW4" s="287"/>
      <c r="AHX4" s="287"/>
      <c r="AHY4" s="287"/>
      <c r="AHZ4" s="287"/>
      <c r="AIA4" s="287"/>
      <c r="AIB4" s="287"/>
      <c r="AIC4" s="287"/>
      <c r="AID4" s="287"/>
      <c r="AIE4" s="287"/>
      <c r="AIF4" s="287"/>
      <c r="AIG4" s="287"/>
      <c r="AIH4" s="287"/>
      <c r="AII4" s="287"/>
      <c r="AIJ4" s="287"/>
      <c r="AIK4" s="287"/>
      <c r="AIL4" s="287"/>
      <c r="AIM4" s="287"/>
      <c r="AIN4" s="287"/>
      <c r="AIO4" s="287"/>
      <c r="AIP4" s="287"/>
      <c r="AIQ4" s="287"/>
      <c r="AIR4" s="287"/>
      <c r="AIS4" s="287"/>
      <c r="AIT4" s="287"/>
      <c r="AIU4" s="287"/>
      <c r="AIV4" s="287"/>
      <c r="AIW4" s="287"/>
      <c r="AIX4" s="287"/>
      <c r="AIY4" s="287"/>
      <c r="AIZ4" s="287"/>
      <c r="AJA4" s="287"/>
      <c r="AJB4" s="287"/>
      <c r="AJC4" s="287"/>
      <c r="AJD4" s="287"/>
      <c r="AJE4" s="287"/>
      <c r="AJF4" s="287"/>
      <c r="AJG4" s="287"/>
      <c r="AJH4" s="287"/>
      <c r="AJI4" s="287"/>
      <c r="AJJ4" s="287"/>
      <c r="AJK4" s="287"/>
      <c r="AJL4" s="287"/>
      <c r="AJM4" s="287"/>
      <c r="AJN4" s="287"/>
      <c r="AJO4" s="287"/>
      <c r="AJP4" s="287"/>
      <c r="AJQ4" s="287"/>
      <c r="AJR4" s="287"/>
      <c r="AJS4" s="287"/>
      <c r="AJT4" s="287"/>
      <c r="AJU4" s="287"/>
      <c r="AJV4" s="287"/>
      <c r="AJW4" s="287"/>
      <c r="AJX4" s="287"/>
      <c r="AJY4" s="287"/>
      <c r="AJZ4" s="287"/>
      <c r="AKA4" s="287"/>
      <c r="AKB4" s="287"/>
      <c r="AKC4" s="287"/>
      <c r="AKD4" s="287"/>
      <c r="AKE4" s="287"/>
      <c r="AKF4" s="287"/>
      <c r="AKG4" s="287"/>
      <c r="AKH4" s="287"/>
      <c r="AKI4" s="287"/>
      <c r="AKJ4" s="287"/>
      <c r="AKK4" s="287"/>
      <c r="AKL4" s="287"/>
      <c r="AKM4" s="287"/>
      <c r="AKN4" s="287"/>
      <c r="AKO4" s="287"/>
      <c r="AKP4" s="287"/>
      <c r="AKQ4" s="287"/>
      <c r="AKR4" s="287"/>
      <c r="AKS4" s="287"/>
      <c r="AKT4" s="287"/>
      <c r="AKU4" s="287"/>
      <c r="AKV4" s="287"/>
      <c r="AKW4" s="287"/>
      <c r="AKX4" s="287"/>
      <c r="AKY4" s="287"/>
      <c r="AKZ4" s="287"/>
      <c r="ALA4" s="287"/>
      <c r="ALB4" s="287"/>
      <c r="ALC4" s="287"/>
      <c r="ALD4" s="287"/>
      <c r="ALE4" s="287"/>
      <c r="ALF4" s="287"/>
      <c r="ALG4" s="287"/>
      <c r="ALH4" s="287"/>
      <c r="ALI4" s="287"/>
      <c r="ALJ4" s="287"/>
      <c r="ALK4" s="287"/>
      <c r="ALL4" s="287"/>
      <c r="ALM4" s="287"/>
      <c r="ALN4" s="287"/>
      <c r="ALO4" s="287"/>
      <c r="ALP4" s="287"/>
      <c r="ALQ4" s="287"/>
      <c r="ALR4" s="287"/>
      <c r="ALS4" s="287"/>
      <c r="ALT4" s="287"/>
      <c r="ALU4" s="287"/>
      <c r="ALV4" s="287"/>
      <c r="ALW4" s="287"/>
      <c r="ALX4" s="287"/>
      <c r="ALY4" s="287"/>
      <c r="ALZ4" s="287"/>
      <c r="AMA4" s="287"/>
      <c r="AMB4" s="287"/>
      <c r="AMC4" s="287"/>
      <c r="AMD4" s="287"/>
      <c r="AME4" s="287"/>
      <c r="AMF4" s="287"/>
      <c r="AMG4" s="287"/>
      <c r="AMH4" s="287"/>
      <c r="AMI4" s="287"/>
      <c r="AMJ4" s="287"/>
      <c r="AMK4" s="287"/>
      <c r="AML4" s="287"/>
      <c r="AMM4" s="287"/>
      <c r="AMN4" s="287"/>
      <c r="AMO4" s="287"/>
      <c r="AMP4" s="287"/>
      <c r="AMQ4" s="287"/>
      <c r="AMR4" s="287"/>
      <c r="AMS4" s="287"/>
      <c r="AMT4" s="287"/>
      <c r="AMU4" s="287"/>
      <c r="AMV4" s="287"/>
      <c r="AMW4" s="287"/>
      <c r="AMX4" s="287"/>
      <c r="AMY4" s="287"/>
      <c r="AMZ4" s="287"/>
      <c r="ANA4" s="287"/>
      <c r="ANB4" s="287"/>
      <c r="ANC4" s="287"/>
      <c r="AND4" s="287"/>
      <c r="ANE4" s="287"/>
      <c r="ANF4" s="287"/>
      <c r="ANG4" s="287"/>
      <c r="ANH4" s="287"/>
      <c r="ANI4" s="287"/>
      <c r="ANJ4" s="287"/>
      <c r="ANK4" s="287"/>
      <c r="ANL4" s="287"/>
      <c r="ANM4" s="287"/>
      <c r="ANN4" s="287"/>
      <c r="ANO4" s="287"/>
      <c r="ANP4" s="287"/>
      <c r="ANQ4" s="287"/>
      <c r="ANR4" s="287"/>
      <c r="ANS4" s="287"/>
      <c r="ANT4" s="287"/>
      <c r="ANU4" s="287"/>
      <c r="ANV4" s="287"/>
      <c r="ANW4" s="287"/>
      <c r="ANX4" s="287"/>
      <c r="ANY4" s="287"/>
      <c r="ANZ4" s="287"/>
      <c r="AOA4" s="287"/>
      <c r="AOB4" s="287"/>
      <c r="AOC4" s="287"/>
      <c r="AOD4" s="287"/>
      <c r="AOE4" s="287"/>
      <c r="AOF4" s="287"/>
      <c r="AOG4" s="287"/>
      <c r="AOH4" s="287"/>
      <c r="AOI4" s="287"/>
      <c r="AOJ4" s="287"/>
      <c r="AOK4" s="287"/>
      <c r="AOL4" s="287"/>
      <c r="AOM4" s="287"/>
      <c r="AON4" s="287"/>
      <c r="AOO4" s="287"/>
      <c r="AOP4" s="287"/>
      <c r="AOQ4" s="287"/>
      <c r="AOR4" s="287"/>
      <c r="AOS4" s="287"/>
      <c r="AOT4" s="287"/>
      <c r="AOU4" s="287"/>
      <c r="AOV4" s="287"/>
      <c r="AOW4" s="287"/>
      <c r="AOX4" s="287"/>
      <c r="AOY4" s="287"/>
      <c r="AOZ4" s="287"/>
      <c r="APA4" s="287"/>
      <c r="APB4" s="287"/>
      <c r="APC4" s="287"/>
      <c r="APD4" s="287"/>
      <c r="APE4" s="287"/>
      <c r="APF4" s="287"/>
      <c r="APG4" s="287"/>
      <c r="APH4" s="287"/>
      <c r="API4" s="287"/>
      <c r="APJ4" s="287"/>
      <c r="APK4" s="287"/>
      <c r="APL4" s="287"/>
      <c r="APM4" s="287"/>
      <c r="APN4" s="287"/>
      <c r="APO4" s="287"/>
      <c r="APP4" s="287"/>
      <c r="APQ4" s="287"/>
      <c r="APR4" s="287"/>
      <c r="APS4" s="287"/>
      <c r="APT4" s="287"/>
      <c r="APU4" s="287"/>
      <c r="APV4" s="287"/>
      <c r="APW4" s="287"/>
      <c r="APX4" s="287"/>
      <c r="APY4" s="287"/>
      <c r="APZ4" s="287"/>
      <c r="AQA4" s="287"/>
      <c r="AQB4" s="287"/>
      <c r="AQC4" s="287"/>
      <c r="AQD4" s="287"/>
      <c r="AQE4" s="287"/>
      <c r="AQF4" s="287"/>
      <c r="AQG4" s="287"/>
      <c r="AQH4" s="287"/>
      <c r="AQI4" s="287"/>
      <c r="AQJ4" s="287"/>
      <c r="AQK4" s="287"/>
      <c r="AQL4" s="287"/>
      <c r="AQM4" s="287"/>
      <c r="AQN4" s="287"/>
      <c r="AQO4" s="287"/>
      <c r="AQP4" s="287"/>
      <c r="AQQ4" s="287"/>
      <c r="AQR4" s="287"/>
      <c r="AQS4" s="287"/>
      <c r="AQT4" s="287"/>
      <c r="AQU4" s="287"/>
      <c r="AQV4" s="287"/>
      <c r="AQW4" s="287"/>
      <c r="AQX4" s="287"/>
      <c r="AQY4" s="287"/>
      <c r="AQZ4" s="287"/>
      <c r="ARA4" s="287"/>
      <c r="ARB4" s="287"/>
      <c r="ARC4" s="287"/>
      <c r="ARD4" s="287"/>
      <c r="ARE4" s="287"/>
      <c r="ARF4" s="287"/>
      <c r="ARG4" s="287"/>
      <c r="ARH4" s="287"/>
      <c r="ARI4" s="287"/>
      <c r="ARJ4" s="287"/>
      <c r="ARK4" s="287"/>
      <c r="ARL4" s="287"/>
      <c r="ARM4" s="287"/>
      <c r="ARN4" s="287"/>
      <c r="ARO4" s="287"/>
      <c r="ARP4" s="287"/>
      <c r="ARQ4" s="287"/>
      <c r="ARR4" s="287"/>
      <c r="ARS4" s="287"/>
      <c r="ART4" s="287"/>
      <c r="ARU4" s="287"/>
      <c r="ARV4" s="287"/>
      <c r="ARW4" s="287"/>
      <c r="ARX4" s="287"/>
      <c r="ARY4" s="287"/>
      <c r="ARZ4" s="287"/>
      <c r="ASA4" s="287"/>
      <c r="ASB4" s="287"/>
      <c r="ASC4" s="287"/>
      <c r="ASD4" s="287"/>
      <c r="ASE4" s="287"/>
      <c r="ASF4" s="287"/>
      <c r="ASG4" s="287"/>
      <c r="ASH4" s="287"/>
      <c r="ASI4" s="287"/>
      <c r="ASJ4" s="287"/>
      <c r="ASK4" s="287"/>
      <c r="ASL4" s="287"/>
      <c r="ASM4" s="287"/>
      <c r="ASN4" s="287"/>
      <c r="ASO4" s="287"/>
      <c r="ASP4" s="287"/>
      <c r="ASQ4" s="287"/>
      <c r="ASR4" s="287"/>
      <c r="ASS4" s="287"/>
      <c r="AST4" s="287"/>
      <c r="ASU4" s="287"/>
      <c r="ASV4" s="287"/>
      <c r="ASW4" s="287"/>
      <c r="ASX4" s="287"/>
      <c r="ASY4" s="287"/>
      <c r="ASZ4" s="287"/>
      <c r="ATA4" s="287"/>
      <c r="ATB4" s="287"/>
      <c r="ATC4" s="287"/>
      <c r="ATD4" s="287"/>
      <c r="ATE4" s="287"/>
      <c r="ATF4" s="287"/>
      <c r="ATG4" s="287"/>
      <c r="ATH4" s="287"/>
      <c r="ATI4" s="287"/>
      <c r="ATJ4" s="287"/>
      <c r="ATK4" s="287"/>
      <c r="ATL4" s="287"/>
      <c r="ATM4" s="287"/>
      <c r="ATN4" s="287"/>
      <c r="ATO4" s="287"/>
      <c r="ATP4" s="287"/>
      <c r="ATQ4" s="287"/>
      <c r="ATR4" s="287"/>
      <c r="ATS4" s="287"/>
      <c r="ATT4" s="287"/>
      <c r="ATU4" s="287"/>
      <c r="ATV4" s="287"/>
      <c r="ATW4" s="287"/>
      <c r="ATX4" s="287"/>
      <c r="ATY4" s="287"/>
      <c r="ATZ4" s="287"/>
      <c r="AUA4" s="287"/>
      <c r="AUB4" s="287"/>
      <c r="AUC4" s="287"/>
      <c r="AUD4" s="287"/>
      <c r="AUE4" s="287"/>
      <c r="AUF4" s="287"/>
      <c r="AUG4" s="287"/>
      <c r="AUH4" s="287"/>
      <c r="AUI4" s="287"/>
      <c r="AUJ4" s="287"/>
      <c r="AUK4" s="287"/>
      <c r="AUL4" s="287"/>
      <c r="AUM4" s="287"/>
      <c r="AUN4" s="287"/>
      <c r="AUO4" s="287"/>
      <c r="AUP4" s="287"/>
      <c r="AUQ4" s="287"/>
      <c r="AUR4" s="287"/>
      <c r="AUS4" s="287"/>
      <c r="AUT4" s="287"/>
      <c r="AUU4" s="287"/>
      <c r="AUV4" s="287"/>
      <c r="AUW4" s="287"/>
      <c r="AUX4" s="287"/>
      <c r="AUY4" s="287"/>
      <c r="AUZ4" s="287"/>
      <c r="AVA4" s="287"/>
      <c r="AVB4" s="287"/>
      <c r="AVC4" s="287"/>
      <c r="AVD4" s="287"/>
      <c r="AVE4" s="287"/>
      <c r="AVF4" s="287"/>
      <c r="AVG4" s="287"/>
      <c r="AVH4" s="287"/>
      <c r="AVI4" s="287"/>
      <c r="AVJ4" s="287"/>
      <c r="AVK4" s="287"/>
      <c r="AVL4" s="287"/>
      <c r="AVM4" s="287"/>
      <c r="AVN4" s="287"/>
      <c r="AVO4" s="287"/>
      <c r="AVP4" s="287"/>
      <c r="AVQ4" s="287"/>
      <c r="AVR4" s="287"/>
      <c r="AVS4" s="287"/>
      <c r="AVT4" s="287"/>
      <c r="AVU4" s="287"/>
      <c r="AVV4" s="287"/>
      <c r="AVW4" s="287"/>
      <c r="AVX4" s="287"/>
      <c r="AVY4" s="287"/>
      <c r="AVZ4" s="287"/>
      <c r="AWA4" s="287"/>
      <c r="AWB4" s="287"/>
      <c r="AWC4" s="287"/>
      <c r="AWD4" s="287"/>
      <c r="AWE4" s="287"/>
      <c r="AWF4" s="287"/>
      <c r="AWG4" s="287"/>
      <c r="AWH4" s="287"/>
      <c r="AWI4" s="287"/>
      <c r="AWJ4" s="287"/>
      <c r="AWK4" s="287"/>
      <c r="AWL4" s="287"/>
      <c r="AWM4" s="287"/>
      <c r="AWN4" s="287"/>
      <c r="AWO4" s="287"/>
      <c r="AWP4" s="287"/>
      <c r="AWQ4" s="287"/>
      <c r="AWR4" s="287"/>
      <c r="AWS4" s="287"/>
      <c r="AWT4" s="287"/>
      <c r="AWU4" s="287"/>
      <c r="AWV4" s="287"/>
      <c r="AWW4" s="287"/>
      <c r="AWX4" s="287"/>
      <c r="AWY4" s="287"/>
      <c r="AWZ4" s="287"/>
      <c r="AXA4" s="287"/>
      <c r="AXB4" s="287"/>
      <c r="AXC4" s="287"/>
      <c r="AXD4" s="287"/>
      <c r="AXE4" s="287"/>
      <c r="AXF4" s="287"/>
      <c r="AXG4" s="287"/>
      <c r="AXH4" s="287"/>
      <c r="AXI4" s="287"/>
      <c r="AXJ4" s="287"/>
      <c r="AXK4" s="287"/>
      <c r="AXL4" s="287"/>
      <c r="AXM4" s="287"/>
      <c r="AXN4" s="287"/>
      <c r="AXO4" s="287"/>
      <c r="AXP4" s="287"/>
      <c r="AXQ4" s="287"/>
      <c r="AXR4" s="287"/>
      <c r="AXS4" s="287"/>
      <c r="AXT4" s="287"/>
      <c r="AXU4" s="287"/>
      <c r="AXV4" s="287"/>
      <c r="AXW4" s="287"/>
      <c r="AXX4" s="287"/>
      <c r="AXY4" s="287"/>
      <c r="AXZ4" s="287"/>
      <c r="AYA4" s="287"/>
      <c r="AYB4" s="287"/>
      <c r="AYC4" s="287"/>
      <c r="AYD4" s="287"/>
      <c r="AYE4" s="287"/>
      <c r="AYF4" s="287"/>
      <c r="AYG4" s="287"/>
      <c r="AYH4" s="287"/>
      <c r="AYI4" s="287"/>
      <c r="AYJ4" s="287"/>
      <c r="AYK4" s="287"/>
      <c r="AYL4" s="287"/>
      <c r="AYM4" s="287"/>
      <c r="AYN4" s="287"/>
      <c r="AYO4" s="287"/>
      <c r="AYP4" s="287"/>
      <c r="AYQ4" s="287"/>
      <c r="AYR4" s="287"/>
      <c r="AYS4" s="287"/>
      <c r="AYT4" s="287"/>
      <c r="AYU4" s="287"/>
      <c r="AYV4" s="287"/>
      <c r="AYW4" s="287"/>
      <c r="AYX4" s="287"/>
      <c r="AYY4" s="287"/>
      <c r="AYZ4" s="287"/>
      <c r="AZA4" s="287"/>
      <c r="AZB4" s="287"/>
      <c r="AZC4" s="287"/>
      <c r="AZD4" s="287"/>
      <c r="AZE4" s="287"/>
      <c r="AZF4" s="287"/>
      <c r="AZG4" s="287"/>
      <c r="AZH4" s="287"/>
      <c r="AZI4" s="287"/>
      <c r="AZJ4" s="287"/>
      <c r="AZK4" s="287"/>
      <c r="AZL4" s="287"/>
      <c r="AZM4" s="287"/>
      <c r="AZN4" s="287"/>
      <c r="AZO4" s="287"/>
      <c r="AZP4" s="287"/>
      <c r="AZQ4" s="287"/>
      <c r="AZR4" s="287"/>
      <c r="AZS4" s="287"/>
      <c r="AZT4" s="287"/>
      <c r="AZU4" s="287"/>
      <c r="AZV4" s="287"/>
      <c r="AZW4" s="287"/>
      <c r="AZX4" s="287"/>
      <c r="AZY4" s="287"/>
      <c r="AZZ4" s="287"/>
      <c r="BAA4" s="287"/>
      <c r="BAB4" s="287"/>
      <c r="BAC4" s="287"/>
      <c r="BAD4" s="287"/>
      <c r="BAE4" s="287"/>
      <c r="BAF4" s="287"/>
      <c r="BAG4" s="287"/>
      <c r="BAH4" s="287"/>
      <c r="BAI4" s="287"/>
      <c r="BAJ4" s="287"/>
      <c r="BAK4" s="287"/>
      <c r="BAL4" s="287"/>
      <c r="BAM4" s="287"/>
      <c r="BAN4" s="287"/>
      <c r="BAO4" s="287"/>
      <c r="BAP4" s="287"/>
      <c r="BAQ4" s="287"/>
      <c r="BAR4" s="287"/>
      <c r="BAS4" s="287"/>
      <c r="BAT4" s="287"/>
      <c r="BAU4" s="287"/>
      <c r="BAV4" s="287"/>
      <c r="BAW4" s="287"/>
      <c r="BAX4" s="287"/>
      <c r="BAY4" s="287"/>
      <c r="BAZ4" s="287"/>
      <c r="BBA4" s="287"/>
      <c r="BBB4" s="287"/>
      <c r="BBC4" s="287"/>
      <c r="BBD4" s="287"/>
      <c r="BBE4" s="287"/>
      <c r="BBF4" s="287"/>
      <c r="BBG4" s="287"/>
      <c r="BBH4" s="287"/>
      <c r="BBI4" s="287"/>
      <c r="BBJ4" s="287"/>
      <c r="BBK4" s="287"/>
      <c r="BBL4" s="287"/>
      <c r="BBM4" s="287"/>
      <c r="BBN4" s="287"/>
      <c r="BBO4" s="287"/>
      <c r="BBP4" s="287"/>
      <c r="BBQ4" s="287"/>
      <c r="BBR4" s="287"/>
      <c r="BBS4" s="287"/>
      <c r="BBT4" s="287"/>
      <c r="BBU4" s="287"/>
      <c r="BBV4" s="287"/>
      <c r="BBW4" s="287"/>
      <c r="BBX4" s="287"/>
      <c r="BBY4" s="287"/>
      <c r="BBZ4" s="287"/>
      <c r="BCA4" s="287"/>
      <c r="BCB4" s="287"/>
      <c r="BCC4" s="287"/>
      <c r="BCD4" s="287"/>
      <c r="BCE4" s="287"/>
      <c r="BCF4" s="287"/>
      <c r="BCG4" s="287"/>
      <c r="BCH4" s="287"/>
      <c r="BCI4" s="287"/>
      <c r="BCJ4" s="287"/>
      <c r="BCK4" s="287"/>
      <c r="BCL4" s="287"/>
      <c r="BCM4" s="287"/>
      <c r="BCN4" s="287"/>
      <c r="BCO4" s="287"/>
      <c r="BCP4" s="287"/>
      <c r="BCQ4" s="287"/>
      <c r="BCR4" s="287"/>
      <c r="BCS4" s="287"/>
      <c r="BCT4" s="287"/>
      <c r="BCU4" s="287"/>
      <c r="BCV4" s="287"/>
      <c r="BCW4" s="287"/>
      <c r="BCX4" s="287"/>
      <c r="BCY4" s="287"/>
      <c r="BCZ4" s="287"/>
      <c r="BDA4" s="287"/>
      <c r="BDB4" s="287"/>
      <c r="BDC4" s="287"/>
      <c r="BDD4" s="287"/>
      <c r="BDE4" s="287"/>
      <c r="BDF4" s="287"/>
      <c r="BDG4" s="287"/>
      <c r="BDH4" s="287"/>
      <c r="BDI4" s="287"/>
      <c r="BDJ4" s="287"/>
      <c r="BDK4" s="287"/>
      <c r="BDL4" s="287"/>
      <c r="BDM4" s="287"/>
      <c r="BDN4" s="287"/>
      <c r="BDO4" s="287"/>
      <c r="BDP4" s="287"/>
      <c r="BDQ4" s="287"/>
      <c r="BDR4" s="287"/>
      <c r="BDS4" s="287"/>
      <c r="BDT4" s="287"/>
      <c r="BDU4" s="287"/>
      <c r="BDV4" s="287"/>
      <c r="BDW4" s="287"/>
      <c r="BDX4" s="287"/>
      <c r="BDY4" s="287"/>
      <c r="BDZ4" s="287"/>
      <c r="BEA4" s="287"/>
      <c r="BEB4" s="287"/>
      <c r="BEC4" s="287"/>
      <c r="BED4" s="287"/>
      <c r="BEE4" s="287"/>
      <c r="BEF4" s="287"/>
      <c r="BEG4" s="287"/>
      <c r="BEH4" s="287"/>
      <c r="BEI4" s="287"/>
      <c r="BEJ4" s="287"/>
      <c r="BEK4" s="287"/>
      <c r="BEL4" s="287"/>
      <c r="BEM4" s="287"/>
      <c r="BEN4" s="287"/>
      <c r="BEO4" s="287"/>
      <c r="BEP4" s="287"/>
      <c r="BEQ4" s="287"/>
      <c r="BER4" s="287"/>
      <c r="BES4" s="287"/>
      <c r="BET4" s="287"/>
      <c r="BEU4" s="287"/>
      <c r="BEV4" s="287"/>
      <c r="BEW4" s="287"/>
      <c r="BEX4" s="287"/>
      <c r="BEY4" s="287"/>
      <c r="BEZ4" s="287"/>
      <c r="BFA4" s="287"/>
      <c r="BFB4" s="287"/>
      <c r="BFC4" s="287"/>
      <c r="BFD4" s="287"/>
      <c r="BFE4" s="287"/>
      <c r="BFF4" s="287"/>
      <c r="BFG4" s="287"/>
      <c r="BFH4" s="287"/>
      <c r="BFI4" s="287"/>
      <c r="BFJ4" s="287"/>
      <c r="BFK4" s="287"/>
      <c r="BFL4" s="287"/>
      <c r="BFM4" s="287"/>
      <c r="BFN4" s="287"/>
      <c r="BFO4" s="287"/>
      <c r="BFP4" s="287"/>
      <c r="BFQ4" s="287"/>
      <c r="BFR4" s="287"/>
      <c r="BFS4" s="287"/>
      <c r="BFT4" s="287"/>
      <c r="BFU4" s="287"/>
      <c r="BFV4" s="287"/>
      <c r="BFW4" s="287"/>
      <c r="BFX4" s="287"/>
      <c r="BFY4" s="287"/>
      <c r="BFZ4" s="287"/>
      <c r="BGA4" s="287"/>
      <c r="BGB4" s="287"/>
      <c r="BGC4" s="287"/>
      <c r="BGD4" s="287"/>
      <c r="BGE4" s="287"/>
      <c r="BGF4" s="287"/>
      <c r="BGG4" s="287"/>
      <c r="BGH4" s="287"/>
      <c r="BGI4" s="287"/>
      <c r="BGJ4" s="287"/>
      <c r="BGK4" s="287"/>
      <c r="BGL4" s="287"/>
      <c r="BGM4" s="287"/>
      <c r="BGN4" s="287"/>
      <c r="BGO4" s="287"/>
      <c r="BGP4" s="287"/>
      <c r="BGQ4" s="287"/>
      <c r="BGR4" s="287"/>
      <c r="BGS4" s="287"/>
      <c r="BGT4" s="287"/>
      <c r="BGU4" s="287"/>
      <c r="BGV4" s="287"/>
      <c r="BGW4" s="287"/>
      <c r="BGX4" s="287"/>
      <c r="BGY4" s="287"/>
      <c r="BGZ4" s="287"/>
      <c r="BHA4" s="287"/>
      <c r="BHB4" s="287"/>
      <c r="BHC4" s="287"/>
      <c r="BHD4" s="287"/>
      <c r="BHE4" s="287"/>
      <c r="BHF4" s="287"/>
      <c r="BHG4" s="287"/>
      <c r="BHH4" s="287"/>
      <c r="BHI4" s="287"/>
      <c r="BHJ4" s="287"/>
      <c r="BHK4" s="287"/>
      <c r="BHL4" s="287"/>
      <c r="BHM4" s="287"/>
      <c r="BHN4" s="287"/>
      <c r="BHO4" s="287"/>
      <c r="BHP4" s="287"/>
      <c r="BHQ4" s="287"/>
      <c r="BHR4" s="287"/>
      <c r="BHS4" s="287"/>
      <c r="BHT4" s="287"/>
      <c r="BHU4" s="287"/>
      <c r="BHV4" s="287"/>
      <c r="BHW4" s="287"/>
      <c r="BHX4" s="287"/>
      <c r="BHY4" s="287"/>
      <c r="BHZ4" s="287"/>
      <c r="BIA4" s="287"/>
      <c r="BIB4" s="287"/>
      <c r="BIC4" s="287"/>
      <c r="BID4" s="287"/>
      <c r="BIE4" s="287"/>
      <c r="BIF4" s="287"/>
      <c r="BIG4" s="287"/>
      <c r="BIH4" s="287"/>
      <c r="BII4" s="287"/>
      <c r="BIJ4" s="287"/>
      <c r="BIK4" s="287"/>
      <c r="BIL4" s="287"/>
      <c r="BIM4" s="287"/>
      <c r="BIN4" s="287"/>
      <c r="BIO4" s="287"/>
      <c r="BIP4" s="287"/>
      <c r="BIQ4" s="287"/>
      <c r="BIR4" s="287"/>
      <c r="BIS4" s="287"/>
      <c r="BIT4" s="287"/>
      <c r="BIU4" s="287"/>
      <c r="BIV4" s="287"/>
      <c r="BIW4" s="287"/>
      <c r="BIX4" s="287"/>
      <c r="BIY4" s="287"/>
      <c r="BIZ4" s="287"/>
      <c r="BJA4" s="287"/>
      <c r="BJB4" s="287"/>
      <c r="BJC4" s="287"/>
      <c r="BJD4" s="287"/>
      <c r="BJE4" s="287"/>
      <c r="BJF4" s="287"/>
      <c r="BJG4" s="287"/>
      <c r="BJH4" s="287"/>
      <c r="BJI4" s="287"/>
      <c r="BJJ4" s="287"/>
      <c r="BJK4" s="287"/>
      <c r="BJL4" s="287"/>
      <c r="BJM4" s="287"/>
      <c r="BJN4" s="287"/>
      <c r="BJO4" s="287"/>
      <c r="BJP4" s="287"/>
      <c r="BJQ4" s="287"/>
      <c r="BJR4" s="287"/>
      <c r="BJS4" s="287"/>
      <c r="BJT4" s="287"/>
      <c r="BJU4" s="287"/>
      <c r="BJV4" s="287"/>
      <c r="BJW4" s="287"/>
      <c r="BJX4" s="287"/>
      <c r="BJY4" s="287"/>
      <c r="BJZ4" s="287"/>
      <c r="BKA4" s="287"/>
      <c r="BKB4" s="287"/>
      <c r="BKC4" s="287"/>
      <c r="BKD4" s="287"/>
      <c r="BKE4" s="287"/>
      <c r="BKF4" s="287"/>
      <c r="BKG4" s="287"/>
      <c r="BKH4" s="287"/>
      <c r="BKI4" s="287"/>
      <c r="BKJ4" s="287"/>
      <c r="BKK4" s="287"/>
      <c r="BKL4" s="287"/>
      <c r="BKM4" s="287"/>
      <c r="BKN4" s="287"/>
      <c r="BKO4" s="287"/>
      <c r="BKP4" s="287"/>
      <c r="BKQ4" s="287"/>
      <c r="BKR4" s="287"/>
      <c r="BKS4" s="287"/>
      <c r="BKT4" s="287"/>
      <c r="BKU4" s="287"/>
      <c r="BKV4" s="287"/>
      <c r="BKW4" s="287"/>
      <c r="BKX4" s="287"/>
      <c r="BKY4" s="287"/>
      <c r="BKZ4" s="287"/>
      <c r="BLA4" s="287"/>
      <c r="BLB4" s="287"/>
      <c r="BLC4" s="287"/>
      <c r="BLD4" s="287"/>
      <c r="BLE4" s="287"/>
      <c r="BLF4" s="287"/>
      <c r="BLG4" s="287"/>
      <c r="BLH4" s="287"/>
      <c r="BLI4" s="287"/>
      <c r="BLJ4" s="287"/>
      <c r="BLK4" s="287"/>
      <c r="BLL4" s="287"/>
      <c r="BLM4" s="287"/>
      <c r="BLN4" s="287"/>
      <c r="BLO4" s="287"/>
      <c r="BLP4" s="287"/>
      <c r="BLQ4" s="287"/>
      <c r="BLR4" s="287"/>
      <c r="BLS4" s="287"/>
      <c r="BLT4" s="287"/>
      <c r="BLU4" s="287"/>
      <c r="BLV4" s="287"/>
      <c r="BLW4" s="287"/>
      <c r="BLX4" s="287"/>
      <c r="BLY4" s="287"/>
      <c r="BLZ4" s="287"/>
      <c r="BMA4" s="287"/>
      <c r="BMB4" s="287"/>
      <c r="BMC4" s="287"/>
      <c r="BMD4" s="287"/>
      <c r="BME4" s="287"/>
      <c r="BMF4" s="287"/>
      <c r="BMG4" s="287"/>
      <c r="BMH4" s="287"/>
      <c r="BMI4" s="287"/>
      <c r="BMJ4" s="287"/>
      <c r="BMK4" s="287"/>
      <c r="BML4" s="287"/>
      <c r="BMM4" s="287"/>
      <c r="BMN4" s="287"/>
      <c r="BMO4" s="287"/>
      <c r="BMP4" s="287"/>
      <c r="BMQ4" s="287"/>
      <c r="BMR4" s="287"/>
      <c r="BMS4" s="287"/>
      <c r="BMT4" s="287"/>
      <c r="BMU4" s="287"/>
      <c r="BMV4" s="287"/>
      <c r="BMW4" s="287"/>
      <c r="BMX4" s="287"/>
      <c r="BMY4" s="287"/>
      <c r="BMZ4" s="287"/>
      <c r="BNA4" s="287"/>
      <c r="BNB4" s="287"/>
      <c r="BNC4" s="287"/>
      <c r="BND4" s="287"/>
      <c r="BNE4" s="287"/>
      <c r="BNF4" s="287"/>
      <c r="BNG4" s="287"/>
      <c r="BNH4" s="287"/>
      <c r="BNI4" s="287"/>
      <c r="BNJ4" s="287"/>
      <c r="BNK4" s="287"/>
      <c r="BNL4" s="287"/>
      <c r="BNM4" s="287"/>
      <c r="BNN4" s="287"/>
      <c r="BNO4" s="287"/>
      <c r="BNP4" s="287"/>
      <c r="BNQ4" s="287"/>
      <c r="BNR4" s="287"/>
      <c r="BNS4" s="287"/>
      <c r="BNT4" s="287"/>
      <c r="BNU4" s="287"/>
      <c r="BNV4" s="287"/>
      <c r="BNW4" s="287"/>
      <c r="BNX4" s="287"/>
      <c r="BNY4" s="287"/>
      <c r="BNZ4" s="287"/>
      <c r="BOA4" s="287"/>
      <c r="BOB4" s="287"/>
      <c r="BOC4" s="287"/>
      <c r="BOD4" s="287"/>
      <c r="BOE4" s="287"/>
      <c r="BOF4" s="287"/>
      <c r="BOG4" s="287"/>
      <c r="BOH4" s="287"/>
      <c r="BOI4" s="287"/>
      <c r="BOJ4" s="287"/>
      <c r="BOK4" s="287"/>
      <c r="BOL4" s="287"/>
      <c r="BOM4" s="287"/>
      <c r="BON4" s="287"/>
      <c r="BOO4" s="287"/>
      <c r="BOP4" s="287"/>
      <c r="BOQ4" s="287"/>
      <c r="BOR4" s="287"/>
      <c r="BOS4" s="287"/>
      <c r="BOT4" s="287"/>
      <c r="BOU4" s="287"/>
      <c r="BOV4" s="287"/>
      <c r="BOW4" s="287"/>
      <c r="BOX4" s="287"/>
      <c r="BOY4" s="287"/>
      <c r="BOZ4" s="287"/>
      <c r="BPA4" s="287"/>
      <c r="BPB4" s="287"/>
      <c r="BPC4" s="287"/>
      <c r="BPD4" s="287"/>
      <c r="BPE4" s="287"/>
      <c r="BPF4" s="287"/>
      <c r="BPG4" s="287"/>
      <c r="BPH4" s="287"/>
      <c r="BPI4" s="287"/>
      <c r="BPJ4" s="287"/>
      <c r="BPK4" s="287"/>
      <c r="BPL4" s="287"/>
      <c r="BPM4" s="287"/>
      <c r="BPN4" s="287"/>
      <c r="BPO4" s="287"/>
      <c r="BPP4" s="287"/>
      <c r="BPQ4" s="287"/>
      <c r="BPR4" s="287"/>
      <c r="BPS4" s="287"/>
      <c r="BPT4" s="287"/>
      <c r="BPU4" s="287"/>
      <c r="BPV4" s="287"/>
      <c r="BPW4" s="287"/>
      <c r="BPX4" s="287"/>
      <c r="BPY4" s="287"/>
      <c r="BPZ4" s="287"/>
      <c r="BQA4" s="287"/>
      <c r="BQB4" s="287"/>
      <c r="BQC4" s="287"/>
      <c r="BQD4" s="287"/>
      <c r="BQE4" s="287"/>
      <c r="BQF4" s="287"/>
      <c r="BQG4" s="287"/>
      <c r="BQH4" s="287"/>
      <c r="BQI4" s="287"/>
      <c r="BQJ4" s="287"/>
      <c r="BQK4" s="287"/>
      <c r="BQL4" s="287"/>
      <c r="BQM4" s="287"/>
      <c r="BQN4" s="287"/>
      <c r="BQO4" s="287"/>
      <c r="BQP4" s="287"/>
      <c r="BQQ4" s="287"/>
      <c r="BQR4" s="287"/>
      <c r="BQS4" s="287"/>
      <c r="BQT4" s="287"/>
      <c r="BQU4" s="287"/>
      <c r="BQV4" s="287"/>
      <c r="BQW4" s="287"/>
      <c r="BQX4" s="287"/>
      <c r="BQY4" s="287"/>
      <c r="BQZ4" s="287"/>
      <c r="BRA4" s="287"/>
      <c r="BRB4" s="287"/>
      <c r="BRC4" s="287"/>
      <c r="BRD4" s="287"/>
      <c r="BRE4" s="287"/>
      <c r="BRF4" s="287"/>
      <c r="BRG4" s="287"/>
      <c r="BRH4" s="287"/>
      <c r="BRI4" s="287"/>
      <c r="BRJ4" s="287"/>
      <c r="BRK4" s="287"/>
      <c r="BRL4" s="287"/>
      <c r="BRM4" s="287"/>
      <c r="BRN4" s="287"/>
      <c r="BRO4" s="287"/>
      <c r="BRP4" s="287"/>
      <c r="BRQ4" s="287"/>
      <c r="BRR4" s="287"/>
      <c r="BRS4" s="287"/>
      <c r="BRT4" s="287"/>
      <c r="BRU4" s="287"/>
      <c r="BRV4" s="287"/>
      <c r="BRW4" s="287"/>
      <c r="BRX4" s="287"/>
      <c r="BRY4" s="287"/>
      <c r="BRZ4" s="287"/>
      <c r="BSA4" s="287"/>
      <c r="BSB4" s="287"/>
      <c r="BSC4" s="287"/>
      <c r="BSD4" s="287"/>
      <c r="BSE4" s="287"/>
      <c r="BSF4" s="287"/>
      <c r="BSG4" s="287"/>
      <c r="BSH4" s="287"/>
      <c r="BSI4" s="287"/>
      <c r="BSJ4" s="287"/>
      <c r="BSK4" s="287"/>
      <c r="BSL4" s="287"/>
      <c r="BSM4" s="287"/>
      <c r="BSN4" s="287"/>
      <c r="BSO4" s="287"/>
      <c r="BSP4" s="287"/>
      <c r="BSQ4" s="287"/>
      <c r="BSR4" s="287"/>
      <c r="BSS4" s="287"/>
      <c r="BST4" s="287"/>
      <c r="BSU4" s="287"/>
      <c r="BSV4" s="287"/>
      <c r="BSW4" s="287"/>
      <c r="BSX4" s="287"/>
      <c r="BSY4" s="287"/>
      <c r="BSZ4" s="287"/>
      <c r="BTA4" s="287"/>
      <c r="BTB4" s="287"/>
      <c r="BTC4" s="287"/>
      <c r="BTD4" s="287"/>
      <c r="BTE4" s="287"/>
      <c r="BTF4" s="287"/>
      <c r="BTG4" s="287"/>
      <c r="BTH4" s="287"/>
      <c r="BTI4" s="287"/>
      <c r="BTJ4" s="287"/>
      <c r="BTK4" s="287"/>
      <c r="BTL4" s="287"/>
      <c r="BTM4" s="287"/>
      <c r="BTN4" s="287"/>
      <c r="BTO4" s="287"/>
      <c r="BTP4" s="287"/>
      <c r="BTQ4" s="287"/>
      <c r="BTR4" s="287"/>
      <c r="BTS4" s="287"/>
      <c r="BTT4" s="287"/>
      <c r="BTU4" s="287"/>
      <c r="BTV4" s="287"/>
      <c r="BTW4" s="287"/>
      <c r="BTX4" s="287"/>
      <c r="BTY4" s="287"/>
      <c r="BTZ4" s="287"/>
      <c r="BUA4" s="287"/>
      <c r="BUB4" s="287"/>
      <c r="BUC4" s="287"/>
      <c r="BUD4" s="287"/>
      <c r="BUE4" s="287"/>
      <c r="BUF4" s="287"/>
      <c r="BUG4" s="287"/>
      <c r="BUH4" s="287"/>
      <c r="BUI4" s="287"/>
      <c r="BUJ4" s="287"/>
      <c r="BUK4" s="287"/>
      <c r="BUL4" s="287"/>
      <c r="BUM4" s="287"/>
      <c r="BUN4" s="287"/>
      <c r="BUO4" s="287"/>
      <c r="BUP4" s="287"/>
      <c r="BUQ4" s="287"/>
      <c r="BUR4" s="287"/>
      <c r="BUS4" s="287"/>
      <c r="BUT4" s="287"/>
      <c r="BUU4" s="287"/>
      <c r="BUV4" s="287"/>
      <c r="BUW4" s="287"/>
      <c r="BUX4" s="287"/>
      <c r="BUY4" s="287"/>
      <c r="BUZ4" s="287"/>
      <c r="BVA4" s="287"/>
      <c r="BVB4" s="287"/>
      <c r="BVC4" s="287"/>
      <c r="BVD4" s="287"/>
      <c r="BVE4" s="287"/>
      <c r="BVF4" s="287"/>
      <c r="BVG4" s="287"/>
    </row>
    <row r="5" spans="1:1931" s="10" customFormat="1" ht="15" customHeight="1" x14ac:dyDescent="0.25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311"/>
      <c r="Z5" s="312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  <c r="IK5" s="287"/>
      <c r="IL5" s="287"/>
      <c r="IM5" s="287"/>
      <c r="IN5" s="287"/>
      <c r="IO5" s="287"/>
      <c r="IP5" s="287"/>
      <c r="IQ5" s="287"/>
      <c r="IR5" s="287"/>
      <c r="IS5" s="287"/>
      <c r="IT5" s="287"/>
      <c r="IU5" s="287"/>
      <c r="IV5" s="287"/>
      <c r="IW5" s="287"/>
      <c r="IX5" s="287"/>
      <c r="IY5" s="287"/>
      <c r="IZ5" s="287"/>
      <c r="JA5" s="287"/>
      <c r="JB5" s="287"/>
      <c r="JC5" s="287"/>
      <c r="JD5" s="287"/>
      <c r="JE5" s="287"/>
      <c r="JF5" s="287"/>
      <c r="JG5" s="287"/>
      <c r="JH5" s="287"/>
      <c r="JI5" s="287"/>
      <c r="JJ5" s="287"/>
      <c r="JK5" s="287"/>
      <c r="JL5" s="287"/>
      <c r="JM5" s="287"/>
      <c r="JN5" s="287"/>
      <c r="JO5" s="287"/>
      <c r="JP5" s="287"/>
      <c r="JQ5" s="287"/>
      <c r="JR5" s="287"/>
      <c r="JS5" s="287"/>
      <c r="JT5" s="287"/>
      <c r="JU5" s="287"/>
      <c r="JV5" s="287"/>
      <c r="JW5" s="287"/>
      <c r="JX5" s="287"/>
      <c r="JY5" s="287"/>
      <c r="JZ5" s="287"/>
      <c r="KA5" s="287"/>
      <c r="KB5" s="287"/>
      <c r="KC5" s="287"/>
      <c r="KD5" s="287"/>
      <c r="KE5" s="287"/>
      <c r="KF5" s="287"/>
      <c r="KG5" s="287"/>
      <c r="KH5" s="287"/>
      <c r="KI5" s="287"/>
      <c r="KJ5" s="287"/>
      <c r="KK5" s="287"/>
      <c r="KL5" s="287"/>
      <c r="KM5" s="287"/>
      <c r="KN5" s="287"/>
      <c r="KO5" s="287"/>
      <c r="KP5" s="287"/>
      <c r="KQ5" s="287"/>
      <c r="KR5" s="287"/>
      <c r="KS5" s="287"/>
      <c r="KT5" s="287"/>
      <c r="KU5" s="287"/>
      <c r="KV5" s="287"/>
      <c r="KW5" s="287"/>
      <c r="KX5" s="287"/>
      <c r="KY5" s="287"/>
      <c r="KZ5" s="287"/>
      <c r="LA5" s="287"/>
      <c r="LB5" s="287"/>
      <c r="LC5" s="287"/>
      <c r="LD5" s="287"/>
      <c r="LE5" s="287"/>
      <c r="LF5" s="287"/>
      <c r="LG5" s="287"/>
      <c r="LH5" s="287"/>
      <c r="LI5" s="287"/>
      <c r="LJ5" s="287"/>
      <c r="LK5" s="287"/>
      <c r="LL5" s="287"/>
      <c r="LM5" s="287"/>
      <c r="LN5" s="287"/>
      <c r="LO5" s="287"/>
      <c r="LP5" s="287"/>
      <c r="LQ5" s="287"/>
      <c r="LR5" s="287"/>
      <c r="LS5" s="287"/>
      <c r="LT5" s="287"/>
      <c r="LU5" s="287"/>
      <c r="LV5" s="287"/>
      <c r="LW5" s="287"/>
      <c r="LX5" s="287"/>
      <c r="LY5" s="287"/>
      <c r="LZ5" s="287"/>
      <c r="MA5" s="287"/>
      <c r="MB5" s="287"/>
      <c r="MC5" s="287"/>
      <c r="MD5" s="287"/>
      <c r="ME5" s="287"/>
      <c r="MF5" s="287"/>
      <c r="MG5" s="287"/>
      <c r="MH5" s="287"/>
      <c r="MI5" s="287"/>
      <c r="MJ5" s="287"/>
      <c r="MK5" s="287"/>
      <c r="ML5" s="287"/>
      <c r="MM5" s="287"/>
      <c r="MN5" s="287"/>
      <c r="MO5" s="287"/>
      <c r="MP5" s="287"/>
      <c r="MQ5" s="287"/>
      <c r="MR5" s="287"/>
      <c r="MS5" s="287"/>
      <c r="MT5" s="287"/>
      <c r="MU5" s="287"/>
      <c r="MV5" s="287"/>
      <c r="MW5" s="287"/>
      <c r="MX5" s="287"/>
      <c r="MY5" s="287"/>
      <c r="MZ5" s="287"/>
      <c r="NA5" s="287"/>
      <c r="NB5" s="287"/>
      <c r="NC5" s="287"/>
      <c r="ND5" s="287"/>
      <c r="NE5" s="287"/>
      <c r="NF5" s="287"/>
      <c r="NG5" s="287"/>
      <c r="NH5" s="287"/>
      <c r="NI5" s="287"/>
      <c r="NJ5" s="287"/>
      <c r="NK5" s="287"/>
      <c r="NL5" s="287"/>
      <c r="NM5" s="287"/>
      <c r="NN5" s="287"/>
      <c r="NO5" s="287"/>
      <c r="NP5" s="287"/>
      <c r="NQ5" s="287"/>
      <c r="NR5" s="287"/>
      <c r="NS5" s="287"/>
      <c r="NT5" s="287"/>
      <c r="NU5" s="287"/>
      <c r="NV5" s="287"/>
      <c r="NW5" s="287"/>
      <c r="NX5" s="287"/>
      <c r="NY5" s="287"/>
      <c r="NZ5" s="287"/>
      <c r="OA5" s="287"/>
      <c r="OB5" s="287"/>
      <c r="OC5" s="287"/>
      <c r="OD5" s="287"/>
      <c r="OE5" s="287"/>
      <c r="OF5" s="287"/>
      <c r="OG5" s="287"/>
      <c r="OH5" s="287"/>
      <c r="OI5" s="287"/>
      <c r="OJ5" s="287"/>
      <c r="OK5" s="287"/>
      <c r="OL5" s="287"/>
      <c r="OM5" s="287"/>
      <c r="ON5" s="287"/>
      <c r="OO5" s="287"/>
      <c r="OP5" s="287"/>
      <c r="OQ5" s="287"/>
      <c r="OR5" s="287"/>
      <c r="OS5" s="287"/>
      <c r="OT5" s="287"/>
      <c r="OU5" s="287"/>
      <c r="OV5" s="287"/>
      <c r="OW5" s="287"/>
      <c r="OX5" s="287"/>
      <c r="OY5" s="287"/>
      <c r="OZ5" s="287"/>
      <c r="PA5" s="287"/>
      <c r="PB5" s="287"/>
      <c r="PC5" s="287"/>
      <c r="PD5" s="287"/>
      <c r="PE5" s="287"/>
      <c r="PF5" s="287"/>
      <c r="PG5" s="287"/>
      <c r="PH5" s="287"/>
      <c r="PI5" s="287"/>
      <c r="PJ5" s="287"/>
      <c r="PK5" s="287"/>
      <c r="PL5" s="287"/>
      <c r="PM5" s="287"/>
      <c r="PN5" s="287"/>
      <c r="PO5" s="287"/>
      <c r="PP5" s="287"/>
      <c r="PQ5" s="287"/>
      <c r="PR5" s="287"/>
      <c r="PS5" s="287"/>
      <c r="PT5" s="287"/>
      <c r="PU5" s="287"/>
      <c r="PV5" s="287"/>
      <c r="PW5" s="287"/>
      <c r="PX5" s="287"/>
      <c r="PY5" s="287"/>
      <c r="PZ5" s="287"/>
      <c r="QA5" s="287"/>
      <c r="QB5" s="287"/>
      <c r="QC5" s="287"/>
      <c r="QD5" s="287"/>
      <c r="QE5" s="287"/>
      <c r="QF5" s="287"/>
      <c r="QG5" s="287"/>
      <c r="QH5" s="287"/>
      <c r="QI5" s="287"/>
      <c r="QJ5" s="287"/>
      <c r="QK5" s="287"/>
      <c r="QL5" s="287"/>
      <c r="QM5" s="287"/>
      <c r="QN5" s="287"/>
      <c r="QO5" s="287"/>
      <c r="QP5" s="287"/>
      <c r="QQ5" s="287"/>
      <c r="QR5" s="287"/>
      <c r="QS5" s="287"/>
      <c r="QT5" s="287"/>
      <c r="QU5" s="287"/>
      <c r="QV5" s="287"/>
      <c r="QW5" s="287"/>
      <c r="QX5" s="287"/>
      <c r="QY5" s="287"/>
      <c r="QZ5" s="287"/>
      <c r="RA5" s="287"/>
      <c r="RB5" s="287"/>
      <c r="RC5" s="287"/>
      <c r="RD5" s="287"/>
      <c r="RE5" s="287"/>
      <c r="RF5" s="287"/>
      <c r="RG5" s="287"/>
      <c r="RH5" s="287"/>
      <c r="RI5" s="287"/>
      <c r="RJ5" s="287"/>
      <c r="RK5" s="287"/>
      <c r="RL5" s="287"/>
      <c r="RM5" s="287"/>
      <c r="RN5" s="287"/>
      <c r="RO5" s="287"/>
      <c r="RP5" s="287"/>
      <c r="RQ5" s="287"/>
      <c r="RR5" s="287"/>
      <c r="RS5" s="287"/>
      <c r="RT5" s="287"/>
      <c r="RU5" s="287"/>
      <c r="RV5" s="287"/>
      <c r="RW5" s="287"/>
      <c r="RX5" s="287"/>
      <c r="RY5" s="287"/>
      <c r="RZ5" s="287"/>
      <c r="SA5" s="287"/>
      <c r="SB5" s="287"/>
      <c r="SC5" s="287"/>
      <c r="SD5" s="287"/>
      <c r="SE5" s="287"/>
      <c r="SF5" s="287"/>
      <c r="SG5" s="287"/>
      <c r="SH5" s="287"/>
      <c r="SI5" s="287"/>
      <c r="SJ5" s="287"/>
      <c r="SK5" s="287"/>
      <c r="SL5" s="287"/>
      <c r="SM5" s="287"/>
      <c r="SN5" s="287"/>
      <c r="SO5" s="287"/>
      <c r="SP5" s="287"/>
      <c r="SQ5" s="287"/>
      <c r="SR5" s="287"/>
      <c r="SS5" s="287"/>
      <c r="ST5" s="287"/>
      <c r="SU5" s="287"/>
      <c r="SV5" s="287"/>
      <c r="SW5" s="287"/>
      <c r="SX5" s="287"/>
      <c r="SY5" s="287"/>
      <c r="SZ5" s="287"/>
      <c r="TA5" s="287"/>
      <c r="TB5" s="287"/>
      <c r="TC5" s="287"/>
      <c r="TD5" s="287"/>
      <c r="TE5" s="287"/>
      <c r="TF5" s="287"/>
      <c r="TG5" s="287"/>
      <c r="TH5" s="287"/>
      <c r="TI5" s="287"/>
      <c r="TJ5" s="287"/>
      <c r="TK5" s="287"/>
      <c r="TL5" s="287"/>
      <c r="TM5" s="287"/>
      <c r="TN5" s="287"/>
      <c r="TO5" s="287"/>
      <c r="TP5" s="287"/>
      <c r="TQ5" s="287"/>
      <c r="TR5" s="287"/>
      <c r="TS5" s="287"/>
      <c r="TT5" s="287"/>
      <c r="TU5" s="287"/>
      <c r="TV5" s="287"/>
      <c r="TW5" s="287"/>
      <c r="TX5" s="287"/>
      <c r="TY5" s="287"/>
      <c r="TZ5" s="287"/>
      <c r="UA5" s="287"/>
      <c r="UB5" s="287"/>
      <c r="UC5" s="287"/>
      <c r="UD5" s="287"/>
      <c r="UE5" s="287"/>
      <c r="UF5" s="287"/>
      <c r="UG5" s="287"/>
      <c r="UH5" s="287"/>
      <c r="UI5" s="287"/>
      <c r="UJ5" s="287"/>
      <c r="UK5" s="287"/>
      <c r="UL5" s="287"/>
      <c r="UM5" s="287"/>
      <c r="UN5" s="287"/>
      <c r="UO5" s="287"/>
      <c r="UP5" s="287"/>
      <c r="UQ5" s="287"/>
      <c r="UR5" s="287"/>
      <c r="US5" s="287"/>
      <c r="UT5" s="287"/>
      <c r="UU5" s="287"/>
      <c r="UV5" s="287"/>
      <c r="UW5" s="287"/>
      <c r="UX5" s="287"/>
      <c r="UY5" s="287"/>
      <c r="UZ5" s="287"/>
      <c r="VA5" s="287"/>
      <c r="VB5" s="287"/>
      <c r="VC5" s="287"/>
      <c r="VD5" s="287"/>
      <c r="VE5" s="287"/>
      <c r="VF5" s="287"/>
      <c r="VG5" s="287"/>
      <c r="VH5" s="287"/>
      <c r="VI5" s="287"/>
      <c r="VJ5" s="287"/>
      <c r="VK5" s="287"/>
      <c r="VL5" s="287"/>
      <c r="VM5" s="287"/>
      <c r="VN5" s="287"/>
      <c r="VO5" s="287"/>
      <c r="VP5" s="287"/>
      <c r="VQ5" s="287"/>
      <c r="VR5" s="287"/>
      <c r="VS5" s="287"/>
      <c r="VT5" s="287"/>
      <c r="VU5" s="287"/>
      <c r="VV5" s="287"/>
      <c r="VW5" s="287"/>
      <c r="VX5" s="287"/>
      <c r="VY5" s="287"/>
      <c r="VZ5" s="287"/>
      <c r="WA5" s="287"/>
      <c r="WB5" s="287"/>
      <c r="WC5" s="287"/>
      <c r="WD5" s="287"/>
      <c r="WE5" s="287"/>
      <c r="WF5" s="287"/>
      <c r="WG5" s="287"/>
      <c r="WH5" s="287"/>
      <c r="WI5" s="287"/>
      <c r="WJ5" s="287"/>
      <c r="WK5" s="287"/>
      <c r="WL5" s="287"/>
      <c r="WM5" s="287"/>
      <c r="WN5" s="287"/>
      <c r="WO5" s="287"/>
      <c r="WP5" s="287"/>
      <c r="WQ5" s="287"/>
      <c r="WR5" s="287"/>
      <c r="WS5" s="287"/>
      <c r="WT5" s="287"/>
      <c r="WU5" s="287"/>
      <c r="WV5" s="287"/>
      <c r="WW5" s="287"/>
      <c r="WX5" s="287"/>
      <c r="WY5" s="287"/>
      <c r="WZ5" s="287"/>
      <c r="XA5" s="287"/>
      <c r="XB5" s="287"/>
      <c r="XC5" s="287"/>
      <c r="XD5" s="287"/>
      <c r="XE5" s="287"/>
      <c r="XF5" s="287"/>
      <c r="XG5" s="287"/>
      <c r="XH5" s="287"/>
      <c r="XI5" s="287"/>
      <c r="XJ5" s="287"/>
      <c r="XK5" s="287"/>
      <c r="XL5" s="287"/>
      <c r="XM5" s="287"/>
      <c r="XN5" s="287"/>
      <c r="XO5" s="287"/>
      <c r="XP5" s="287"/>
      <c r="XQ5" s="287"/>
      <c r="XR5" s="287"/>
      <c r="XS5" s="287"/>
      <c r="XT5" s="287"/>
      <c r="XU5" s="287"/>
      <c r="XV5" s="287"/>
      <c r="XW5" s="287"/>
      <c r="XX5" s="287"/>
      <c r="XY5" s="287"/>
      <c r="XZ5" s="287"/>
      <c r="YA5" s="287"/>
      <c r="YB5" s="287"/>
      <c r="YC5" s="287"/>
      <c r="YD5" s="287"/>
      <c r="YE5" s="287"/>
      <c r="YF5" s="287"/>
      <c r="YG5" s="287"/>
      <c r="YH5" s="287"/>
      <c r="YI5" s="287"/>
      <c r="YJ5" s="287"/>
      <c r="YK5" s="287"/>
      <c r="YL5" s="287"/>
      <c r="YM5" s="287"/>
      <c r="YN5" s="287"/>
      <c r="YO5" s="287"/>
      <c r="YP5" s="287"/>
      <c r="YQ5" s="287"/>
      <c r="YR5" s="287"/>
      <c r="YS5" s="287"/>
      <c r="YT5" s="287"/>
      <c r="YU5" s="287"/>
      <c r="YV5" s="287"/>
      <c r="YW5" s="287"/>
      <c r="YX5" s="287"/>
      <c r="YY5" s="287"/>
      <c r="YZ5" s="287"/>
      <c r="ZA5" s="287"/>
      <c r="ZB5" s="287"/>
      <c r="ZC5" s="287"/>
      <c r="ZD5" s="287"/>
      <c r="ZE5" s="287"/>
      <c r="ZF5" s="287"/>
      <c r="ZG5" s="287"/>
      <c r="ZH5" s="287"/>
      <c r="ZI5" s="287"/>
      <c r="ZJ5" s="287"/>
      <c r="ZK5" s="287"/>
      <c r="ZL5" s="287"/>
      <c r="ZM5" s="287"/>
      <c r="ZN5" s="287"/>
      <c r="ZO5" s="287"/>
      <c r="ZP5" s="287"/>
      <c r="ZQ5" s="287"/>
      <c r="ZR5" s="287"/>
      <c r="ZS5" s="287"/>
      <c r="ZT5" s="287"/>
      <c r="ZU5" s="287"/>
      <c r="ZV5" s="287"/>
      <c r="ZW5" s="287"/>
      <c r="ZX5" s="287"/>
      <c r="ZY5" s="287"/>
      <c r="ZZ5" s="287"/>
      <c r="AAA5" s="287"/>
      <c r="AAB5" s="287"/>
      <c r="AAC5" s="287"/>
      <c r="AAD5" s="287"/>
      <c r="AAE5" s="287"/>
      <c r="AAF5" s="287"/>
      <c r="AAG5" s="287"/>
      <c r="AAH5" s="287"/>
      <c r="AAI5" s="287"/>
      <c r="AAJ5" s="287"/>
      <c r="AAK5" s="287"/>
      <c r="AAL5" s="287"/>
      <c r="AAM5" s="287"/>
      <c r="AAN5" s="287"/>
      <c r="AAO5" s="287"/>
      <c r="AAP5" s="287"/>
      <c r="AAQ5" s="287"/>
      <c r="AAR5" s="287"/>
      <c r="AAS5" s="287"/>
      <c r="AAT5" s="287"/>
      <c r="AAU5" s="287"/>
      <c r="AAV5" s="287"/>
      <c r="AAW5" s="287"/>
      <c r="AAX5" s="287"/>
      <c r="AAY5" s="287"/>
      <c r="AAZ5" s="287"/>
      <c r="ABA5" s="287"/>
      <c r="ABB5" s="287"/>
      <c r="ABC5" s="287"/>
      <c r="ABD5" s="287"/>
      <c r="ABE5" s="287"/>
      <c r="ABF5" s="287"/>
      <c r="ABG5" s="287"/>
      <c r="ABH5" s="287"/>
      <c r="ABI5" s="287"/>
      <c r="ABJ5" s="287"/>
      <c r="ABK5" s="287"/>
      <c r="ABL5" s="287"/>
      <c r="ABM5" s="287"/>
      <c r="ABN5" s="287"/>
      <c r="ABO5" s="287"/>
      <c r="ABP5" s="287"/>
      <c r="ABQ5" s="287"/>
      <c r="ABR5" s="287"/>
      <c r="ABS5" s="287"/>
      <c r="ABT5" s="287"/>
      <c r="ABU5" s="287"/>
      <c r="ABV5" s="287"/>
      <c r="ABW5" s="287"/>
      <c r="ABX5" s="287"/>
      <c r="ABY5" s="287"/>
      <c r="ABZ5" s="287"/>
      <c r="ACA5" s="287"/>
      <c r="ACB5" s="287"/>
      <c r="ACC5" s="287"/>
      <c r="ACD5" s="287"/>
      <c r="ACE5" s="287"/>
      <c r="ACF5" s="287"/>
      <c r="ACG5" s="287"/>
      <c r="ACH5" s="287"/>
      <c r="ACI5" s="287"/>
      <c r="ACJ5" s="287"/>
      <c r="ACK5" s="287"/>
      <c r="ACL5" s="287"/>
      <c r="ACM5" s="287"/>
      <c r="ACN5" s="287"/>
      <c r="ACO5" s="287"/>
      <c r="ACP5" s="287"/>
      <c r="ACQ5" s="287"/>
      <c r="ACR5" s="287"/>
      <c r="ACS5" s="287"/>
      <c r="ACT5" s="287"/>
      <c r="ACU5" s="287"/>
      <c r="ACV5" s="287"/>
      <c r="ACW5" s="287"/>
      <c r="ACX5" s="287"/>
      <c r="ACY5" s="287"/>
      <c r="ACZ5" s="287"/>
      <c r="ADA5" s="287"/>
      <c r="ADB5" s="287"/>
      <c r="ADC5" s="287"/>
      <c r="ADD5" s="287"/>
      <c r="ADE5" s="287"/>
      <c r="ADF5" s="287"/>
      <c r="ADG5" s="287"/>
      <c r="ADH5" s="287"/>
      <c r="ADI5" s="287"/>
      <c r="ADJ5" s="287"/>
      <c r="ADK5" s="287"/>
      <c r="ADL5" s="287"/>
      <c r="ADM5" s="287"/>
      <c r="ADN5" s="287"/>
      <c r="ADO5" s="287"/>
      <c r="ADP5" s="287"/>
      <c r="ADQ5" s="287"/>
      <c r="ADR5" s="287"/>
      <c r="ADS5" s="287"/>
      <c r="ADT5" s="287"/>
      <c r="ADU5" s="287"/>
      <c r="ADV5" s="287"/>
      <c r="ADW5" s="287"/>
      <c r="ADX5" s="287"/>
      <c r="ADY5" s="287"/>
      <c r="ADZ5" s="287"/>
      <c r="AEA5" s="287"/>
      <c r="AEB5" s="287"/>
      <c r="AEC5" s="287"/>
      <c r="AED5" s="287"/>
      <c r="AEE5" s="287"/>
      <c r="AEF5" s="287"/>
      <c r="AEG5" s="287"/>
      <c r="AEH5" s="287"/>
      <c r="AEI5" s="287"/>
      <c r="AEJ5" s="287"/>
      <c r="AEK5" s="287"/>
      <c r="AEL5" s="287"/>
      <c r="AEM5" s="287"/>
      <c r="AEN5" s="287"/>
      <c r="AEO5" s="287"/>
      <c r="AEP5" s="287"/>
      <c r="AEQ5" s="287"/>
      <c r="AER5" s="287"/>
      <c r="AES5" s="287"/>
      <c r="AET5" s="287"/>
      <c r="AEU5" s="287"/>
      <c r="AEV5" s="287"/>
      <c r="AEW5" s="287"/>
      <c r="AEX5" s="287"/>
      <c r="AEY5" s="287"/>
      <c r="AEZ5" s="287"/>
      <c r="AFA5" s="287"/>
      <c r="AFB5" s="287"/>
      <c r="AFC5" s="287"/>
      <c r="AFD5" s="287"/>
      <c r="AFE5" s="287"/>
      <c r="AFF5" s="287"/>
      <c r="AFG5" s="287"/>
      <c r="AFH5" s="287"/>
      <c r="AFI5" s="287"/>
      <c r="AFJ5" s="287"/>
      <c r="AFK5" s="287"/>
      <c r="AFL5" s="287"/>
      <c r="AFM5" s="287"/>
      <c r="AFN5" s="287"/>
      <c r="AFO5" s="287"/>
      <c r="AFP5" s="287"/>
      <c r="AFQ5" s="287"/>
      <c r="AFR5" s="287"/>
      <c r="AFS5" s="287"/>
      <c r="AFT5" s="287"/>
      <c r="AFU5" s="287"/>
      <c r="AFV5" s="287"/>
      <c r="AFW5" s="287"/>
      <c r="AFX5" s="287"/>
      <c r="AFY5" s="287"/>
      <c r="AFZ5" s="287"/>
      <c r="AGA5" s="287"/>
      <c r="AGB5" s="287"/>
      <c r="AGC5" s="287"/>
      <c r="AGD5" s="287"/>
      <c r="AGE5" s="287"/>
      <c r="AGF5" s="287"/>
      <c r="AGG5" s="287"/>
      <c r="AGH5" s="287"/>
      <c r="AGI5" s="287"/>
      <c r="AGJ5" s="287"/>
      <c r="AGK5" s="287"/>
      <c r="AGL5" s="287"/>
      <c r="AGM5" s="287"/>
      <c r="AGN5" s="287"/>
      <c r="AGO5" s="287"/>
      <c r="AGP5" s="287"/>
      <c r="AGQ5" s="287"/>
      <c r="AGR5" s="287"/>
      <c r="AGS5" s="287"/>
      <c r="AGT5" s="287"/>
      <c r="AGU5" s="287"/>
      <c r="AGV5" s="287"/>
      <c r="AGW5" s="287"/>
      <c r="AGX5" s="287"/>
      <c r="AGY5" s="287"/>
      <c r="AGZ5" s="287"/>
      <c r="AHA5" s="287"/>
      <c r="AHB5" s="287"/>
      <c r="AHC5" s="287"/>
      <c r="AHD5" s="287"/>
      <c r="AHE5" s="287"/>
      <c r="AHF5" s="287"/>
      <c r="AHG5" s="287"/>
      <c r="AHH5" s="287"/>
      <c r="AHI5" s="287"/>
      <c r="AHJ5" s="287"/>
      <c r="AHK5" s="287"/>
      <c r="AHL5" s="287"/>
      <c r="AHM5" s="287"/>
      <c r="AHN5" s="287"/>
      <c r="AHO5" s="287"/>
      <c r="AHP5" s="287"/>
      <c r="AHQ5" s="287"/>
      <c r="AHR5" s="287"/>
      <c r="AHS5" s="287"/>
      <c r="AHT5" s="287"/>
      <c r="AHU5" s="287"/>
      <c r="AHV5" s="287"/>
      <c r="AHW5" s="287"/>
      <c r="AHX5" s="287"/>
      <c r="AHY5" s="287"/>
      <c r="AHZ5" s="287"/>
      <c r="AIA5" s="287"/>
      <c r="AIB5" s="287"/>
      <c r="AIC5" s="287"/>
      <c r="AID5" s="287"/>
      <c r="AIE5" s="287"/>
      <c r="AIF5" s="287"/>
      <c r="AIG5" s="287"/>
      <c r="AIH5" s="287"/>
      <c r="AII5" s="287"/>
      <c r="AIJ5" s="287"/>
      <c r="AIK5" s="287"/>
      <c r="AIL5" s="287"/>
      <c r="AIM5" s="287"/>
      <c r="AIN5" s="287"/>
      <c r="AIO5" s="287"/>
      <c r="AIP5" s="287"/>
      <c r="AIQ5" s="287"/>
      <c r="AIR5" s="287"/>
      <c r="AIS5" s="287"/>
      <c r="AIT5" s="287"/>
      <c r="AIU5" s="287"/>
      <c r="AIV5" s="287"/>
      <c r="AIW5" s="287"/>
      <c r="AIX5" s="287"/>
      <c r="AIY5" s="287"/>
      <c r="AIZ5" s="287"/>
      <c r="AJA5" s="287"/>
      <c r="AJB5" s="287"/>
      <c r="AJC5" s="287"/>
      <c r="AJD5" s="287"/>
      <c r="AJE5" s="287"/>
      <c r="AJF5" s="287"/>
      <c r="AJG5" s="287"/>
      <c r="AJH5" s="287"/>
      <c r="AJI5" s="287"/>
      <c r="AJJ5" s="287"/>
      <c r="AJK5" s="287"/>
      <c r="AJL5" s="287"/>
      <c r="AJM5" s="287"/>
      <c r="AJN5" s="287"/>
      <c r="AJO5" s="287"/>
      <c r="AJP5" s="287"/>
      <c r="AJQ5" s="287"/>
      <c r="AJR5" s="287"/>
      <c r="AJS5" s="287"/>
      <c r="AJT5" s="287"/>
      <c r="AJU5" s="287"/>
      <c r="AJV5" s="287"/>
      <c r="AJW5" s="287"/>
      <c r="AJX5" s="287"/>
      <c r="AJY5" s="287"/>
      <c r="AJZ5" s="287"/>
      <c r="AKA5" s="287"/>
      <c r="AKB5" s="287"/>
      <c r="AKC5" s="287"/>
      <c r="AKD5" s="287"/>
      <c r="AKE5" s="287"/>
      <c r="AKF5" s="287"/>
      <c r="AKG5" s="287"/>
      <c r="AKH5" s="287"/>
      <c r="AKI5" s="287"/>
      <c r="AKJ5" s="287"/>
      <c r="AKK5" s="287"/>
      <c r="AKL5" s="287"/>
      <c r="AKM5" s="287"/>
      <c r="AKN5" s="287"/>
      <c r="AKO5" s="287"/>
      <c r="AKP5" s="287"/>
      <c r="AKQ5" s="287"/>
      <c r="AKR5" s="287"/>
      <c r="AKS5" s="287"/>
      <c r="AKT5" s="287"/>
      <c r="AKU5" s="287"/>
      <c r="AKV5" s="287"/>
      <c r="AKW5" s="287"/>
      <c r="AKX5" s="287"/>
      <c r="AKY5" s="287"/>
      <c r="AKZ5" s="287"/>
      <c r="ALA5" s="287"/>
      <c r="ALB5" s="287"/>
      <c r="ALC5" s="287"/>
      <c r="ALD5" s="287"/>
      <c r="ALE5" s="287"/>
      <c r="ALF5" s="287"/>
      <c r="ALG5" s="287"/>
      <c r="ALH5" s="287"/>
      <c r="ALI5" s="287"/>
      <c r="ALJ5" s="287"/>
      <c r="ALK5" s="287"/>
      <c r="ALL5" s="287"/>
      <c r="ALM5" s="287"/>
      <c r="ALN5" s="287"/>
      <c r="ALO5" s="287"/>
      <c r="ALP5" s="287"/>
      <c r="ALQ5" s="287"/>
      <c r="ALR5" s="287"/>
      <c r="ALS5" s="287"/>
      <c r="ALT5" s="287"/>
      <c r="ALU5" s="287"/>
      <c r="ALV5" s="287"/>
      <c r="ALW5" s="287"/>
      <c r="ALX5" s="287"/>
      <c r="ALY5" s="287"/>
      <c r="ALZ5" s="287"/>
      <c r="AMA5" s="287"/>
      <c r="AMB5" s="287"/>
      <c r="AMC5" s="287"/>
      <c r="AMD5" s="287"/>
      <c r="AME5" s="287"/>
      <c r="AMF5" s="287"/>
      <c r="AMG5" s="287"/>
      <c r="AMH5" s="287"/>
      <c r="AMI5" s="287"/>
      <c r="AMJ5" s="287"/>
      <c r="AMK5" s="287"/>
      <c r="AML5" s="287"/>
      <c r="AMM5" s="287"/>
      <c r="AMN5" s="287"/>
      <c r="AMO5" s="287"/>
      <c r="AMP5" s="287"/>
      <c r="AMQ5" s="287"/>
      <c r="AMR5" s="287"/>
      <c r="AMS5" s="287"/>
      <c r="AMT5" s="287"/>
      <c r="AMU5" s="287"/>
      <c r="AMV5" s="287"/>
      <c r="AMW5" s="287"/>
      <c r="AMX5" s="287"/>
      <c r="AMY5" s="287"/>
      <c r="AMZ5" s="287"/>
      <c r="ANA5" s="287"/>
      <c r="ANB5" s="287"/>
      <c r="ANC5" s="287"/>
      <c r="AND5" s="287"/>
      <c r="ANE5" s="287"/>
      <c r="ANF5" s="287"/>
      <c r="ANG5" s="287"/>
      <c r="ANH5" s="287"/>
      <c r="ANI5" s="287"/>
      <c r="ANJ5" s="287"/>
      <c r="ANK5" s="287"/>
      <c r="ANL5" s="287"/>
      <c r="ANM5" s="287"/>
      <c r="ANN5" s="287"/>
      <c r="ANO5" s="287"/>
      <c r="ANP5" s="287"/>
      <c r="ANQ5" s="287"/>
      <c r="ANR5" s="287"/>
      <c r="ANS5" s="287"/>
      <c r="ANT5" s="287"/>
      <c r="ANU5" s="287"/>
      <c r="ANV5" s="287"/>
      <c r="ANW5" s="287"/>
      <c r="ANX5" s="287"/>
      <c r="ANY5" s="287"/>
      <c r="ANZ5" s="287"/>
      <c r="AOA5" s="287"/>
      <c r="AOB5" s="287"/>
      <c r="AOC5" s="287"/>
      <c r="AOD5" s="287"/>
      <c r="AOE5" s="287"/>
      <c r="AOF5" s="287"/>
      <c r="AOG5" s="287"/>
      <c r="AOH5" s="287"/>
      <c r="AOI5" s="287"/>
      <c r="AOJ5" s="287"/>
      <c r="AOK5" s="287"/>
      <c r="AOL5" s="287"/>
      <c r="AOM5" s="287"/>
      <c r="AON5" s="287"/>
      <c r="AOO5" s="287"/>
      <c r="AOP5" s="287"/>
      <c r="AOQ5" s="287"/>
      <c r="AOR5" s="287"/>
      <c r="AOS5" s="287"/>
      <c r="AOT5" s="287"/>
      <c r="AOU5" s="287"/>
      <c r="AOV5" s="287"/>
      <c r="AOW5" s="287"/>
      <c r="AOX5" s="287"/>
      <c r="AOY5" s="287"/>
      <c r="AOZ5" s="287"/>
      <c r="APA5" s="287"/>
      <c r="APB5" s="287"/>
      <c r="APC5" s="287"/>
      <c r="APD5" s="287"/>
      <c r="APE5" s="287"/>
      <c r="APF5" s="287"/>
      <c r="APG5" s="287"/>
      <c r="APH5" s="287"/>
      <c r="API5" s="287"/>
      <c r="APJ5" s="287"/>
      <c r="APK5" s="287"/>
      <c r="APL5" s="287"/>
      <c r="APM5" s="287"/>
      <c r="APN5" s="287"/>
      <c r="APO5" s="287"/>
      <c r="APP5" s="287"/>
      <c r="APQ5" s="287"/>
      <c r="APR5" s="287"/>
      <c r="APS5" s="287"/>
      <c r="APT5" s="287"/>
      <c r="APU5" s="287"/>
      <c r="APV5" s="287"/>
      <c r="APW5" s="287"/>
      <c r="APX5" s="287"/>
      <c r="APY5" s="287"/>
      <c r="APZ5" s="287"/>
      <c r="AQA5" s="287"/>
      <c r="AQB5" s="287"/>
      <c r="AQC5" s="287"/>
      <c r="AQD5" s="287"/>
      <c r="AQE5" s="287"/>
      <c r="AQF5" s="287"/>
      <c r="AQG5" s="287"/>
      <c r="AQH5" s="287"/>
      <c r="AQI5" s="287"/>
      <c r="AQJ5" s="287"/>
      <c r="AQK5" s="287"/>
      <c r="AQL5" s="287"/>
      <c r="AQM5" s="287"/>
      <c r="AQN5" s="287"/>
      <c r="AQO5" s="287"/>
      <c r="AQP5" s="287"/>
      <c r="AQQ5" s="287"/>
      <c r="AQR5" s="287"/>
      <c r="AQS5" s="287"/>
      <c r="AQT5" s="287"/>
      <c r="AQU5" s="287"/>
      <c r="AQV5" s="287"/>
      <c r="AQW5" s="287"/>
      <c r="AQX5" s="287"/>
      <c r="AQY5" s="287"/>
      <c r="AQZ5" s="287"/>
      <c r="ARA5" s="287"/>
      <c r="ARB5" s="287"/>
      <c r="ARC5" s="287"/>
      <c r="ARD5" s="287"/>
      <c r="ARE5" s="287"/>
      <c r="ARF5" s="287"/>
      <c r="ARG5" s="287"/>
      <c r="ARH5" s="287"/>
      <c r="ARI5" s="287"/>
      <c r="ARJ5" s="287"/>
      <c r="ARK5" s="287"/>
      <c r="ARL5" s="287"/>
      <c r="ARM5" s="287"/>
      <c r="ARN5" s="287"/>
      <c r="ARO5" s="287"/>
      <c r="ARP5" s="287"/>
      <c r="ARQ5" s="287"/>
      <c r="ARR5" s="287"/>
      <c r="ARS5" s="287"/>
      <c r="ART5" s="287"/>
      <c r="ARU5" s="287"/>
      <c r="ARV5" s="287"/>
      <c r="ARW5" s="287"/>
      <c r="ARX5" s="287"/>
      <c r="ARY5" s="287"/>
      <c r="ARZ5" s="287"/>
      <c r="ASA5" s="287"/>
      <c r="ASB5" s="287"/>
      <c r="ASC5" s="287"/>
      <c r="ASD5" s="287"/>
      <c r="ASE5" s="287"/>
      <c r="ASF5" s="287"/>
      <c r="ASG5" s="287"/>
      <c r="ASH5" s="287"/>
      <c r="ASI5" s="287"/>
      <c r="ASJ5" s="287"/>
      <c r="ASK5" s="287"/>
      <c r="ASL5" s="287"/>
      <c r="ASM5" s="287"/>
      <c r="ASN5" s="287"/>
      <c r="ASO5" s="287"/>
      <c r="ASP5" s="287"/>
      <c r="ASQ5" s="287"/>
      <c r="ASR5" s="287"/>
      <c r="ASS5" s="287"/>
      <c r="AST5" s="287"/>
      <c r="ASU5" s="287"/>
      <c r="ASV5" s="287"/>
      <c r="ASW5" s="287"/>
      <c r="ASX5" s="287"/>
      <c r="ASY5" s="287"/>
      <c r="ASZ5" s="287"/>
      <c r="ATA5" s="287"/>
      <c r="ATB5" s="287"/>
      <c r="ATC5" s="287"/>
      <c r="ATD5" s="287"/>
      <c r="ATE5" s="287"/>
      <c r="ATF5" s="287"/>
      <c r="ATG5" s="287"/>
      <c r="ATH5" s="287"/>
      <c r="ATI5" s="287"/>
      <c r="ATJ5" s="287"/>
      <c r="ATK5" s="287"/>
      <c r="ATL5" s="287"/>
      <c r="ATM5" s="287"/>
      <c r="ATN5" s="287"/>
      <c r="ATO5" s="287"/>
      <c r="ATP5" s="287"/>
      <c r="ATQ5" s="287"/>
      <c r="ATR5" s="287"/>
      <c r="ATS5" s="287"/>
      <c r="ATT5" s="287"/>
      <c r="ATU5" s="287"/>
      <c r="ATV5" s="287"/>
      <c r="ATW5" s="287"/>
      <c r="ATX5" s="287"/>
      <c r="ATY5" s="287"/>
      <c r="ATZ5" s="287"/>
      <c r="AUA5" s="287"/>
      <c r="AUB5" s="287"/>
      <c r="AUC5" s="287"/>
      <c r="AUD5" s="287"/>
      <c r="AUE5" s="287"/>
      <c r="AUF5" s="287"/>
      <c r="AUG5" s="287"/>
      <c r="AUH5" s="287"/>
      <c r="AUI5" s="287"/>
      <c r="AUJ5" s="287"/>
      <c r="AUK5" s="287"/>
      <c r="AUL5" s="287"/>
      <c r="AUM5" s="287"/>
      <c r="AUN5" s="287"/>
      <c r="AUO5" s="287"/>
      <c r="AUP5" s="287"/>
      <c r="AUQ5" s="287"/>
      <c r="AUR5" s="287"/>
      <c r="AUS5" s="287"/>
      <c r="AUT5" s="287"/>
      <c r="AUU5" s="287"/>
      <c r="AUV5" s="287"/>
      <c r="AUW5" s="287"/>
      <c r="AUX5" s="287"/>
      <c r="AUY5" s="287"/>
      <c r="AUZ5" s="287"/>
      <c r="AVA5" s="287"/>
      <c r="AVB5" s="287"/>
      <c r="AVC5" s="287"/>
      <c r="AVD5" s="287"/>
      <c r="AVE5" s="287"/>
      <c r="AVF5" s="287"/>
      <c r="AVG5" s="287"/>
      <c r="AVH5" s="287"/>
      <c r="AVI5" s="287"/>
      <c r="AVJ5" s="287"/>
      <c r="AVK5" s="287"/>
      <c r="AVL5" s="287"/>
      <c r="AVM5" s="287"/>
      <c r="AVN5" s="287"/>
      <c r="AVO5" s="287"/>
      <c r="AVP5" s="287"/>
      <c r="AVQ5" s="287"/>
      <c r="AVR5" s="287"/>
      <c r="AVS5" s="287"/>
      <c r="AVT5" s="287"/>
      <c r="AVU5" s="287"/>
      <c r="AVV5" s="287"/>
      <c r="AVW5" s="287"/>
      <c r="AVX5" s="287"/>
      <c r="AVY5" s="287"/>
      <c r="AVZ5" s="287"/>
      <c r="AWA5" s="287"/>
      <c r="AWB5" s="287"/>
      <c r="AWC5" s="287"/>
      <c r="AWD5" s="287"/>
      <c r="AWE5" s="287"/>
      <c r="AWF5" s="287"/>
      <c r="AWG5" s="287"/>
      <c r="AWH5" s="287"/>
      <c r="AWI5" s="287"/>
      <c r="AWJ5" s="287"/>
      <c r="AWK5" s="287"/>
      <c r="AWL5" s="287"/>
      <c r="AWM5" s="287"/>
      <c r="AWN5" s="287"/>
      <c r="AWO5" s="287"/>
      <c r="AWP5" s="287"/>
      <c r="AWQ5" s="287"/>
      <c r="AWR5" s="287"/>
      <c r="AWS5" s="287"/>
      <c r="AWT5" s="287"/>
      <c r="AWU5" s="287"/>
      <c r="AWV5" s="287"/>
      <c r="AWW5" s="287"/>
      <c r="AWX5" s="287"/>
      <c r="AWY5" s="287"/>
      <c r="AWZ5" s="287"/>
      <c r="AXA5" s="287"/>
      <c r="AXB5" s="287"/>
      <c r="AXC5" s="287"/>
      <c r="AXD5" s="287"/>
      <c r="AXE5" s="287"/>
      <c r="AXF5" s="287"/>
      <c r="AXG5" s="287"/>
      <c r="AXH5" s="287"/>
      <c r="AXI5" s="287"/>
      <c r="AXJ5" s="287"/>
      <c r="AXK5" s="287"/>
      <c r="AXL5" s="287"/>
      <c r="AXM5" s="287"/>
      <c r="AXN5" s="287"/>
      <c r="AXO5" s="287"/>
      <c r="AXP5" s="287"/>
      <c r="AXQ5" s="287"/>
      <c r="AXR5" s="287"/>
      <c r="AXS5" s="287"/>
      <c r="AXT5" s="287"/>
      <c r="AXU5" s="287"/>
      <c r="AXV5" s="287"/>
      <c r="AXW5" s="287"/>
      <c r="AXX5" s="287"/>
      <c r="AXY5" s="287"/>
      <c r="AXZ5" s="287"/>
      <c r="AYA5" s="287"/>
      <c r="AYB5" s="287"/>
      <c r="AYC5" s="287"/>
      <c r="AYD5" s="287"/>
      <c r="AYE5" s="287"/>
      <c r="AYF5" s="287"/>
      <c r="AYG5" s="287"/>
      <c r="AYH5" s="287"/>
      <c r="AYI5" s="287"/>
      <c r="AYJ5" s="287"/>
      <c r="AYK5" s="287"/>
      <c r="AYL5" s="287"/>
      <c r="AYM5" s="287"/>
      <c r="AYN5" s="287"/>
      <c r="AYO5" s="287"/>
      <c r="AYP5" s="287"/>
      <c r="AYQ5" s="287"/>
      <c r="AYR5" s="287"/>
      <c r="AYS5" s="287"/>
      <c r="AYT5" s="287"/>
      <c r="AYU5" s="287"/>
      <c r="AYV5" s="287"/>
      <c r="AYW5" s="287"/>
      <c r="AYX5" s="287"/>
      <c r="AYY5" s="287"/>
      <c r="AYZ5" s="287"/>
      <c r="AZA5" s="287"/>
      <c r="AZB5" s="287"/>
      <c r="AZC5" s="287"/>
      <c r="AZD5" s="287"/>
      <c r="AZE5" s="287"/>
      <c r="AZF5" s="287"/>
      <c r="AZG5" s="287"/>
      <c r="AZH5" s="287"/>
      <c r="AZI5" s="287"/>
      <c r="AZJ5" s="287"/>
      <c r="AZK5" s="287"/>
      <c r="AZL5" s="287"/>
      <c r="AZM5" s="287"/>
      <c r="AZN5" s="287"/>
      <c r="AZO5" s="287"/>
      <c r="AZP5" s="287"/>
      <c r="AZQ5" s="287"/>
      <c r="AZR5" s="287"/>
      <c r="AZS5" s="287"/>
      <c r="AZT5" s="287"/>
      <c r="AZU5" s="287"/>
      <c r="AZV5" s="287"/>
      <c r="AZW5" s="287"/>
      <c r="AZX5" s="287"/>
      <c r="AZY5" s="287"/>
      <c r="AZZ5" s="287"/>
      <c r="BAA5" s="287"/>
      <c r="BAB5" s="287"/>
      <c r="BAC5" s="287"/>
      <c r="BAD5" s="287"/>
      <c r="BAE5" s="287"/>
      <c r="BAF5" s="287"/>
      <c r="BAG5" s="287"/>
      <c r="BAH5" s="287"/>
      <c r="BAI5" s="287"/>
      <c r="BAJ5" s="287"/>
      <c r="BAK5" s="287"/>
      <c r="BAL5" s="287"/>
      <c r="BAM5" s="287"/>
      <c r="BAN5" s="287"/>
      <c r="BAO5" s="287"/>
      <c r="BAP5" s="287"/>
      <c r="BAQ5" s="287"/>
      <c r="BAR5" s="287"/>
      <c r="BAS5" s="287"/>
      <c r="BAT5" s="287"/>
      <c r="BAU5" s="287"/>
      <c r="BAV5" s="287"/>
      <c r="BAW5" s="287"/>
      <c r="BAX5" s="287"/>
      <c r="BAY5" s="287"/>
      <c r="BAZ5" s="287"/>
      <c r="BBA5" s="287"/>
      <c r="BBB5" s="287"/>
      <c r="BBC5" s="287"/>
      <c r="BBD5" s="287"/>
      <c r="BBE5" s="287"/>
      <c r="BBF5" s="287"/>
      <c r="BBG5" s="287"/>
      <c r="BBH5" s="287"/>
      <c r="BBI5" s="287"/>
      <c r="BBJ5" s="287"/>
      <c r="BBK5" s="287"/>
      <c r="BBL5" s="287"/>
      <c r="BBM5" s="287"/>
      <c r="BBN5" s="287"/>
      <c r="BBO5" s="287"/>
      <c r="BBP5" s="287"/>
      <c r="BBQ5" s="287"/>
      <c r="BBR5" s="287"/>
      <c r="BBS5" s="287"/>
      <c r="BBT5" s="287"/>
      <c r="BBU5" s="287"/>
      <c r="BBV5" s="287"/>
      <c r="BBW5" s="287"/>
      <c r="BBX5" s="287"/>
      <c r="BBY5" s="287"/>
      <c r="BBZ5" s="287"/>
      <c r="BCA5" s="287"/>
      <c r="BCB5" s="287"/>
      <c r="BCC5" s="287"/>
      <c r="BCD5" s="287"/>
      <c r="BCE5" s="287"/>
      <c r="BCF5" s="287"/>
      <c r="BCG5" s="287"/>
      <c r="BCH5" s="287"/>
      <c r="BCI5" s="287"/>
      <c r="BCJ5" s="287"/>
      <c r="BCK5" s="287"/>
      <c r="BCL5" s="287"/>
      <c r="BCM5" s="287"/>
      <c r="BCN5" s="287"/>
      <c r="BCO5" s="287"/>
      <c r="BCP5" s="287"/>
      <c r="BCQ5" s="287"/>
      <c r="BCR5" s="287"/>
      <c r="BCS5" s="287"/>
      <c r="BCT5" s="287"/>
      <c r="BCU5" s="287"/>
      <c r="BCV5" s="287"/>
      <c r="BCW5" s="287"/>
      <c r="BCX5" s="287"/>
      <c r="BCY5" s="287"/>
      <c r="BCZ5" s="287"/>
      <c r="BDA5" s="287"/>
      <c r="BDB5" s="287"/>
      <c r="BDC5" s="287"/>
      <c r="BDD5" s="287"/>
      <c r="BDE5" s="287"/>
      <c r="BDF5" s="287"/>
      <c r="BDG5" s="287"/>
      <c r="BDH5" s="287"/>
      <c r="BDI5" s="287"/>
      <c r="BDJ5" s="287"/>
      <c r="BDK5" s="287"/>
      <c r="BDL5" s="287"/>
      <c r="BDM5" s="287"/>
      <c r="BDN5" s="287"/>
      <c r="BDO5" s="287"/>
      <c r="BDP5" s="287"/>
      <c r="BDQ5" s="287"/>
      <c r="BDR5" s="287"/>
      <c r="BDS5" s="287"/>
      <c r="BDT5" s="287"/>
      <c r="BDU5" s="287"/>
      <c r="BDV5" s="287"/>
      <c r="BDW5" s="287"/>
      <c r="BDX5" s="287"/>
      <c r="BDY5" s="287"/>
      <c r="BDZ5" s="287"/>
      <c r="BEA5" s="287"/>
      <c r="BEB5" s="287"/>
      <c r="BEC5" s="287"/>
      <c r="BED5" s="287"/>
      <c r="BEE5" s="287"/>
      <c r="BEF5" s="287"/>
      <c r="BEG5" s="287"/>
      <c r="BEH5" s="287"/>
      <c r="BEI5" s="287"/>
      <c r="BEJ5" s="287"/>
      <c r="BEK5" s="287"/>
      <c r="BEL5" s="287"/>
      <c r="BEM5" s="287"/>
      <c r="BEN5" s="287"/>
      <c r="BEO5" s="287"/>
      <c r="BEP5" s="287"/>
      <c r="BEQ5" s="287"/>
      <c r="BER5" s="287"/>
      <c r="BES5" s="287"/>
      <c r="BET5" s="287"/>
      <c r="BEU5" s="287"/>
      <c r="BEV5" s="287"/>
      <c r="BEW5" s="287"/>
      <c r="BEX5" s="287"/>
      <c r="BEY5" s="287"/>
      <c r="BEZ5" s="287"/>
      <c r="BFA5" s="287"/>
      <c r="BFB5" s="287"/>
      <c r="BFC5" s="287"/>
      <c r="BFD5" s="287"/>
      <c r="BFE5" s="287"/>
      <c r="BFF5" s="287"/>
      <c r="BFG5" s="287"/>
      <c r="BFH5" s="287"/>
      <c r="BFI5" s="287"/>
      <c r="BFJ5" s="287"/>
      <c r="BFK5" s="287"/>
      <c r="BFL5" s="287"/>
      <c r="BFM5" s="287"/>
      <c r="BFN5" s="287"/>
      <c r="BFO5" s="287"/>
      <c r="BFP5" s="287"/>
      <c r="BFQ5" s="287"/>
      <c r="BFR5" s="287"/>
      <c r="BFS5" s="287"/>
      <c r="BFT5" s="287"/>
      <c r="BFU5" s="287"/>
      <c r="BFV5" s="287"/>
      <c r="BFW5" s="287"/>
      <c r="BFX5" s="287"/>
      <c r="BFY5" s="287"/>
      <c r="BFZ5" s="287"/>
      <c r="BGA5" s="287"/>
      <c r="BGB5" s="287"/>
      <c r="BGC5" s="287"/>
      <c r="BGD5" s="287"/>
      <c r="BGE5" s="287"/>
      <c r="BGF5" s="287"/>
      <c r="BGG5" s="287"/>
      <c r="BGH5" s="287"/>
      <c r="BGI5" s="287"/>
      <c r="BGJ5" s="287"/>
      <c r="BGK5" s="287"/>
      <c r="BGL5" s="287"/>
      <c r="BGM5" s="287"/>
      <c r="BGN5" s="287"/>
      <c r="BGO5" s="287"/>
      <c r="BGP5" s="287"/>
      <c r="BGQ5" s="287"/>
      <c r="BGR5" s="287"/>
      <c r="BGS5" s="287"/>
      <c r="BGT5" s="287"/>
      <c r="BGU5" s="287"/>
      <c r="BGV5" s="287"/>
      <c r="BGW5" s="287"/>
      <c r="BGX5" s="287"/>
      <c r="BGY5" s="287"/>
      <c r="BGZ5" s="287"/>
      <c r="BHA5" s="287"/>
      <c r="BHB5" s="287"/>
      <c r="BHC5" s="287"/>
      <c r="BHD5" s="287"/>
      <c r="BHE5" s="287"/>
      <c r="BHF5" s="287"/>
      <c r="BHG5" s="287"/>
      <c r="BHH5" s="287"/>
      <c r="BHI5" s="287"/>
      <c r="BHJ5" s="287"/>
      <c r="BHK5" s="287"/>
      <c r="BHL5" s="287"/>
      <c r="BHM5" s="287"/>
      <c r="BHN5" s="287"/>
      <c r="BHO5" s="287"/>
      <c r="BHP5" s="287"/>
      <c r="BHQ5" s="287"/>
      <c r="BHR5" s="287"/>
      <c r="BHS5" s="287"/>
      <c r="BHT5" s="287"/>
      <c r="BHU5" s="287"/>
      <c r="BHV5" s="287"/>
      <c r="BHW5" s="287"/>
      <c r="BHX5" s="287"/>
      <c r="BHY5" s="287"/>
      <c r="BHZ5" s="287"/>
      <c r="BIA5" s="287"/>
      <c r="BIB5" s="287"/>
      <c r="BIC5" s="287"/>
      <c r="BID5" s="287"/>
      <c r="BIE5" s="287"/>
      <c r="BIF5" s="287"/>
      <c r="BIG5" s="287"/>
      <c r="BIH5" s="287"/>
      <c r="BII5" s="287"/>
      <c r="BIJ5" s="287"/>
      <c r="BIK5" s="287"/>
      <c r="BIL5" s="287"/>
      <c r="BIM5" s="287"/>
      <c r="BIN5" s="287"/>
      <c r="BIO5" s="287"/>
      <c r="BIP5" s="287"/>
      <c r="BIQ5" s="287"/>
      <c r="BIR5" s="287"/>
      <c r="BIS5" s="287"/>
      <c r="BIT5" s="287"/>
      <c r="BIU5" s="287"/>
      <c r="BIV5" s="287"/>
      <c r="BIW5" s="287"/>
      <c r="BIX5" s="287"/>
      <c r="BIY5" s="287"/>
      <c r="BIZ5" s="287"/>
      <c r="BJA5" s="287"/>
      <c r="BJB5" s="287"/>
      <c r="BJC5" s="287"/>
      <c r="BJD5" s="287"/>
      <c r="BJE5" s="287"/>
      <c r="BJF5" s="287"/>
      <c r="BJG5" s="287"/>
      <c r="BJH5" s="287"/>
      <c r="BJI5" s="287"/>
      <c r="BJJ5" s="287"/>
      <c r="BJK5" s="287"/>
      <c r="BJL5" s="287"/>
      <c r="BJM5" s="287"/>
      <c r="BJN5" s="287"/>
      <c r="BJO5" s="287"/>
      <c r="BJP5" s="287"/>
      <c r="BJQ5" s="287"/>
      <c r="BJR5" s="287"/>
      <c r="BJS5" s="287"/>
      <c r="BJT5" s="287"/>
      <c r="BJU5" s="287"/>
      <c r="BJV5" s="287"/>
      <c r="BJW5" s="287"/>
      <c r="BJX5" s="287"/>
      <c r="BJY5" s="287"/>
      <c r="BJZ5" s="287"/>
      <c r="BKA5" s="287"/>
      <c r="BKB5" s="287"/>
      <c r="BKC5" s="287"/>
      <c r="BKD5" s="287"/>
      <c r="BKE5" s="287"/>
      <c r="BKF5" s="287"/>
      <c r="BKG5" s="287"/>
      <c r="BKH5" s="287"/>
      <c r="BKI5" s="287"/>
      <c r="BKJ5" s="287"/>
      <c r="BKK5" s="287"/>
      <c r="BKL5" s="287"/>
      <c r="BKM5" s="287"/>
      <c r="BKN5" s="287"/>
      <c r="BKO5" s="287"/>
      <c r="BKP5" s="287"/>
      <c r="BKQ5" s="287"/>
      <c r="BKR5" s="287"/>
      <c r="BKS5" s="287"/>
      <c r="BKT5" s="287"/>
      <c r="BKU5" s="287"/>
      <c r="BKV5" s="287"/>
      <c r="BKW5" s="287"/>
      <c r="BKX5" s="287"/>
      <c r="BKY5" s="287"/>
      <c r="BKZ5" s="287"/>
      <c r="BLA5" s="287"/>
      <c r="BLB5" s="287"/>
      <c r="BLC5" s="287"/>
      <c r="BLD5" s="287"/>
      <c r="BLE5" s="287"/>
      <c r="BLF5" s="287"/>
      <c r="BLG5" s="287"/>
      <c r="BLH5" s="287"/>
      <c r="BLI5" s="287"/>
      <c r="BLJ5" s="287"/>
      <c r="BLK5" s="287"/>
      <c r="BLL5" s="287"/>
      <c r="BLM5" s="287"/>
      <c r="BLN5" s="287"/>
      <c r="BLO5" s="287"/>
      <c r="BLP5" s="287"/>
      <c r="BLQ5" s="287"/>
      <c r="BLR5" s="287"/>
      <c r="BLS5" s="287"/>
      <c r="BLT5" s="287"/>
      <c r="BLU5" s="287"/>
      <c r="BLV5" s="287"/>
      <c r="BLW5" s="287"/>
      <c r="BLX5" s="287"/>
      <c r="BLY5" s="287"/>
      <c r="BLZ5" s="287"/>
      <c r="BMA5" s="287"/>
      <c r="BMB5" s="287"/>
      <c r="BMC5" s="287"/>
      <c r="BMD5" s="287"/>
      <c r="BME5" s="287"/>
      <c r="BMF5" s="287"/>
      <c r="BMG5" s="287"/>
      <c r="BMH5" s="287"/>
      <c r="BMI5" s="287"/>
      <c r="BMJ5" s="287"/>
      <c r="BMK5" s="287"/>
      <c r="BML5" s="287"/>
      <c r="BMM5" s="287"/>
      <c r="BMN5" s="287"/>
      <c r="BMO5" s="287"/>
      <c r="BMP5" s="287"/>
      <c r="BMQ5" s="287"/>
      <c r="BMR5" s="287"/>
      <c r="BMS5" s="287"/>
      <c r="BMT5" s="287"/>
      <c r="BMU5" s="287"/>
      <c r="BMV5" s="287"/>
      <c r="BMW5" s="287"/>
      <c r="BMX5" s="287"/>
      <c r="BMY5" s="287"/>
      <c r="BMZ5" s="287"/>
      <c r="BNA5" s="287"/>
      <c r="BNB5" s="287"/>
      <c r="BNC5" s="287"/>
      <c r="BND5" s="287"/>
      <c r="BNE5" s="287"/>
      <c r="BNF5" s="287"/>
      <c r="BNG5" s="287"/>
      <c r="BNH5" s="287"/>
      <c r="BNI5" s="287"/>
      <c r="BNJ5" s="287"/>
      <c r="BNK5" s="287"/>
      <c r="BNL5" s="287"/>
      <c r="BNM5" s="287"/>
      <c r="BNN5" s="287"/>
      <c r="BNO5" s="287"/>
      <c r="BNP5" s="287"/>
      <c r="BNQ5" s="287"/>
      <c r="BNR5" s="287"/>
      <c r="BNS5" s="287"/>
      <c r="BNT5" s="287"/>
      <c r="BNU5" s="287"/>
      <c r="BNV5" s="287"/>
      <c r="BNW5" s="287"/>
      <c r="BNX5" s="287"/>
      <c r="BNY5" s="287"/>
      <c r="BNZ5" s="287"/>
      <c r="BOA5" s="287"/>
      <c r="BOB5" s="287"/>
      <c r="BOC5" s="287"/>
      <c r="BOD5" s="287"/>
      <c r="BOE5" s="287"/>
      <c r="BOF5" s="287"/>
      <c r="BOG5" s="287"/>
      <c r="BOH5" s="287"/>
      <c r="BOI5" s="287"/>
      <c r="BOJ5" s="287"/>
      <c r="BOK5" s="287"/>
      <c r="BOL5" s="287"/>
      <c r="BOM5" s="287"/>
      <c r="BON5" s="287"/>
      <c r="BOO5" s="287"/>
      <c r="BOP5" s="287"/>
      <c r="BOQ5" s="287"/>
      <c r="BOR5" s="287"/>
      <c r="BOS5" s="287"/>
      <c r="BOT5" s="287"/>
      <c r="BOU5" s="287"/>
      <c r="BOV5" s="287"/>
      <c r="BOW5" s="287"/>
      <c r="BOX5" s="287"/>
      <c r="BOY5" s="287"/>
      <c r="BOZ5" s="287"/>
      <c r="BPA5" s="287"/>
      <c r="BPB5" s="287"/>
      <c r="BPC5" s="287"/>
      <c r="BPD5" s="287"/>
      <c r="BPE5" s="287"/>
      <c r="BPF5" s="287"/>
      <c r="BPG5" s="287"/>
      <c r="BPH5" s="287"/>
      <c r="BPI5" s="287"/>
      <c r="BPJ5" s="287"/>
      <c r="BPK5" s="287"/>
      <c r="BPL5" s="287"/>
      <c r="BPM5" s="287"/>
      <c r="BPN5" s="287"/>
      <c r="BPO5" s="287"/>
      <c r="BPP5" s="287"/>
      <c r="BPQ5" s="287"/>
      <c r="BPR5" s="287"/>
      <c r="BPS5" s="287"/>
      <c r="BPT5" s="287"/>
      <c r="BPU5" s="287"/>
      <c r="BPV5" s="287"/>
      <c r="BPW5" s="287"/>
      <c r="BPX5" s="287"/>
      <c r="BPY5" s="287"/>
      <c r="BPZ5" s="287"/>
      <c r="BQA5" s="287"/>
      <c r="BQB5" s="287"/>
      <c r="BQC5" s="287"/>
      <c r="BQD5" s="287"/>
      <c r="BQE5" s="287"/>
      <c r="BQF5" s="287"/>
      <c r="BQG5" s="287"/>
      <c r="BQH5" s="287"/>
      <c r="BQI5" s="287"/>
      <c r="BQJ5" s="287"/>
      <c r="BQK5" s="287"/>
      <c r="BQL5" s="287"/>
      <c r="BQM5" s="287"/>
      <c r="BQN5" s="287"/>
      <c r="BQO5" s="287"/>
      <c r="BQP5" s="287"/>
      <c r="BQQ5" s="287"/>
      <c r="BQR5" s="287"/>
      <c r="BQS5" s="287"/>
      <c r="BQT5" s="287"/>
      <c r="BQU5" s="287"/>
      <c r="BQV5" s="287"/>
      <c r="BQW5" s="287"/>
      <c r="BQX5" s="287"/>
      <c r="BQY5" s="287"/>
      <c r="BQZ5" s="287"/>
      <c r="BRA5" s="287"/>
      <c r="BRB5" s="287"/>
      <c r="BRC5" s="287"/>
      <c r="BRD5" s="287"/>
      <c r="BRE5" s="287"/>
      <c r="BRF5" s="287"/>
      <c r="BRG5" s="287"/>
      <c r="BRH5" s="287"/>
      <c r="BRI5" s="287"/>
      <c r="BRJ5" s="287"/>
      <c r="BRK5" s="287"/>
      <c r="BRL5" s="287"/>
      <c r="BRM5" s="287"/>
      <c r="BRN5" s="287"/>
      <c r="BRO5" s="287"/>
      <c r="BRP5" s="287"/>
      <c r="BRQ5" s="287"/>
      <c r="BRR5" s="287"/>
      <c r="BRS5" s="287"/>
      <c r="BRT5" s="287"/>
      <c r="BRU5" s="287"/>
      <c r="BRV5" s="287"/>
      <c r="BRW5" s="287"/>
      <c r="BRX5" s="287"/>
      <c r="BRY5" s="287"/>
      <c r="BRZ5" s="287"/>
      <c r="BSA5" s="287"/>
      <c r="BSB5" s="287"/>
      <c r="BSC5" s="287"/>
      <c r="BSD5" s="287"/>
      <c r="BSE5" s="287"/>
      <c r="BSF5" s="287"/>
      <c r="BSG5" s="287"/>
      <c r="BSH5" s="287"/>
      <c r="BSI5" s="287"/>
      <c r="BSJ5" s="287"/>
      <c r="BSK5" s="287"/>
      <c r="BSL5" s="287"/>
      <c r="BSM5" s="287"/>
      <c r="BSN5" s="287"/>
      <c r="BSO5" s="287"/>
      <c r="BSP5" s="287"/>
      <c r="BSQ5" s="287"/>
      <c r="BSR5" s="287"/>
      <c r="BSS5" s="287"/>
      <c r="BST5" s="287"/>
      <c r="BSU5" s="287"/>
      <c r="BSV5" s="287"/>
      <c r="BSW5" s="287"/>
      <c r="BSX5" s="287"/>
      <c r="BSY5" s="287"/>
      <c r="BSZ5" s="287"/>
      <c r="BTA5" s="287"/>
      <c r="BTB5" s="287"/>
      <c r="BTC5" s="287"/>
      <c r="BTD5" s="287"/>
      <c r="BTE5" s="287"/>
      <c r="BTF5" s="287"/>
      <c r="BTG5" s="287"/>
      <c r="BTH5" s="287"/>
      <c r="BTI5" s="287"/>
      <c r="BTJ5" s="287"/>
      <c r="BTK5" s="287"/>
      <c r="BTL5" s="287"/>
      <c r="BTM5" s="287"/>
      <c r="BTN5" s="287"/>
      <c r="BTO5" s="287"/>
      <c r="BTP5" s="287"/>
      <c r="BTQ5" s="287"/>
      <c r="BTR5" s="287"/>
      <c r="BTS5" s="287"/>
      <c r="BTT5" s="287"/>
      <c r="BTU5" s="287"/>
      <c r="BTV5" s="287"/>
      <c r="BTW5" s="287"/>
      <c r="BTX5" s="287"/>
      <c r="BTY5" s="287"/>
      <c r="BTZ5" s="287"/>
      <c r="BUA5" s="287"/>
      <c r="BUB5" s="287"/>
      <c r="BUC5" s="287"/>
      <c r="BUD5" s="287"/>
      <c r="BUE5" s="287"/>
      <c r="BUF5" s="287"/>
      <c r="BUG5" s="287"/>
      <c r="BUH5" s="287"/>
      <c r="BUI5" s="287"/>
      <c r="BUJ5" s="287"/>
      <c r="BUK5" s="287"/>
      <c r="BUL5" s="287"/>
      <c r="BUM5" s="287"/>
      <c r="BUN5" s="287"/>
      <c r="BUO5" s="287"/>
      <c r="BUP5" s="287"/>
      <c r="BUQ5" s="287"/>
      <c r="BUR5" s="287"/>
      <c r="BUS5" s="287"/>
      <c r="BUT5" s="287"/>
      <c r="BUU5" s="287"/>
      <c r="BUV5" s="287"/>
      <c r="BUW5" s="287"/>
      <c r="BUX5" s="287"/>
      <c r="BUY5" s="287"/>
      <c r="BUZ5" s="287"/>
      <c r="BVA5" s="287"/>
      <c r="BVB5" s="287"/>
      <c r="BVC5" s="287"/>
      <c r="BVD5" s="287"/>
      <c r="BVE5" s="287"/>
      <c r="BVF5" s="287"/>
      <c r="BVG5" s="287"/>
    </row>
    <row r="6" spans="1:1931" s="10" customFormat="1" ht="32.25" customHeight="1" x14ac:dyDescent="0.25">
      <c r="A6" s="532" t="s">
        <v>138</v>
      </c>
      <c r="B6" s="532"/>
      <c r="C6" s="531">
        <f>IF('CONTEXTO ESTRATÉGICO'!C6="","",'CONTEXTO ESTRATÉGICO'!C6)</f>
        <v>43794</v>
      </c>
      <c r="D6" s="531"/>
      <c r="E6" s="279"/>
      <c r="F6" s="532"/>
      <c r="G6" s="532"/>
      <c r="H6" s="280"/>
      <c r="I6" s="532"/>
      <c r="J6" s="532"/>
      <c r="K6" s="280"/>
      <c r="L6" s="532"/>
      <c r="M6" s="532"/>
      <c r="N6" s="280"/>
      <c r="O6" s="532"/>
      <c r="P6" s="532"/>
      <c r="Q6" s="280"/>
      <c r="R6" s="532"/>
      <c r="S6" s="532"/>
      <c r="T6" s="280"/>
      <c r="U6" s="532"/>
      <c r="V6" s="532"/>
      <c r="W6" s="280"/>
      <c r="X6" s="532"/>
      <c r="Y6" s="532"/>
      <c r="Z6" s="306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  <c r="ID6" s="287"/>
      <c r="IE6" s="287"/>
      <c r="IF6" s="287"/>
      <c r="IG6" s="287"/>
      <c r="IH6" s="287"/>
      <c r="II6" s="287"/>
      <c r="IJ6" s="287"/>
      <c r="IK6" s="287"/>
      <c r="IL6" s="287"/>
      <c r="IM6" s="287"/>
      <c r="IN6" s="287"/>
      <c r="IO6" s="287"/>
      <c r="IP6" s="287"/>
      <c r="IQ6" s="287"/>
      <c r="IR6" s="287"/>
      <c r="IS6" s="287"/>
      <c r="IT6" s="287"/>
      <c r="IU6" s="287"/>
      <c r="IV6" s="287"/>
      <c r="IW6" s="287"/>
      <c r="IX6" s="287"/>
      <c r="IY6" s="287"/>
      <c r="IZ6" s="287"/>
      <c r="JA6" s="287"/>
      <c r="JB6" s="287"/>
      <c r="JC6" s="287"/>
      <c r="JD6" s="287"/>
      <c r="JE6" s="287"/>
      <c r="JF6" s="287"/>
      <c r="JG6" s="287"/>
      <c r="JH6" s="287"/>
      <c r="JI6" s="287"/>
      <c r="JJ6" s="287"/>
      <c r="JK6" s="287"/>
      <c r="JL6" s="287"/>
      <c r="JM6" s="287"/>
      <c r="JN6" s="287"/>
      <c r="JO6" s="287"/>
      <c r="JP6" s="287"/>
      <c r="JQ6" s="287"/>
      <c r="JR6" s="287"/>
      <c r="JS6" s="287"/>
      <c r="JT6" s="287"/>
      <c r="JU6" s="287"/>
      <c r="JV6" s="287"/>
      <c r="JW6" s="287"/>
      <c r="JX6" s="287"/>
      <c r="JY6" s="287"/>
      <c r="JZ6" s="287"/>
      <c r="KA6" s="287"/>
      <c r="KB6" s="287"/>
      <c r="KC6" s="287"/>
      <c r="KD6" s="287"/>
      <c r="KE6" s="287"/>
      <c r="KF6" s="287"/>
      <c r="KG6" s="287"/>
      <c r="KH6" s="287"/>
      <c r="KI6" s="287"/>
      <c r="KJ6" s="287"/>
      <c r="KK6" s="287"/>
      <c r="KL6" s="287"/>
      <c r="KM6" s="287"/>
      <c r="KN6" s="287"/>
      <c r="KO6" s="287"/>
      <c r="KP6" s="287"/>
      <c r="KQ6" s="287"/>
      <c r="KR6" s="287"/>
      <c r="KS6" s="287"/>
      <c r="KT6" s="287"/>
      <c r="KU6" s="287"/>
      <c r="KV6" s="287"/>
      <c r="KW6" s="287"/>
      <c r="KX6" s="287"/>
      <c r="KY6" s="287"/>
      <c r="KZ6" s="287"/>
      <c r="LA6" s="287"/>
      <c r="LB6" s="287"/>
      <c r="LC6" s="287"/>
      <c r="LD6" s="287"/>
      <c r="LE6" s="287"/>
      <c r="LF6" s="287"/>
      <c r="LG6" s="287"/>
      <c r="LH6" s="287"/>
      <c r="LI6" s="287"/>
      <c r="LJ6" s="287"/>
      <c r="LK6" s="287"/>
      <c r="LL6" s="287"/>
      <c r="LM6" s="287"/>
      <c r="LN6" s="287"/>
      <c r="LO6" s="287"/>
      <c r="LP6" s="287"/>
      <c r="LQ6" s="287"/>
      <c r="LR6" s="287"/>
      <c r="LS6" s="287"/>
      <c r="LT6" s="287"/>
      <c r="LU6" s="287"/>
      <c r="LV6" s="287"/>
      <c r="LW6" s="287"/>
      <c r="LX6" s="287"/>
      <c r="LY6" s="287"/>
      <c r="LZ6" s="287"/>
      <c r="MA6" s="287"/>
      <c r="MB6" s="287"/>
      <c r="MC6" s="287"/>
      <c r="MD6" s="287"/>
      <c r="ME6" s="287"/>
      <c r="MF6" s="287"/>
      <c r="MG6" s="287"/>
      <c r="MH6" s="287"/>
      <c r="MI6" s="287"/>
      <c r="MJ6" s="287"/>
      <c r="MK6" s="287"/>
      <c r="ML6" s="287"/>
      <c r="MM6" s="287"/>
      <c r="MN6" s="287"/>
      <c r="MO6" s="287"/>
      <c r="MP6" s="287"/>
      <c r="MQ6" s="287"/>
      <c r="MR6" s="287"/>
      <c r="MS6" s="287"/>
      <c r="MT6" s="287"/>
      <c r="MU6" s="287"/>
      <c r="MV6" s="287"/>
      <c r="MW6" s="287"/>
      <c r="MX6" s="287"/>
      <c r="MY6" s="287"/>
      <c r="MZ6" s="287"/>
      <c r="NA6" s="287"/>
      <c r="NB6" s="287"/>
      <c r="NC6" s="287"/>
      <c r="ND6" s="287"/>
      <c r="NE6" s="287"/>
      <c r="NF6" s="287"/>
      <c r="NG6" s="287"/>
      <c r="NH6" s="287"/>
      <c r="NI6" s="287"/>
      <c r="NJ6" s="287"/>
      <c r="NK6" s="287"/>
      <c r="NL6" s="287"/>
      <c r="NM6" s="287"/>
      <c r="NN6" s="287"/>
      <c r="NO6" s="287"/>
      <c r="NP6" s="287"/>
      <c r="NQ6" s="287"/>
      <c r="NR6" s="287"/>
      <c r="NS6" s="287"/>
      <c r="NT6" s="287"/>
      <c r="NU6" s="287"/>
      <c r="NV6" s="287"/>
      <c r="NW6" s="287"/>
      <c r="NX6" s="287"/>
      <c r="NY6" s="287"/>
      <c r="NZ6" s="287"/>
      <c r="OA6" s="287"/>
      <c r="OB6" s="287"/>
      <c r="OC6" s="287"/>
      <c r="OD6" s="287"/>
      <c r="OE6" s="287"/>
      <c r="OF6" s="287"/>
      <c r="OG6" s="287"/>
      <c r="OH6" s="287"/>
      <c r="OI6" s="287"/>
      <c r="OJ6" s="287"/>
      <c r="OK6" s="287"/>
      <c r="OL6" s="287"/>
      <c r="OM6" s="287"/>
      <c r="ON6" s="287"/>
      <c r="OO6" s="287"/>
      <c r="OP6" s="287"/>
      <c r="OQ6" s="287"/>
      <c r="OR6" s="287"/>
      <c r="OS6" s="287"/>
      <c r="OT6" s="287"/>
      <c r="OU6" s="287"/>
      <c r="OV6" s="287"/>
      <c r="OW6" s="287"/>
      <c r="OX6" s="287"/>
      <c r="OY6" s="287"/>
      <c r="OZ6" s="287"/>
      <c r="PA6" s="287"/>
      <c r="PB6" s="287"/>
      <c r="PC6" s="287"/>
      <c r="PD6" s="287"/>
      <c r="PE6" s="287"/>
      <c r="PF6" s="287"/>
      <c r="PG6" s="287"/>
      <c r="PH6" s="287"/>
      <c r="PI6" s="287"/>
      <c r="PJ6" s="287"/>
      <c r="PK6" s="287"/>
      <c r="PL6" s="287"/>
      <c r="PM6" s="287"/>
      <c r="PN6" s="287"/>
      <c r="PO6" s="287"/>
      <c r="PP6" s="287"/>
      <c r="PQ6" s="287"/>
      <c r="PR6" s="287"/>
      <c r="PS6" s="287"/>
      <c r="PT6" s="287"/>
      <c r="PU6" s="287"/>
      <c r="PV6" s="287"/>
      <c r="PW6" s="287"/>
      <c r="PX6" s="287"/>
      <c r="PY6" s="287"/>
      <c r="PZ6" s="287"/>
      <c r="QA6" s="287"/>
      <c r="QB6" s="287"/>
      <c r="QC6" s="287"/>
      <c r="QD6" s="287"/>
      <c r="QE6" s="287"/>
      <c r="QF6" s="287"/>
      <c r="QG6" s="287"/>
      <c r="QH6" s="287"/>
      <c r="QI6" s="287"/>
      <c r="QJ6" s="287"/>
      <c r="QK6" s="287"/>
      <c r="QL6" s="287"/>
      <c r="QM6" s="287"/>
      <c r="QN6" s="287"/>
      <c r="QO6" s="287"/>
      <c r="QP6" s="287"/>
      <c r="QQ6" s="287"/>
      <c r="QR6" s="287"/>
      <c r="QS6" s="287"/>
      <c r="QT6" s="287"/>
      <c r="QU6" s="287"/>
      <c r="QV6" s="287"/>
      <c r="QW6" s="287"/>
      <c r="QX6" s="287"/>
      <c r="QY6" s="287"/>
      <c r="QZ6" s="287"/>
      <c r="RA6" s="287"/>
      <c r="RB6" s="287"/>
      <c r="RC6" s="287"/>
      <c r="RD6" s="287"/>
      <c r="RE6" s="287"/>
      <c r="RF6" s="287"/>
      <c r="RG6" s="287"/>
      <c r="RH6" s="287"/>
      <c r="RI6" s="287"/>
      <c r="RJ6" s="287"/>
      <c r="RK6" s="287"/>
      <c r="RL6" s="287"/>
      <c r="RM6" s="287"/>
      <c r="RN6" s="287"/>
      <c r="RO6" s="287"/>
      <c r="RP6" s="287"/>
      <c r="RQ6" s="287"/>
      <c r="RR6" s="287"/>
      <c r="RS6" s="287"/>
      <c r="RT6" s="287"/>
      <c r="RU6" s="287"/>
      <c r="RV6" s="287"/>
      <c r="RW6" s="287"/>
      <c r="RX6" s="287"/>
      <c r="RY6" s="287"/>
      <c r="RZ6" s="287"/>
      <c r="SA6" s="287"/>
      <c r="SB6" s="287"/>
      <c r="SC6" s="287"/>
      <c r="SD6" s="287"/>
      <c r="SE6" s="287"/>
      <c r="SF6" s="287"/>
      <c r="SG6" s="287"/>
      <c r="SH6" s="287"/>
      <c r="SI6" s="287"/>
      <c r="SJ6" s="287"/>
      <c r="SK6" s="287"/>
      <c r="SL6" s="287"/>
      <c r="SM6" s="287"/>
      <c r="SN6" s="287"/>
      <c r="SO6" s="287"/>
      <c r="SP6" s="287"/>
      <c r="SQ6" s="287"/>
      <c r="SR6" s="287"/>
      <c r="SS6" s="287"/>
      <c r="ST6" s="287"/>
      <c r="SU6" s="287"/>
      <c r="SV6" s="287"/>
      <c r="SW6" s="287"/>
      <c r="SX6" s="287"/>
      <c r="SY6" s="287"/>
      <c r="SZ6" s="287"/>
      <c r="TA6" s="287"/>
      <c r="TB6" s="287"/>
      <c r="TC6" s="287"/>
      <c r="TD6" s="287"/>
      <c r="TE6" s="287"/>
      <c r="TF6" s="287"/>
      <c r="TG6" s="287"/>
      <c r="TH6" s="287"/>
      <c r="TI6" s="287"/>
      <c r="TJ6" s="287"/>
      <c r="TK6" s="287"/>
      <c r="TL6" s="287"/>
      <c r="TM6" s="287"/>
      <c r="TN6" s="287"/>
      <c r="TO6" s="287"/>
      <c r="TP6" s="287"/>
      <c r="TQ6" s="287"/>
      <c r="TR6" s="287"/>
      <c r="TS6" s="287"/>
      <c r="TT6" s="287"/>
      <c r="TU6" s="287"/>
      <c r="TV6" s="287"/>
      <c r="TW6" s="287"/>
      <c r="TX6" s="287"/>
      <c r="TY6" s="287"/>
      <c r="TZ6" s="287"/>
      <c r="UA6" s="287"/>
      <c r="UB6" s="287"/>
      <c r="UC6" s="287"/>
      <c r="UD6" s="287"/>
      <c r="UE6" s="287"/>
      <c r="UF6" s="287"/>
      <c r="UG6" s="287"/>
      <c r="UH6" s="287"/>
      <c r="UI6" s="287"/>
      <c r="UJ6" s="287"/>
      <c r="UK6" s="287"/>
      <c r="UL6" s="287"/>
      <c r="UM6" s="287"/>
      <c r="UN6" s="287"/>
      <c r="UO6" s="287"/>
      <c r="UP6" s="287"/>
      <c r="UQ6" s="287"/>
      <c r="UR6" s="287"/>
      <c r="US6" s="287"/>
      <c r="UT6" s="287"/>
      <c r="UU6" s="287"/>
      <c r="UV6" s="287"/>
      <c r="UW6" s="287"/>
      <c r="UX6" s="287"/>
      <c r="UY6" s="287"/>
      <c r="UZ6" s="287"/>
      <c r="VA6" s="287"/>
      <c r="VB6" s="287"/>
      <c r="VC6" s="287"/>
      <c r="VD6" s="287"/>
      <c r="VE6" s="287"/>
      <c r="VF6" s="287"/>
      <c r="VG6" s="287"/>
      <c r="VH6" s="287"/>
      <c r="VI6" s="287"/>
      <c r="VJ6" s="287"/>
      <c r="VK6" s="287"/>
      <c r="VL6" s="287"/>
      <c r="VM6" s="287"/>
      <c r="VN6" s="287"/>
      <c r="VO6" s="287"/>
      <c r="VP6" s="287"/>
      <c r="VQ6" s="287"/>
      <c r="VR6" s="287"/>
      <c r="VS6" s="287"/>
      <c r="VT6" s="287"/>
      <c r="VU6" s="287"/>
      <c r="VV6" s="287"/>
      <c r="VW6" s="287"/>
      <c r="VX6" s="287"/>
      <c r="VY6" s="287"/>
      <c r="VZ6" s="287"/>
      <c r="WA6" s="287"/>
      <c r="WB6" s="287"/>
      <c r="WC6" s="287"/>
      <c r="WD6" s="287"/>
      <c r="WE6" s="287"/>
      <c r="WF6" s="287"/>
      <c r="WG6" s="287"/>
      <c r="WH6" s="287"/>
      <c r="WI6" s="287"/>
      <c r="WJ6" s="287"/>
      <c r="WK6" s="287"/>
      <c r="WL6" s="287"/>
      <c r="WM6" s="287"/>
      <c r="WN6" s="287"/>
      <c r="WO6" s="287"/>
      <c r="WP6" s="287"/>
      <c r="WQ6" s="287"/>
      <c r="WR6" s="287"/>
      <c r="WS6" s="287"/>
      <c r="WT6" s="287"/>
      <c r="WU6" s="287"/>
      <c r="WV6" s="287"/>
      <c r="WW6" s="287"/>
      <c r="WX6" s="287"/>
      <c r="WY6" s="287"/>
      <c r="WZ6" s="287"/>
      <c r="XA6" s="287"/>
      <c r="XB6" s="287"/>
      <c r="XC6" s="287"/>
      <c r="XD6" s="287"/>
      <c r="XE6" s="287"/>
      <c r="XF6" s="287"/>
      <c r="XG6" s="287"/>
      <c r="XH6" s="287"/>
      <c r="XI6" s="287"/>
      <c r="XJ6" s="287"/>
      <c r="XK6" s="287"/>
      <c r="XL6" s="287"/>
      <c r="XM6" s="287"/>
      <c r="XN6" s="287"/>
      <c r="XO6" s="287"/>
      <c r="XP6" s="287"/>
      <c r="XQ6" s="287"/>
      <c r="XR6" s="287"/>
      <c r="XS6" s="287"/>
      <c r="XT6" s="287"/>
      <c r="XU6" s="287"/>
      <c r="XV6" s="287"/>
      <c r="XW6" s="287"/>
      <c r="XX6" s="287"/>
      <c r="XY6" s="287"/>
      <c r="XZ6" s="287"/>
      <c r="YA6" s="287"/>
      <c r="YB6" s="287"/>
      <c r="YC6" s="287"/>
      <c r="YD6" s="287"/>
      <c r="YE6" s="287"/>
      <c r="YF6" s="287"/>
      <c r="YG6" s="287"/>
      <c r="YH6" s="287"/>
      <c r="YI6" s="287"/>
      <c r="YJ6" s="287"/>
      <c r="YK6" s="287"/>
      <c r="YL6" s="287"/>
      <c r="YM6" s="287"/>
      <c r="YN6" s="287"/>
      <c r="YO6" s="287"/>
      <c r="YP6" s="287"/>
      <c r="YQ6" s="287"/>
      <c r="YR6" s="287"/>
      <c r="YS6" s="287"/>
      <c r="YT6" s="287"/>
      <c r="YU6" s="287"/>
      <c r="YV6" s="287"/>
      <c r="YW6" s="287"/>
      <c r="YX6" s="287"/>
      <c r="YY6" s="287"/>
      <c r="YZ6" s="287"/>
      <c r="ZA6" s="287"/>
      <c r="ZB6" s="287"/>
      <c r="ZC6" s="287"/>
      <c r="ZD6" s="287"/>
      <c r="ZE6" s="287"/>
      <c r="ZF6" s="287"/>
      <c r="ZG6" s="287"/>
      <c r="ZH6" s="287"/>
      <c r="ZI6" s="287"/>
      <c r="ZJ6" s="287"/>
      <c r="ZK6" s="287"/>
      <c r="ZL6" s="287"/>
      <c r="ZM6" s="287"/>
      <c r="ZN6" s="287"/>
      <c r="ZO6" s="287"/>
      <c r="ZP6" s="287"/>
      <c r="ZQ6" s="287"/>
      <c r="ZR6" s="287"/>
      <c r="ZS6" s="287"/>
      <c r="ZT6" s="287"/>
      <c r="ZU6" s="287"/>
      <c r="ZV6" s="287"/>
      <c r="ZW6" s="287"/>
      <c r="ZX6" s="287"/>
      <c r="ZY6" s="287"/>
      <c r="ZZ6" s="287"/>
      <c r="AAA6" s="287"/>
      <c r="AAB6" s="287"/>
      <c r="AAC6" s="287"/>
      <c r="AAD6" s="287"/>
      <c r="AAE6" s="287"/>
      <c r="AAF6" s="287"/>
      <c r="AAG6" s="287"/>
      <c r="AAH6" s="287"/>
      <c r="AAI6" s="287"/>
      <c r="AAJ6" s="287"/>
      <c r="AAK6" s="287"/>
      <c r="AAL6" s="287"/>
      <c r="AAM6" s="287"/>
      <c r="AAN6" s="287"/>
      <c r="AAO6" s="287"/>
      <c r="AAP6" s="287"/>
      <c r="AAQ6" s="287"/>
      <c r="AAR6" s="287"/>
      <c r="AAS6" s="287"/>
      <c r="AAT6" s="287"/>
      <c r="AAU6" s="287"/>
      <c r="AAV6" s="287"/>
      <c r="AAW6" s="287"/>
      <c r="AAX6" s="287"/>
      <c r="AAY6" s="287"/>
      <c r="AAZ6" s="287"/>
      <c r="ABA6" s="287"/>
      <c r="ABB6" s="287"/>
      <c r="ABC6" s="287"/>
      <c r="ABD6" s="287"/>
      <c r="ABE6" s="287"/>
      <c r="ABF6" s="287"/>
      <c r="ABG6" s="287"/>
      <c r="ABH6" s="287"/>
      <c r="ABI6" s="287"/>
      <c r="ABJ6" s="287"/>
      <c r="ABK6" s="287"/>
      <c r="ABL6" s="287"/>
      <c r="ABM6" s="287"/>
      <c r="ABN6" s="287"/>
      <c r="ABO6" s="287"/>
      <c r="ABP6" s="287"/>
      <c r="ABQ6" s="287"/>
      <c r="ABR6" s="287"/>
      <c r="ABS6" s="287"/>
      <c r="ABT6" s="287"/>
      <c r="ABU6" s="287"/>
      <c r="ABV6" s="287"/>
      <c r="ABW6" s="287"/>
      <c r="ABX6" s="287"/>
      <c r="ABY6" s="287"/>
      <c r="ABZ6" s="287"/>
      <c r="ACA6" s="287"/>
      <c r="ACB6" s="287"/>
      <c r="ACC6" s="287"/>
      <c r="ACD6" s="287"/>
      <c r="ACE6" s="287"/>
      <c r="ACF6" s="287"/>
      <c r="ACG6" s="287"/>
      <c r="ACH6" s="287"/>
      <c r="ACI6" s="287"/>
      <c r="ACJ6" s="287"/>
      <c r="ACK6" s="287"/>
      <c r="ACL6" s="287"/>
      <c r="ACM6" s="287"/>
      <c r="ACN6" s="287"/>
      <c r="ACO6" s="287"/>
      <c r="ACP6" s="287"/>
      <c r="ACQ6" s="287"/>
      <c r="ACR6" s="287"/>
      <c r="ACS6" s="287"/>
      <c r="ACT6" s="287"/>
      <c r="ACU6" s="287"/>
      <c r="ACV6" s="287"/>
      <c r="ACW6" s="287"/>
      <c r="ACX6" s="287"/>
      <c r="ACY6" s="287"/>
      <c r="ACZ6" s="287"/>
      <c r="ADA6" s="287"/>
      <c r="ADB6" s="287"/>
      <c r="ADC6" s="287"/>
      <c r="ADD6" s="287"/>
      <c r="ADE6" s="287"/>
      <c r="ADF6" s="287"/>
      <c r="ADG6" s="287"/>
      <c r="ADH6" s="287"/>
      <c r="ADI6" s="287"/>
      <c r="ADJ6" s="287"/>
      <c r="ADK6" s="287"/>
      <c r="ADL6" s="287"/>
      <c r="ADM6" s="287"/>
      <c r="ADN6" s="287"/>
      <c r="ADO6" s="287"/>
      <c r="ADP6" s="287"/>
      <c r="ADQ6" s="287"/>
      <c r="ADR6" s="287"/>
      <c r="ADS6" s="287"/>
      <c r="ADT6" s="287"/>
      <c r="ADU6" s="287"/>
      <c r="ADV6" s="287"/>
      <c r="ADW6" s="287"/>
      <c r="ADX6" s="287"/>
      <c r="ADY6" s="287"/>
      <c r="ADZ6" s="287"/>
      <c r="AEA6" s="287"/>
      <c r="AEB6" s="287"/>
      <c r="AEC6" s="287"/>
      <c r="AED6" s="287"/>
      <c r="AEE6" s="287"/>
      <c r="AEF6" s="287"/>
      <c r="AEG6" s="287"/>
      <c r="AEH6" s="287"/>
      <c r="AEI6" s="287"/>
      <c r="AEJ6" s="287"/>
      <c r="AEK6" s="287"/>
      <c r="AEL6" s="287"/>
      <c r="AEM6" s="287"/>
      <c r="AEN6" s="287"/>
      <c r="AEO6" s="287"/>
      <c r="AEP6" s="287"/>
      <c r="AEQ6" s="287"/>
      <c r="AER6" s="287"/>
      <c r="AES6" s="287"/>
      <c r="AET6" s="287"/>
      <c r="AEU6" s="287"/>
      <c r="AEV6" s="287"/>
      <c r="AEW6" s="287"/>
      <c r="AEX6" s="287"/>
      <c r="AEY6" s="287"/>
      <c r="AEZ6" s="287"/>
      <c r="AFA6" s="287"/>
      <c r="AFB6" s="287"/>
      <c r="AFC6" s="287"/>
      <c r="AFD6" s="287"/>
      <c r="AFE6" s="287"/>
      <c r="AFF6" s="287"/>
      <c r="AFG6" s="287"/>
      <c r="AFH6" s="287"/>
      <c r="AFI6" s="287"/>
      <c r="AFJ6" s="287"/>
      <c r="AFK6" s="287"/>
      <c r="AFL6" s="287"/>
      <c r="AFM6" s="287"/>
      <c r="AFN6" s="287"/>
      <c r="AFO6" s="287"/>
      <c r="AFP6" s="287"/>
      <c r="AFQ6" s="287"/>
      <c r="AFR6" s="287"/>
      <c r="AFS6" s="287"/>
      <c r="AFT6" s="287"/>
      <c r="AFU6" s="287"/>
      <c r="AFV6" s="287"/>
      <c r="AFW6" s="287"/>
      <c r="AFX6" s="287"/>
      <c r="AFY6" s="287"/>
      <c r="AFZ6" s="287"/>
      <c r="AGA6" s="287"/>
      <c r="AGB6" s="287"/>
      <c r="AGC6" s="287"/>
      <c r="AGD6" s="287"/>
      <c r="AGE6" s="287"/>
      <c r="AGF6" s="287"/>
      <c r="AGG6" s="287"/>
      <c r="AGH6" s="287"/>
      <c r="AGI6" s="287"/>
      <c r="AGJ6" s="287"/>
      <c r="AGK6" s="287"/>
      <c r="AGL6" s="287"/>
      <c r="AGM6" s="287"/>
      <c r="AGN6" s="287"/>
      <c r="AGO6" s="287"/>
      <c r="AGP6" s="287"/>
      <c r="AGQ6" s="287"/>
      <c r="AGR6" s="287"/>
      <c r="AGS6" s="287"/>
      <c r="AGT6" s="287"/>
      <c r="AGU6" s="287"/>
      <c r="AGV6" s="287"/>
      <c r="AGW6" s="287"/>
      <c r="AGX6" s="287"/>
      <c r="AGY6" s="287"/>
      <c r="AGZ6" s="287"/>
      <c r="AHA6" s="287"/>
      <c r="AHB6" s="287"/>
      <c r="AHC6" s="287"/>
      <c r="AHD6" s="287"/>
      <c r="AHE6" s="287"/>
      <c r="AHF6" s="287"/>
      <c r="AHG6" s="287"/>
      <c r="AHH6" s="287"/>
      <c r="AHI6" s="287"/>
      <c r="AHJ6" s="287"/>
      <c r="AHK6" s="287"/>
      <c r="AHL6" s="287"/>
      <c r="AHM6" s="287"/>
      <c r="AHN6" s="287"/>
      <c r="AHO6" s="287"/>
      <c r="AHP6" s="287"/>
      <c r="AHQ6" s="287"/>
      <c r="AHR6" s="287"/>
      <c r="AHS6" s="287"/>
      <c r="AHT6" s="287"/>
      <c r="AHU6" s="287"/>
      <c r="AHV6" s="287"/>
      <c r="AHW6" s="287"/>
      <c r="AHX6" s="287"/>
      <c r="AHY6" s="287"/>
      <c r="AHZ6" s="287"/>
      <c r="AIA6" s="287"/>
      <c r="AIB6" s="287"/>
      <c r="AIC6" s="287"/>
      <c r="AID6" s="287"/>
      <c r="AIE6" s="287"/>
      <c r="AIF6" s="287"/>
      <c r="AIG6" s="287"/>
      <c r="AIH6" s="287"/>
      <c r="AII6" s="287"/>
      <c r="AIJ6" s="287"/>
      <c r="AIK6" s="287"/>
      <c r="AIL6" s="287"/>
      <c r="AIM6" s="287"/>
      <c r="AIN6" s="287"/>
      <c r="AIO6" s="287"/>
      <c r="AIP6" s="287"/>
      <c r="AIQ6" s="287"/>
      <c r="AIR6" s="287"/>
      <c r="AIS6" s="287"/>
      <c r="AIT6" s="287"/>
      <c r="AIU6" s="287"/>
      <c r="AIV6" s="287"/>
      <c r="AIW6" s="287"/>
      <c r="AIX6" s="287"/>
      <c r="AIY6" s="287"/>
      <c r="AIZ6" s="287"/>
      <c r="AJA6" s="287"/>
      <c r="AJB6" s="287"/>
      <c r="AJC6" s="287"/>
      <c r="AJD6" s="287"/>
      <c r="AJE6" s="287"/>
      <c r="AJF6" s="287"/>
      <c r="AJG6" s="287"/>
      <c r="AJH6" s="287"/>
      <c r="AJI6" s="287"/>
      <c r="AJJ6" s="287"/>
      <c r="AJK6" s="287"/>
      <c r="AJL6" s="287"/>
      <c r="AJM6" s="287"/>
      <c r="AJN6" s="287"/>
      <c r="AJO6" s="287"/>
      <c r="AJP6" s="287"/>
      <c r="AJQ6" s="287"/>
      <c r="AJR6" s="287"/>
      <c r="AJS6" s="287"/>
      <c r="AJT6" s="287"/>
      <c r="AJU6" s="287"/>
      <c r="AJV6" s="287"/>
      <c r="AJW6" s="287"/>
      <c r="AJX6" s="287"/>
      <c r="AJY6" s="287"/>
      <c r="AJZ6" s="287"/>
      <c r="AKA6" s="287"/>
      <c r="AKB6" s="287"/>
      <c r="AKC6" s="287"/>
      <c r="AKD6" s="287"/>
      <c r="AKE6" s="287"/>
      <c r="AKF6" s="287"/>
      <c r="AKG6" s="287"/>
      <c r="AKH6" s="287"/>
      <c r="AKI6" s="287"/>
      <c r="AKJ6" s="287"/>
      <c r="AKK6" s="287"/>
      <c r="AKL6" s="287"/>
      <c r="AKM6" s="287"/>
      <c r="AKN6" s="287"/>
      <c r="AKO6" s="287"/>
      <c r="AKP6" s="287"/>
      <c r="AKQ6" s="287"/>
      <c r="AKR6" s="287"/>
      <c r="AKS6" s="287"/>
      <c r="AKT6" s="287"/>
      <c r="AKU6" s="287"/>
      <c r="AKV6" s="287"/>
      <c r="AKW6" s="287"/>
      <c r="AKX6" s="287"/>
      <c r="AKY6" s="287"/>
      <c r="AKZ6" s="287"/>
      <c r="ALA6" s="287"/>
      <c r="ALB6" s="287"/>
      <c r="ALC6" s="287"/>
      <c r="ALD6" s="287"/>
      <c r="ALE6" s="287"/>
      <c r="ALF6" s="287"/>
      <c r="ALG6" s="287"/>
      <c r="ALH6" s="287"/>
      <c r="ALI6" s="287"/>
      <c r="ALJ6" s="287"/>
      <c r="ALK6" s="287"/>
      <c r="ALL6" s="287"/>
      <c r="ALM6" s="287"/>
      <c r="ALN6" s="287"/>
      <c r="ALO6" s="287"/>
      <c r="ALP6" s="287"/>
      <c r="ALQ6" s="287"/>
      <c r="ALR6" s="287"/>
      <c r="ALS6" s="287"/>
      <c r="ALT6" s="287"/>
      <c r="ALU6" s="287"/>
      <c r="ALV6" s="287"/>
      <c r="ALW6" s="287"/>
      <c r="ALX6" s="287"/>
      <c r="ALY6" s="287"/>
      <c r="ALZ6" s="287"/>
      <c r="AMA6" s="287"/>
      <c r="AMB6" s="287"/>
      <c r="AMC6" s="287"/>
      <c r="AMD6" s="287"/>
      <c r="AME6" s="287"/>
      <c r="AMF6" s="287"/>
      <c r="AMG6" s="287"/>
      <c r="AMH6" s="287"/>
      <c r="AMI6" s="287"/>
      <c r="AMJ6" s="287"/>
      <c r="AMK6" s="287"/>
      <c r="AML6" s="287"/>
      <c r="AMM6" s="287"/>
      <c r="AMN6" s="287"/>
      <c r="AMO6" s="287"/>
      <c r="AMP6" s="287"/>
      <c r="AMQ6" s="287"/>
      <c r="AMR6" s="287"/>
      <c r="AMS6" s="287"/>
      <c r="AMT6" s="287"/>
      <c r="AMU6" s="287"/>
      <c r="AMV6" s="287"/>
      <c r="AMW6" s="287"/>
      <c r="AMX6" s="287"/>
      <c r="AMY6" s="287"/>
      <c r="AMZ6" s="287"/>
      <c r="ANA6" s="287"/>
      <c r="ANB6" s="287"/>
      <c r="ANC6" s="287"/>
      <c r="AND6" s="287"/>
      <c r="ANE6" s="287"/>
      <c r="ANF6" s="287"/>
      <c r="ANG6" s="287"/>
      <c r="ANH6" s="287"/>
      <c r="ANI6" s="287"/>
      <c r="ANJ6" s="287"/>
      <c r="ANK6" s="287"/>
      <c r="ANL6" s="287"/>
      <c r="ANM6" s="287"/>
      <c r="ANN6" s="287"/>
      <c r="ANO6" s="287"/>
      <c r="ANP6" s="287"/>
      <c r="ANQ6" s="287"/>
      <c r="ANR6" s="287"/>
      <c r="ANS6" s="287"/>
      <c r="ANT6" s="287"/>
      <c r="ANU6" s="287"/>
      <c r="ANV6" s="287"/>
      <c r="ANW6" s="287"/>
      <c r="ANX6" s="287"/>
      <c r="ANY6" s="287"/>
      <c r="ANZ6" s="287"/>
      <c r="AOA6" s="287"/>
      <c r="AOB6" s="287"/>
      <c r="AOC6" s="287"/>
      <c r="AOD6" s="287"/>
      <c r="AOE6" s="287"/>
      <c r="AOF6" s="287"/>
      <c r="AOG6" s="287"/>
      <c r="AOH6" s="287"/>
      <c r="AOI6" s="287"/>
      <c r="AOJ6" s="287"/>
      <c r="AOK6" s="287"/>
      <c r="AOL6" s="287"/>
      <c r="AOM6" s="287"/>
      <c r="AON6" s="287"/>
      <c r="AOO6" s="287"/>
      <c r="AOP6" s="287"/>
      <c r="AOQ6" s="287"/>
      <c r="AOR6" s="287"/>
      <c r="AOS6" s="287"/>
      <c r="AOT6" s="287"/>
      <c r="AOU6" s="287"/>
      <c r="AOV6" s="287"/>
      <c r="AOW6" s="287"/>
      <c r="AOX6" s="287"/>
      <c r="AOY6" s="287"/>
      <c r="AOZ6" s="287"/>
      <c r="APA6" s="287"/>
      <c r="APB6" s="287"/>
      <c r="APC6" s="287"/>
      <c r="APD6" s="287"/>
      <c r="APE6" s="287"/>
      <c r="APF6" s="287"/>
      <c r="APG6" s="287"/>
      <c r="APH6" s="287"/>
      <c r="API6" s="287"/>
      <c r="APJ6" s="287"/>
      <c r="APK6" s="287"/>
      <c r="APL6" s="287"/>
      <c r="APM6" s="287"/>
      <c r="APN6" s="287"/>
      <c r="APO6" s="287"/>
      <c r="APP6" s="287"/>
      <c r="APQ6" s="287"/>
      <c r="APR6" s="287"/>
      <c r="APS6" s="287"/>
      <c r="APT6" s="287"/>
      <c r="APU6" s="287"/>
      <c r="APV6" s="287"/>
      <c r="APW6" s="287"/>
      <c r="APX6" s="287"/>
      <c r="APY6" s="287"/>
      <c r="APZ6" s="287"/>
      <c r="AQA6" s="287"/>
      <c r="AQB6" s="287"/>
      <c r="AQC6" s="287"/>
      <c r="AQD6" s="287"/>
      <c r="AQE6" s="287"/>
      <c r="AQF6" s="287"/>
      <c r="AQG6" s="287"/>
      <c r="AQH6" s="287"/>
      <c r="AQI6" s="287"/>
      <c r="AQJ6" s="287"/>
      <c r="AQK6" s="287"/>
      <c r="AQL6" s="287"/>
      <c r="AQM6" s="287"/>
      <c r="AQN6" s="287"/>
      <c r="AQO6" s="287"/>
      <c r="AQP6" s="287"/>
      <c r="AQQ6" s="287"/>
      <c r="AQR6" s="287"/>
      <c r="AQS6" s="287"/>
      <c r="AQT6" s="287"/>
      <c r="AQU6" s="287"/>
      <c r="AQV6" s="287"/>
      <c r="AQW6" s="287"/>
      <c r="AQX6" s="287"/>
      <c r="AQY6" s="287"/>
      <c r="AQZ6" s="287"/>
      <c r="ARA6" s="287"/>
      <c r="ARB6" s="287"/>
      <c r="ARC6" s="287"/>
      <c r="ARD6" s="287"/>
      <c r="ARE6" s="287"/>
      <c r="ARF6" s="287"/>
      <c r="ARG6" s="287"/>
      <c r="ARH6" s="287"/>
      <c r="ARI6" s="287"/>
      <c r="ARJ6" s="287"/>
      <c r="ARK6" s="287"/>
      <c r="ARL6" s="287"/>
      <c r="ARM6" s="287"/>
      <c r="ARN6" s="287"/>
      <c r="ARO6" s="287"/>
      <c r="ARP6" s="287"/>
      <c r="ARQ6" s="287"/>
      <c r="ARR6" s="287"/>
      <c r="ARS6" s="287"/>
      <c r="ART6" s="287"/>
      <c r="ARU6" s="287"/>
      <c r="ARV6" s="287"/>
      <c r="ARW6" s="287"/>
      <c r="ARX6" s="287"/>
      <c r="ARY6" s="287"/>
      <c r="ARZ6" s="287"/>
      <c r="ASA6" s="287"/>
      <c r="ASB6" s="287"/>
      <c r="ASC6" s="287"/>
      <c r="ASD6" s="287"/>
      <c r="ASE6" s="287"/>
      <c r="ASF6" s="287"/>
      <c r="ASG6" s="287"/>
      <c r="ASH6" s="287"/>
      <c r="ASI6" s="287"/>
      <c r="ASJ6" s="287"/>
      <c r="ASK6" s="287"/>
      <c r="ASL6" s="287"/>
      <c r="ASM6" s="287"/>
      <c r="ASN6" s="287"/>
      <c r="ASO6" s="287"/>
      <c r="ASP6" s="287"/>
      <c r="ASQ6" s="287"/>
      <c r="ASR6" s="287"/>
      <c r="ASS6" s="287"/>
      <c r="AST6" s="287"/>
      <c r="ASU6" s="287"/>
      <c r="ASV6" s="287"/>
      <c r="ASW6" s="287"/>
      <c r="ASX6" s="287"/>
      <c r="ASY6" s="287"/>
      <c r="ASZ6" s="287"/>
      <c r="ATA6" s="287"/>
      <c r="ATB6" s="287"/>
      <c r="ATC6" s="287"/>
      <c r="ATD6" s="287"/>
      <c r="ATE6" s="287"/>
      <c r="ATF6" s="287"/>
      <c r="ATG6" s="287"/>
      <c r="ATH6" s="287"/>
      <c r="ATI6" s="287"/>
      <c r="ATJ6" s="287"/>
      <c r="ATK6" s="287"/>
      <c r="ATL6" s="287"/>
      <c r="ATM6" s="287"/>
      <c r="ATN6" s="287"/>
      <c r="ATO6" s="287"/>
      <c r="ATP6" s="287"/>
      <c r="ATQ6" s="287"/>
      <c r="ATR6" s="287"/>
      <c r="ATS6" s="287"/>
      <c r="ATT6" s="287"/>
      <c r="ATU6" s="287"/>
      <c r="ATV6" s="287"/>
      <c r="ATW6" s="287"/>
      <c r="ATX6" s="287"/>
      <c r="ATY6" s="287"/>
      <c r="ATZ6" s="287"/>
      <c r="AUA6" s="287"/>
      <c r="AUB6" s="287"/>
      <c r="AUC6" s="287"/>
      <c r="AUD6" s="287"/>
      <c r="AUE6" s="287"/>
      <c r="AUF6" s="287"/>
      <c r="AUG6" s="287"/>
      <c r="AUH6" s="287"/>
      <c r="AUI6" s="287"/>
      <c r="AUJ6" s="287"/>
      <c r="AUK6" s="287"/>
      <c r="AUL6" s="287"/>
      <c r="AUM6" s="287"/>
      <c r="AUN6" s="287"/>
      <c r="AUO6" s="287"/>
      <c r="AUP6" s="287"/>
      <c r="AUQ6" s="287"/>
      <c r="AUR6" s="287"/>
      <c r="AUS6" s="287"/>
      <c r="AUT6" s="287"/>
      <c r="AUU6" s="287"/>
      <c r="AUV6" s="287"/>
      <c r="AUW6" s="287"/>
      <c r="AUX6" s="287"/>
      <c r="AUY6" s="287"/>
      <c r="AUZ6" s="287"/>
      <c r="AVA6" s="287"/>
      <c r="AVB6" s="287"/>
      <c r="AVC6" s="287"/>
      <c r="AVD6" s="287"/>
      <c r="AVE6" s="287"/>
      <c r="AVF6" s="287"/>
      <c r="AVG6" s="287"/>
      <c r="AVH6" s="287"/>
      <c r="AVI6" s="287"/>
      <c r="AVJ6" s="287"/>
      <c r="AVK6" s="287"/>
      <c r="AVL6" s="287"/>
      <c r="AVM6" s="287"/>
      <c r="AVN6" s="287"/>
      <c r="AVO6" s="287"/>
      <c r="AVP6" s="287"/>
      <c r="AVQ6" s="287"/>
      <c r="AVR6" s="287"/>
      <c r="AVS6" s="287"/>
      <c r="AVT6" s="287"/>
      <c r="AVU6" s="287"/>
      <c r="AVV6" s="287"/>
      <c r="AVW6" s="287"/>
      <c r="AVX6" s="287"/>
      <c r="AVY6" s="287"/>
      <c r="AVZ6" s="287"/>
      <c r="AWA6" s="287"/>
      <c r="AWB6" s="287"/>
      <c r="AWC6" s="287"/>
      <c r="AWD6" s="287"/>
      <c r="AWE6" s="287"/>
      <c r="AWF6" s="287"/>
      <c r="AWG6" s="287"/>
      <c r="AWH6" s="287"/>
      <c r="AWI6" s="287"/>
      <c r="AWJ6" s="287"/>
      <c r="AWK6" s="287"/>
      <c r="AWL6" s="287"/>
      <c r="AWM6" s="287"/>
      <c r="AWN6" s="287"/>
      <c r="AWO6" s="287"/>
      <c r="AWP6" s="287"/>
      <c r="AWQ6" s="287"/>
      <c r="AWR6" s="287"/>
      <c r="AWS6" s="287"/>
      <c r="AWT6" s="287"/>
      <c r="AWU6" s="287"/>
      <c r="AWV6" s="287"/>
      <c r="AWW6" s="287"/>
      <c r="AWX6" s="287"/>
      <c r="AWY6" s="287"/>
      <c r="AWZ6" s="287"/>
      <c r="AXA6" s="287"/>
      <c r="AXB6" s="287"/>
      <c r="AXC6" s="287"/>
      <c r="AXD6" s="287"/>
      <c r="AXE6" s="287"/>
      <c r="AXF6" s="287"/>
      <c r="AXG6" s="287"/>
      <c r="AXH6" s="287"/>
      <c r="AXI6" s="287"/>
      <c r="AXJ6" s="287"/>
      <c r="AXK6" s="287"/>
      <c r="AXL6" s="287"/>
      <c r="AXM6" s="287"/>
      <c r="AXN6" s="287"/>
      <c r="AXO6" s="287"/>
      <c r="AXP6" s="287"/>
      <c r="AXQ6" s="287"/>
      <c r="AXR6" s="287"/>
      <c r="AXS6" s="287"/>
      <c r="AXT6" s="287"/>
      <c r="AXU6" s="287"/>
      <c r="AXV6" s="287"/>
      <c r="AXW6" s="287"/>
      <c r="AXX6" s="287"/>
      <c r="AXY6" s="287"/>
      <c r="AXZ6" s="287"/>
      <c r="AYA6" s="287"/>
      <c r="AYB6" s="287"/>
      <c r="AYC6" s="287"/>
      <c r="AYD6" s="287"/>
      <c r="AYE6" s="287"/>
      <c r="AYF6" s="287"/>
      <c r="AYG6" s="287"/>
      <c r="AYH6" s="287"/>
      <c r="AYI6" s="287"/>
      <c r="AYJ6" s="287"/>
      <c r="AYK6" s="287"/>
      <c r="AYL6" s="287"/>
      <c r="AYM6" s="287"/>
      <c r="AYN6" s="287"/>
      <c r="AYO6" s="287"/>
      <c r="AYP6" s="287"/>
      <c r="AYQ6" s="287"/>
      <c r="AYR6" s="287"/>
      <c r="AYS6" s="287"/>
      <c r="AYT6" s="287"/>
      <c r="AYU6" s="287"/>
      <c r="AYV6" s="287"/>
      <c r="AYW6" s="287"/>
      <c r="AYX6" s="287"/>
      <c r="AYY6" s="287"/>
      <c r="AYZ6" s="287"/>
      <c r="AZA6" s="287"/>
      <c r="AZB6" s="287"/>
      <c r="AZC6" s="287"/>
      <c r="AZD6" s="287"/>
      <c r="AZE6" s="287"/>
      <c r="AZF6" s="287"/>
      <c r="AZG6" s="287"/>
      <c r="AZH6" s="287"/>
      <c r="AZI6" s="287"/>
      <c r="AZJ6" s="287"/>
      <c r="AZK6" s="287"/>
      <c r="AZL6" s="287"/>
      <c r="AZM6" s="287"/>
      <c r="AZN6" s="287"/>
      <c r="AZO6" s="287"/>
      <c r="AZP6" s="287"/>
      <c r="AZQ6" s="287"/>
      <c r="AZR6" s="287"/>
      <c r="AZS6" s="287"/>
      <c r="AZT6" s="287"/>
      <c r="AZU6" s="287"/>
      <c r="AZV6" s="287"/>
      <c r="AZW6" s="287"/>
      <c r="AZX6" s="287"/>
      <c r="AZY6" s="287"/>
      <c r="AZZ6" s="287"/>
      <c r="BAA6" s="287"/>
      <c r="BAB6" s="287"/>
      <c r="BAC6" s="287"/>
      <c r="BAD6" s="287"/>
      <c r="BAE6" s="287"/>
      <c r="BAF6" s="287"/>
      <c r="BAG6" s="287"/>
      <c r="BAH6" s="287"/>
      <c r="BAI6" s="287"/>
      <c r="BAJ6" s="287"/>
      <c r="BAK6" s="287"/>
      <c r="BAL6" s="287"/>
      <c r="BAM6" s="287"/>
      <c r="BAN6" s="287"/>
      <c r="BAO6" s="287"/>
      <c r="BAP6" s="287"/>
      <c r="BAQ6" s="287"/>
      <c r="BAR6" s="287"/>
      <c r="BAS6" s="287"/>
      <c r="BAT6" s="287"/>
      <c r="BAU6" s="287"/>
      <c r="BAV6" s="287"/>
      <c r="BAW6" s="287"/>
      <c r="BAX6" s="287"/>
      <c r="BAY6" s="287"/>
      <c r="BAZ6" s="287"/>
      <c r="BBA6" s="287"/>
      <c r="BBB6" s="287"/>
      <c r="BBC6" s="287"/>
      <c r="BBD6" s="287"/>
      <c r="BBE6" s="287"/>
      <c r="BBF6" s="287"/>
      <c r="BBG6" s="287"/>
      <c r="BBH6" s="287"/>
      <c r="BBI6" s="287"/>
      <c r="BBJ6" s="287"/>
      <c r="BBK6" s="287"/>
      <c r="BBL6" s="287"/>
      <c r="BBM6" s="287"/>
      <c r="BBN6" s="287"/>
      <c r="BBO6" s="287"/>
      <c r="BBP6" s="287"/>
      <c r="BBQ6" s="287"/>
      <c r="BBR6" s="287"/>
      <c r="BBS6" s="287"/>
      <c r="BBT6" s="287"/>
      <c r="BBU6" s="287"/>
      <c r="BBV6" s="287"/>
      <c r="BBW6" s="287"/>
      <c r="BBX6" s="287"/>
      <c r="BBY6" s="287"/>
      <c r="BBZ6" s="287"/>
      <c r="BCA6" s="287"/>
      <c r="BCB6" s="287"/>
      <c r="BCC6" s="287"/>
      <c r="BCD6" s="287"/>
      <c r="BCE6" s="287"/>
      <c r="BCF6" s="287"/>
      <c r="BCG6" s="287"/>
      <c r="BCH6" s="287"/>
      <c r="BCI6" s="287"/>
      <c r="BCJ6" s="287"/>
      <c r="BCK6" s="287"/>
      <c r="BCL6" s="287"/>
      <c r="BCM6" s="287"/>
      <c r="BCN6" s="287"/>
      <c r="BCO6" s="287"/>
      <c r="BCP6" s="287"/>
      <c r="BCQ6" s="287"/>
      <c r="BCR6" s="287"/>
      <c r="BCS6" s="287"/>
      <c r="BCT6" s="287"/>
      <c r="BCU6" s="287"/>
      <c r="BCV6" s="287"/>
      <c r="BCW6" s="287"/>
      <c r="BCX6" s="287"/>
      <c r="BCY6" s="287"/>
      <c r="BCZ6" s="287"/>
      <c r="BDA6" s="287"/>
      <c r="BDB6" s="287"/>
      <c r="BDC6" s="287"/>
      <c r="BDD6" s="287"/>
      <c r="BDE6" s="287"/>
      <c r="BDF6" s="287"/>
      <c r="BDG6" s="287"/>
      <c r="BDH6" s="287"/>
      <c r="BDI6" s="287"/>
      <c r="BDJ6" s="287"/>
      <c r="BDK6" s="287"/>
      <c r="BDL6" s="287"/>
      <c r="BDM6" s="287"/>
      <c r="BDN6" s="287"/>
      <c r="BDO6" s="287"/>
      <c r="BDP6" s="287"/>
      <c r="BDQ6" s="287"/>
      <c r="BDR6" s="287"/>
      <c r="BDS6" s="287"/>
      <c r="BDT6" s="287"/>
      <c r="BDU6" s="287"/>
      <c r="BDV6" s="287"/>
      <c r="BDW6" s="287"/>
      <c r="BDX6" s="287"/>
      <c r="BDY6" s="287"/>
      <c r="BDZ6" s="287"/>
      <c r="BEA6" s="287"/>
      <c r="BEB6" s="287"/>
      <c r="BEC6" s="287"/>
      <c r="BED6" s="287"/>
      <c r="BEE6" s="287"/>
      <c r="BEF6" s="287"/>
      <c r="BEG6" s="287"/>
      <c r="BEH6" s="287"/>
      <c r="BEI6" s="287"/>
      <c r="BEJ6" s="287"/>
      <c r="BEK6" s="287"/>
      <c r="BEL6" s="287"/>
      <c r="BEM6" s="287"/>
      <c r="BEN6" s="287"/>
      <c r="BEO6" s="287"/>
      <c r="BEP6" s="287"/>
      <c r="BEQ6" s="287"/>
      <c r="BER6" s="287"/>
      <c r="BES6" s="287"/>
      <c r="BET6" s="287"/>
      <c r="BEU6" s="287"/>
      <c r="BEV6" s="287"/>
      <c r="BEW6" s="287"/>
      <c r="BEX6" s="287"/>
      <c r="BEY6" s="287"/>
      <c r="BEZ6" s="287"/>
      <c r="BFA6" s="287"/>
      <c r="BFB6" s="287"/>
      <c r="BFC6" s="287"/>
      <c r="BFD6" s="287"/>
      <c r="BFE6" s="287"/>
      <c r="BFF6" s="287"/>
      <c r="BFG6" s="287"/>
      <c r="BFH6" s="287"/>
      <c r="BFI6" s="287"/>
      <c r="BFJ6" s="287"/>
      <c r="BFK6" s="287"/>
      <c r="BFL6" s="287"/>
      <c r="BFM6" s="287"/>
      <c r="BFN6" s="287"/>
      <c r="BFO6" s="287"/>
      <c r="BFP6" s="287"/>
      <c r="BFQ6" s="287"/>
      <c r="BFR6" s="287"/>
      <c r="BFS6" s="287"/>
      <c r="BFT6" s="287"/>
      <c r="BFU6" s="287"/>
      <c r="BFV6" s="287"/>
      <c r="BFW6" s="287"/>
      <c r="BFX6" s="287"/>
      <c r="BFY6" s="287"/>
      <c r="BFZ6" s="287"/>
      <c r="BGA6" s="287"/>
      <c r="BGB6" s="287"/>
      <c r="BGC6" s="287"/>
      <c r="BGD6" s="287"/>
      <c r="BGE6" s="287"/>
      <c r="BGF6" s="287"/>
      <c r="BGG6" s="287"/>
      <c r="BGH6" s="287"/>
      <c r="BGI6" s="287"/>
      <c r="BGJ6" s="287"/>
      <c r="BGK6" s="287"/>
      <c r="BGL6" s="287"/>
      <c r="BGM6" s="287"/>
      <c r="BGN6" s="287"/>
      <c r="BGO6" s="287"/>
      <c r="BGP6" s="287"/>
      <c r="BGQ6" s="287"/>
      <c r="BGR6" s="287"/>
      <c r="BGS6" s="287"/>
      <c r="BGT6" s="287"/>
      <c r="BGU6" s="287"/>
      <c r="BGV6" s="287"/>
      <c r="BGW6" s="287"/>
      <c r="BGX6" s="287"/>
      <c r="BGY6" s="287"/>
      <c r="BGZ6" s="287"/>
      <c r="BHA6" s="287"/>
      <c r="BHB6" s="287"/>
      <c r="BHC6" s="287"/>
      <c r="BHD6" s="287"/>
      <c r="BHE6" s="287"/>
      <c r="BHF6" s="287"/>
      <c r="BHG6" s="287"/>
      <c r="BHH6" s="287"/>
      <c r="BHI6" s="287"/>
      <c r="BHJ6" s="287"/>
      <c r="BHK6" s="287"/>
      <c r="BHL6" s="287"/>
      <c r="BHM6" s="287"/>
      <c r="BHN6" s="287"/>
      <c r="BHO6" s="287"/>
      <c r="BHP6" s="287"/>
      <c r="BHQ6" s="287"/>
      <c r="BHR6" s="287"/>
      <c r="BHS6" s="287"/>
      <c r="BHT6" s="287"/>
      <c r="BHU6" s="287"/>
      <c r="BHV6" s="287"/>
      <c r="BHW6" s="287"/>
      <c r="BHX6" s="287"/>
      <c r="BHY6" s="287"/>
      <c r="BHZ6" s="287"/>
      <c r="BIA6" s="287"/>
      <c r="BIB6" s="287"/>
      <c r="BIC6" s="287"/>
      <c r="BID6" s="287"/>
      <c r="BIE6" s="287"/>
      <c r="BIF6" s="287"/>
      <c r="BIG6" s="287"/>
      <c r="BIH6" s="287"/>
      <c r="BII6" s="287"/>
      <c r="BIJ6" s="287"/>
      <c r="BIK6" s="287"/>
      <c r="BIL6" s="287"/>
      <c r="BIM6" s="287"/>
      <c r="BIN6" s="287"/>
      <c r="BIO6" s="287"/>
      <c r="BIP6" s="287"/>
      <c r="BIQ6" s="287"/>
      <c r="BIR6" s="287"/>
      <c r="BIS6" s="287"/>
      <c r="BIT6" s="287"/>
      <c r="BIU6" s="287"/>
      <c r="BIV6" s="287"/>
      <c r="BIW6" s="287"/>
      <c r="BIX6" s="287"/>
      <c r="BIY6" s="287"/>
      <c r="BIZ6" s="287"/>
      <c r="BJA6" s="287"/>
      <c r="BJB6" s="287"/>
      <c r="BJC6" s="287"/>
      <c r="BJD6" s="287"/>
      <c r="BJE6" s="287"/>
      <c r="BJF6" s="287"/>
      <c r="BJG6" s="287"/>
      <c r="BJH6" s="287"/>
      <c r="BJI6" s="287"/>
      <c r="BJJ6" s="287"/>
      <c r="BJK6" s="287"/>
      <c r="BJL6" s="287"/>
      <c r="BJM6" s="287"/>
      <c r="BJN6" s="287"/>
      <c r="BJO6" s="287"/>
      <c r="BJP6" s="287"/>
      <c r="BJQ6" s="287"/>
      <c r="BJR6" s="287"/>
      <c r="BJS6" s="287"/>
      <c r="BJT6" s="287"/>
      <c r="BJU6" s="287"/>
      <c r="BJV6" s="287"/>
      <c r="BJW6" s="287"/>
      <c r="BJX6" s="287"/>
      <c r="BJY6" s="287"/>
      <c r="BJZ6" s="287"/>
      <c r="BKA6" s="287"/>
      <c r="BKB6" s="287"/>
      <c r="BKC6" s="287"/>
      <c r="BKD6" s="287"/>
      <c r="BKE6" s="287"/>
      <c r="BKF6" s="287"/>
      <c r="BKG6" s="287"/>
      <c r="BKH6" s="287"/>
      <c r="BKI6" s="287"/>
      <c r="BKJ6" s="287"/>
      <c r="BKK6" s="287"/>
      <c r="BKL6" s="287"/>
      <c r="BKM6" s="287"/>
      <c r="BKN6" s="287"/>
      <c r="BKO6" s="287"/>
      <c r="BKP6" s="287"/>
      <c r="BKQ6" s="287"/>
      <c r="BKR6" s="287"/>
      <c r="BKS6" s="287"/>
      <c r="BKT6" s="287"/>
      <c r="BKU6" s="287"/>
      <c r="BKV6" s="287"/>
      <c r="BKW6" s="287"/>
      <c r="BKX6" s="287"/>
      <c r="BKY6" s="287"/>
      <c r="BKZ6" s="287"/>
      <c r="BLA6" s="287"/>
      <c r="BLB6" s="287"/>
      <c r="BLC6" s="287"/>
      <c r="BLD6" s="287"/>
      <c r="BLE6" s="287"/>
      <c r="BLF6" s="287"/>
      <c r="BLG6" s="287"/>
      <c r="BLH6" s="287"/>
      <c r="BLI6" s="287"/>
      <c r="BLJ6" s="287"/>
      <c r="BLK6" s="287"/>
      <c r="BLL6" s="287"/>
      <c r="BLM6" s="287"/>
      <c r="BLN6" s="287"/>
      <c r="BLO6" s="287"/>
      <c r="BLP6" s="287"/>
      <c r="BLQ6" s="287"/>
      <c r="BLR6" s="287"/>
      <c r="BLS6" s="287"/>
      <c r="BLT6" s="287"/>
      <c r="BLU6" s="287"/>
      <c r="BLV6" s="287"/>
      <c r="BLW6" s="287"/>
      <c r="BLX6" s="287"/>
      <c r="BLY6" s="287"/>
      <c r="BLZ6" s="287"/>
      <c r="BMA6" s="287"/>
      <c r="BMB6" s="287"/>
      <c r="BMC6" s="287"/>
      <c r="BMD6" s="287"/>
      <c r="BME6" s="287"/>
      <c r="BMF6" s="287"/>
      <c r="BMG6" s="287"/>
      <c r="BMH6" s="287"/>
      <c r="BMI6" s="287"/>
      <c r="BMJ6" s="287"/>
      <c r="BMK6" s="287"/>
      <c r="BML6" s="287"/>
      <c r="BMM6" s="287"/>
      <c r="BMN6" s="287"/>
      <c r="BMO6" s="287"/>
      <c r="BMP6" s="287"/>
      <c r="BMQ6" s="287"/>
      <c r="BMR6" s="287"/>
      <c r="BMS6" s="287"/>
      <c r="BMT6" s="287"/>
      <c r="BMU6" s="287"/>
      <c r="BMV6" s="287"/>
      <c r="BMW6" s="287"/>
      <c r="BMX6" s="287"/>
      <c r="BMY6" s="287"/>
      <c r="BMZ6" s="287"/>
      <c r="BNA6" s="287"/>
      <c r="BNB6" s="287"/>
      <c r="BNC6" s="287"/>
      <c r="BND6" s="287"/>
      <c r="BNE6" s="287"/>
      <c r="BNF6" s="287"/>
      <c r="BNG6" s="287"/>
      <c r="BNH6" s="287"/>
      <c r="BNI6" s="287"/>
      <c r="BNJ6" s="287"/>
      <c r="BNK6" s="287"/>
      <c r="BNL6" s="287"/>
      <c r="BNM6" s="287"/>
      <c r="BNN6" s="287"/>
      <c r="BNO6" s="287"/>
      <c r="BNP6" s="287"/>
      <c r="BNQ6" s="287"/>
      <c r="BNR6" s="287"/>
      <c r="BNS6" s="287"/>
      <c r="BNT6" s="287"/>
      <c r="BNU6" s="287"/>
      <c r="BNV6" s="287"/>
      <c r="BNW6" s="287"/>
      <c r="BNX6" s="287"/>
      <c r="BNY6" s="287"/>
      <c r="BNZ6" s="287"/>
      <c r="BOA6" s="287"/>
      <c r="BOB6" s="287"/>
      <c r="BOC6" s="287"/>
      <c r="BOD6" s="287"/>
      <c r="BOE6" s="287"/>
      <c r="BOF6" s="287"/>
      <c r="BOG6" s="287"/>
      <c r="BOH6" s="287"/>
      <c r="BOI6" s="287"/>
      <c r="BOJ6" s="287"/>
      <c r="BOK6" s="287"/>
      <c r="BOL6" s="287"/>
      <c r="BOM6" s="287"/>
      <c r="BON6" s="287"/>
      <c r="BOO6" s="287"/>
      <c r="BOP6" s="287"/>
      <c r="BOQ6" s="287"/>
      <c r="BOR6" s="287"/>
      <c r="BOS6" s="287"/>
      <c r="BOT6" s="287"/>
      <c r="BOU6" s="287"/>
      <c r="BOV6" s="287"/>
      <c r="BOW6" s="287"/>
      <c r="BOX6" s="287"/>
      <c r="BOY6" s="287"/>
      <c r="BOZ6" s="287"/>
      <c r="BPA6" s="287"/>
      <c r="BPB6" s="287"/>
      <c r="BPC6" s="287"/>
      <c r="BPD6" s="287"/>
      <c r="BPE6" s="287"/>
      <c r="BPF6" s="287"/>
      <c r="BPG6" s="287"/>
      <c r="BPH6" s="287"/>
      <c r="BPI6" s="287"/>
      <c r="BPJ6" s="287"/>
      <c r="BPK6" s="287"/>
      <c r="BPL6" s="287"/>
      <c r="BPM6" s="287"/>
      <c r="BPN6" s="287"/>
      <c r="BPO6" s="287"/>
      <c r="BPP6" s="287"/>
      <c r="BPQ6" s="287"/>
      <c r="BPR6" s="287"/>
      <c r="BPS6" s="287"/>
      <c r="BPT6" s="287"/>
      <c r="BPU6" s="287"/>
      <c r="BPV6" s="287"/>
      <c r="BPW6" s="287"/>
      <c r="BPX6" s="287"/>
      <c r="BPY6" s="287"/>
      <c r="BPZ6" s="287"/>
      <c r="BQA6" s="287"/>
      <c r="BQB6" s="287"/>
      <c r="BQC6" s="287"/>
      <c r="BQD6" s="287"/>
      <c r="BQE6" s="287"/>
      <c r="BQF6" s="287"/>
      <c r="BQG6" s="287"/>
      <c r="BQH6" s="287"/>
      <c r="BQI6" s="287"/>
      <c r="BQJ6" s="287"/>
      <c r="BQK6" s="287"/>
      <c r="BQL6" s="287"/>
      <c r="BQM6" s="287"/>
      <c r="BQN6" s="287"/>
      <c r="BQO6" s="287"/>
      <c r="BQP6" s="287"/>
      <c r="BQQ6" s="287"/>
      <c r="BQR6" s="287"/>
      <c r="BQS6" s="287"/>
      <c r="BQT6" s="287"/>
      <c r="BQU6" s="287"/>
      <c r="BQV6" s="287"/>
      <c r="BQW6" s="287"/>
      <c r="BQX6" s="287"/>
      <c r="BQY6" s="287"/>
      <c r="BQZ6" s="287"/>
      <c r="BRA6" s="287"/>
      <c r="BRB6" s="287"/>
      <c r="BRC6" s="287"/>
      <c r="BRD6" s="287"/>
      <c r="BRE6" s="287"/>
      <c r="BRF6" s="287"/>
      <c r="BRG6" s="287"/>
      <c r="BRH6" s="287"/>
      <c r="BRI6" s="287"/>
      <c r="BRJ6" s="287"/>
      <c r="BRK6" s="287"/>
      <c r="BRL6" s="287"/>
      <c r="BRM6" s="287"/>
      <c r="BRN6" s="287"/>
      <c r="BRO6" s="287"/>
      <c r="BRP6" s="287"/>
      <c r="BRQ6" s="287"/>
      <c r="BRR6" s="287"/>
      <c r="BRS6" s="287"/>
      <c r="BRT6" s="287"/>
      <c r="BRU6" s="287"/>
      <c r="BRV6" s="287"/>
      <c r="BRW6" s="287"/>
      <c r="BRX6" s="287"/>
      <c r="BRY6" s="287"/>
      <c r="BRZ6" s="287"/>
      <c r="BSA6" s="287"/>
      <c r="BSB6" s="287"/>
      <c r="BSC6" s="287"/>
      <c r="BSD6" s="287"/>
      <c r="BSE6" s="287"/>
      <c r="BSF6" s="287"/>
      <c r="BSG6" s="287"/>
      <c r="BSH6" s="287"/>
      <c r="BSI6" s="287"/>
      <c r="BSJ6" s="287"/>
      <c r="BSK6" s="287"/>
      <c r="BSL6" s="287"/>
      <c r="BSM6" s="287"/>
      <c r="BSN6" s="287"/>
      <c r="BSO6" s="287"/>
      <c r="BSP6" s="287"/>
      <c r="BSQ6" s="287"/>
      <c r="BSR6" s="287"/>
      <c r="BSS6" s="287"/>
      <c r="BST6" s="287"/>
      <c r="BSU6" s="287"/>
      <c r="BSV6" s="287"/>
      <c r="BSW6" s="287"/>
      <c r="BSX6" s="287"/>
      <c r="BSY6" s="287"/>
      <c r="BSZ6" s="287"/>
      <c r="BTA6" s="287"/>
      <c r="BTB6" s="287"/>
      <c r="BTC6" s="287"/>
      <c r="BTD6" s="287"/>
      <c r="BTE6" s="287"/>
      <c r="BTF6" s="287"/>
      <c r="BTG6" s="287"/>
      <c r="BTH6" s="287"/>
      <c r="BTI6" s="287"/>
      <c r="BTJ6" s="287"/>
      <c r="BTK6" s="287"/>
      <c r="BTL6" s="287"/>
      <c r="BTM6" s="287"/>
      <c r="BTN6" s="287"/>
      <c r="BTO6" s="287"/>
      <c r="BTP6" s="287"/>
      <c r="BTQ6" s="287"/>
      <c r="BTR6" s="287"/>
      <c r="BTS6" s="287"/>
      <c r="BTT6" s="287"/>
      <c r="BTU6" s="287"/>
      <c r="BTV6" s="287"/>
      <c r="BTW6" s="287"/>
      <c r="BTX6" s="287"/>
      <c r="BTY6" s="287"/>
      <c r="BTZ6" s="287"/>
      <c r="BUA6" s="287"/>
      <c r="BUB6" s="287"/>
      <c r="BUC6" s="287"/>
      <c r="BUD6" s="287"/>
      <c r="BUE6" s="287"/>
      <c r="BUF6" s="287"/>
      <c r="BUG6" s="287"/>
      <c r="BUH6" s="287"/>
      <c r="BUI6" s="287"/>
      <c r="BUJ6" s="287"/>
      <c r="BUK6" s="287"/>
      <c r="BUL6" s="287"/>
      <c r="BUM6" s="287"/>
      <c r="BUN6" s="287"/>
      <c r="BUO6" s="287"/>
      <c r="BUP6" s="287"/>
      <c r="BUQ6" s="287"/>
      <c r="BUR6" s="287"/>
      <c r="BUS6" s="287"/>
      <c r="BUT6" s="287"/>
      <c r="BUU6" s="287"/>
      <c r="BUV6" s="287"/>
      <c r="BUW6" s="287"/>
      <c r="BUX6" s="287"/>
      <c r="BUY6" s="287"/>
      <c r="BUZ6" s="287"/>
      <c r="BVA6" s="287"/>
      <c r="BVB6" s="287"/>
      <c r="BVC6" s="287"/>
      <c r="BVD6" s="287"/>
      <c r="BVE6" s="287"/>
      <c r="BVF6" s="287"/>
      <c r="BVG6" s="287"/>
    </row>
    <row r="7" spans="1:1931" s="10" customFormat="1" ht="30" customHeight="1" x14ac:dyDescent="0.25">
      <c r="A7" s="522" t="s">
        <v>234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287"/>
      <c r="ES7" s="287"/>
      <c r="ET7" s="287"/>
      <c r="EU7" s="287"/>
      <c r="EV7" s="287"/>
      <c r="EW7" s="287"/>
      <c r="EX7" s="287"/>
      <c r="EY7" s="287"/>
      <c r="EZ7" s="287"/>
      <c r="FA7" s="287"/>
      <c r="FB7" s="287"/>
      <c r="FC7" s="287"/>
      <c r="FD7" s="287"/>
      <c r="FE7" s="287"/>
      <c r="FF7" s="287"/>
      <c r="FG7" s="287"/>
      <c r="FH7" s="287"/>
      <c r="FI7" s="287"/>
      <c r="FJ7" s="287"/>
      <c r="FK7" s="287"/>
      <c r="FL7" s="287"/>
      <c r="FM7" s="287"/>
      <c r="FN7" s="287"/>
      <c r="FO7" s="287"/>
      <c r="FP7" s="287"/>
      <c r="FQ7" s="287"/>
      <c r="FR7" s="287"/>
      <c r="FS7" s="287"/>
      <c r="FT7" s="287"/>
      <c r="FU7" s="287"/>
      <c r="FV7" s="287"/>
      <c r="FW7" s="287"/>
      <c r="FX7" s="287"/>
      <c r="FY7" s="287"/>
      <c r="FZ7" s="287"/>
      <c r="GA7" s="287"/>
      <c r="GB7" s="287"/>
      <c r="GC7" s="287"/>
      <c r="GD7" s="287"/>
      <c r="GE7" s="287"/>
      <c r="GF7" s="287"/>
      <c r="GG7" s="287"/>
      <c r="GH7" s="287"/>
      <c r="GI7" s="287"/>
      <c r="GJ7" s="287"/>
      <c r="GK7" s="287"/>
      <c r="GL7" s="287"/>
      <c r="GM7" s="287"/>
      <c r="GN7" s="287"/>
      <c r="GO7" s="287"/>
      <c r="GP7" s="287"/>
      <c r="GQ7" s="287"/>
      <c r="GR7" s="287"/>
      <c r="GS7" s="287"/>
      <c r="GT7" s="287"/>
      <c r="GU7" s="287"/>
      <c r="GV7" s="287"/>
      <c r="GW7" s="287"/>
      <c r="GX7" s="287"/>
      <c r="GY7" s="287"/>
      <c r="GZ7" s="287"/>
      <c r="HA7" s="287"/>
      <c r="HB7" s="287"/>
      <c r="HC7" s="287"/>
      <c r="HD7" s="287"/>
      <c r="HE7" s="287"/>
      <c r="HF7" s="287"/>
      <c r="HG7" s="287"/>
      <c r="HH7" s="287"/>
      <c r="HI7" s="287"/>
      <c r="HJ7" s="287"/>
      <c r="HK7" s="287"/>
      <c r="HL7" s="287"/>
      <c r="HM7" s="287"/>
      <c r="HN7" s="287"/>
      <c r="HO7" s="287"/>
      <c r="HP7" s="287"/>
      <c r="HQ7" s="287"/>
      <c r="HR7" s="287"/>
      <c r="HS7" s="287"/>
      <c r="HT7" s="287"/>
      <c r="HU7" s="287"/>
      <c r="HV7" s="287"/>
      <c r="HW7" s="287"/>
      <c r="HX7" s="287"/>
      <c r="HY7" s="287"/>
      <c r="HZ7" s="287"/>
      <c r="IA7" s="287"/>
      <c r="IB7" s="287"/>
      <c r="IC7" s="287"/>
      <c r="ID7" s="287"/>
      <c r="IE7" s="287"/>
      <c r="IF7" s="287"/>
      <c r="IG7" s="287"/>
      <c r="IH7" s="287"/>
      <c r="II7" s="287"/>
      <c r="IJ7" s="287"/>
      <c r="IK7" s="287"/>
      <c r="IL7" s="287"/>
      <c r="IM7" s="287"/>
      <c r="IN7" s="287"/>
      <c r="IO7" s="287"/>
      <c r="IP7" s="287"/>
      <c r="IQ7" s="287"/>
      <c r="IR7" s="287"/>
      <c r="IS7" s="287"/>
      <c r="IT7" s="287"/>
      <c r="IU7" s="287"/>
      <c r="IV7" s="287"/>
      <c r="IW7" s="287"/>
      <c r="IX7" s="287"/>
      <c r="IY7" s="287"/>
      <c r="IZ7" s="287"/>
      <c r="JA7" s="287"/>
      <c r="JB7" s="287"/>
      <c r="JC7" s="287"/>
      <c r="JD7" s="287"/>
      <c r="JE7" s="287"/>
      <c r="JF7" s="287"/>
      <c r="JG7" s="287"/>
      <c r="JH7" s="287"/>
      <c r="JI7" s="287"/>
      <c r="JJ7" s="287"/>
      <c r="JK7" s="287"/>
      <c r="JL7" s="287"/>
      <c r="JM7" s="287"/>
      <c r="JN7" s="287"/>
      <c r="JO7" s="287"/>
      <c r="JP7" s="287"/>
      <c r="JQ7" s="287"/>
      <c r="JR7" s="287"/>
      <c r="JS7" s="287"/>
      <c r="JT7" s="287"/>
      <c r="JU7" s="287"/>
      <c r="JV7" s="287"/>
      <c r="JW7" s="287"/>
      <c r="JX7" s="287"/>
      <c r="JY7" s="287"/>
      <c r="JZ7" s="287"/>
      <c r="KA7" s="287"/>
      <c r="KB7" s="287"/>
      <c r="KC7" s="287"/>
      <c r="KD7" s="287"/>
      <c r="KE7" s="287"/>
      <c r="KF7" s="287"/>
      <c r="KG7" s="287"/>
      <c r="KH7" s="287"/>
      <c r="KI7" s="287"/>
      <c r="KJ7" s="287"/>
      <c r="KK7" s="287"/>
      <c r="KL7" s="287"/>
      <c r="KM7" s="287"/>
      <c r="KN7" s="287"/>
      <c r="KO7" s="287"/>
      <c r="KP7" s="287"/>
      <c r="KQ7" s="287"/>
      <c r="KR7" s="287"/>
      <c r="KS7" s="287"/>
      <c r="KT7" s="287"/>
      <c r="KU7" s="287"/>
      <c r="KV7" s="287"/>
      <c r="KW7" s="287"/>
      <c r="KX7" s="287"/>
      <c r="KY7" s="287"/>
      <c r="KZ7" s="287"/>
      <c r="LA7" s="287"/>
      <c r="LB7" s="287"/>
      <c r="LC7" s="287"/>
      <c r="LD7" s="287"/>
      <c r="LE7" s="287"/>
      <c r="LF7" s="287"/>
      <c r="LG7" s="287"/>
      <c r="LH7" s="287"/>
      <c r="LI7" s="287"/>
      <c r="LJ7" s="287"/>
      <c r="LK7" s="287"/>
      <c r="LL7" s="287"/>
      <c r="LM7" s="287"/>
      <c r="LN7" s="287"/>
      <c r="LO7" s="287"/>
      <c r="LP7" s="287"/>
      <c r="LQ7" s="287"/>
      <c r="LR7" s="287"/>
      <c r="LS7" s="287"/>
      <c r="LT7" s="287"/>
      <c r="LU7" s="287"/>
      <c r="LV7" s="287"/>
      <c r="LW7" s="287"/>
      <c r="LX7" s="287"/>
      <c r="LY7" s="287"/>
      <c r="LZ7" s="287"/>
      <c r="MA7" s="287"/>
      <c r="MB7" s="287"/>
      <c r="MC7" s="287"/>
      <c r="MD7" s="287"/>
      <c r="ME7" s="287"/>
      <c r="MF7" s="287"/>
      <c r="MG7" s="287"/>
      <c r="MH7" s="287"/>
      <c r="MI7" s="287"/>
      <c r="MJ7" s="287"/>
      <c r="MK7" s="287"/>
      <c r="ML7" s="287"/>
      <c r="MM7" s="287"/>
      <c r="MN7" s="287"/>
      <c r="MO7" s="287"/>
      <c r="MP7" s="287"/>
      <c r="MQ7" s="287"/>
      <c r="MR7" s="287"/>
      <c r="MS7" s="287"/>
      <c r="MT7" s="287"/>
      <c r="MU7" s="287"/>
      <c r="MV7" s="287"/>
      <c r="MW7" s="287"/>
      <c r="MX7" s="287"/>
      <c r="MY7" s="287"/>
      <c r="MZ7" s="287"/>
      <c r="NA7" s="287"/>
      <c r="NB7" s="287"/>
      <c r="NC7" s="287"/>
      <c r="ND7" s="287"/>
      <c r="NE7" s="287"/>
      <c r="NF7" s="287"/>
      <c r="NG7" s="287"/>
      <c r="NH7" s="287"/>
      <c r="NI7" s="287"/>
      <c r="NJ7" s="287"/>
      <c r="NK7" s="287"/>
      <c r="NL7" s="287"/>
      <c r="NM7" s="287"/>
      <c r="NN7" s="287"/>
      <c r="NO7" s="287"/>
      <c r="NP7" s="287"/>
      <c r="NQ7" s="287"/>
      <c r="NR7" s="287"/>
      <c r="NS7" s="287"/>
      <c r="NT7" s="287"/>
      <c r="NU7" s="287"/>
      <c r="NV7" s="287"/>
      <c r="NW7" s="287"/>
      <c r="NX7" s="287"/>
      <c r="NY7" s="287"/>
      <c r="NZ7" s="287"/>
      <c r="OA7" s="287"/>
      <c r="OB7" s="287"/>
      <c r="OC7" s="287"/>
      <c r="OD7" s="287"/>
      <c r="OE7" s="287"/>
      <c r="OF7" s="287"/>
      <c r="OG7" s="287"/>
      <c r="OH7" s="287"/>
      <c r="OI7" s="287"/>
      <c r="OJ7" s="287"/>
      <c r="OK7" s="287"/>
      <c r="OL7" s="287"/>
      <c r="OM7" s="287"/>
      <c r="ON7" s="287"/>
      <c r="OO7" s="287"/>
      <c r="OP7" s="287"/>
      <c r="OQ7" s="287"/>
      <c r="OR7" s="287"/>
      <c r="OS7" s="287"/>
      <c r="OT7" s="287"/>
      <c r="OU7" s="287"/>
      <c r="OV7" s="287"/>
      <c r="OW7" s="287"/>
      <c r="OX7" s="287"/>
      <c r="OY7" s="287"/>
      <c r="OZ7" s="287"/>
      <c r="PA7" s="287"/>
      <c r="PB7" s="287"/>
      <c r="PC7" s="287"/>
      <c r="PD7" s="287"/>
      <c r="PE7" s="287"/>
      <c r="PF7" s="287"/>
      <c r="PG7" s="287"/>
      <c r="PH7" s="287"/>
      <c r="PI7" s="287"/>
      <c r="PJ7" s="287"/>
      <c r="PK7" s="287"/>
      <c r="PL7" s="287"/>
      <c r="PM7" s="287"/>
      <c r="PN7" s="287"/>
      <c r="PO7" s="287"/>
      <c r="PP7" s="287"/>
      <c r="PQ7" s="287"/>
      <c r="PR7" s="287"/>
      <c r="PS7" s="287"/>
      <c r="PT7" s="287"/>
      <c r="PU7" s="287"/>
      <c r="PV7" s="287"/>
      <c r="PW7" s="287"/>
      <c r="PX7" s="287"/>
      <c r="PY7" s="287"/>
      <c r="PZ7" s="287"/>
      <c r="QA7" s="287"/>
      <c r="QB7" s="287"/>
      <c r="QC7" s="287"/>
      <c r="QD7" s="287"/>
      <c r="QE7" s="287"/>
      <c r="QF7" s="287"/>
      <c r="QG7" s="287"/>
      <c r="QH7" s="287"/>
      <c r="QI7" s="287"/>
      <c r="QJ7" s="287"/>
      <c r="QK7" s="287"/>
      <c r="QL7" s="287"/>
      <c r="QM7" s="287"/>
      <c r="QN7" s="287"/>
      <c r="QO7" s="287"/>
      <c r="QP7" s="287"/>
      <c r="QQ7" s="287"/>
      <c r="QR7" s="287"/>
      <c r="QS7" s="287"/>
      <c r="QT7" s="287"/>
      <c r="QU7" s="287"/>
      <c r="QV7" s="287"/>
      <c r="QW7" s="287"/>
      <c r="QX7" s="287"/>
      <c r="QY7" s="287"/>
      <c r="QZ7" s="287"/>
      <c r="RA7" s="287"/>
      <c r="RB7" s="287"/>
      <c r="RC7" s="287"/>
      <c r="RD7" s="287"/>
      <c r="RE7" s="287"/>
      <c r="RF7" s="287"/>
      <c r="RG7" s="287"/>
      <c r="RH7" s="287"/>
      <c r="RI7" s="287"/>
      <c r="RJ7" s="287"/>
      <c r="RK7" s="287"/>
      <c r="RL7" s="287"/>
      <c r="RM7" s="287"/>
      <c r="RN7" s="287"/>
      <c r="RO7" s="287"/>
      <c r="RP7" s="287"/>
      <c r="RQ7" s="287"/>
      <c r="RR7" s="287"/>
      <c r="RS7" s="287"/>
      <c r="RT7" s="287"/>
      <c r="RU7" s="287"/>
      <c r="RV7" s="287"/>
      <c r="RW7" s="287"/>
      <c r="RX7" s="287"/>
      <c r="RY7" s="287"/>
      <c r="RZ7" s="287"/>
      <c r="SA7" s="287"/>
      <c r="SB7" s="287"/>
      <c r="SC7" s="287"/>
      <c r="SD7" s="287"/>
      <c r="SE7" s="287"/>
      <c r="SF7" s="287"/>
      <c r="SG7" s="287"/>
      <c r="SH7" s="287"/>
      <c r="SI7" s="287"/>
      <c r="SJ7" s="287"/>
      <c r="SK7" s="287"/>
      <c r="SL7" s="287"/>
      <c r="SM7" s="287"/>
      <c r="SN7" s="287"/>
      <c r="SO7" s="287"/>
      <c r="SP7" s="287"/>
      <c r="SQ7" s="287"/>
      <c r="SR7" s="287"/>
      <c r="SS7" s="287"/>
      <c r="ST7" s="287"/>
      <c r="SU7" s="287"/>
      <c r="SV7" s="287"/>
      <c r="SW7" s="287"/>
      <c r="SX7" s="287"/>
      <c r="SY7" s="287"/>
      <c r="SZ7" s="287"/>
      <c r="TA7" s="287"/>
      <c r="TB7" s="287"/>
      <c r="TC7" s="287"/>
      <c r="TD7" s="287"/>
      <c r="TE7" s="287"/>
      <c r="TF7" s="287"/>
      <c r="TG7" s="287"/>
      <c r="TH7" s="287"/>
      <c r="TI7" s="287"/>
      <c r="TJ7" s="287"/>
      <c r="TK7" s="287"/>
      <c r="TL7" s="287"/>
      <c r="TM7" s="287"/>
      <c r="TN7" s="287"/>
      <c r="TO7" s="287"/>
      <c r="TP7" s="287"/>
      <c r="TQ7" s="287"/>
      <c r="TR7" s="287"/>
      <c r="TS7" s="287"/>
      <c r="TT7" s="287"/>
      <c r="TU7" s="287"/>
      <c r="TV7" s="287"/>
      <c r="TW7" s="287"/>
      <c r="TX7" s="287"/>
      <c r="TY7" s="287"/>
      <c r="TZ7" s="287"/>
      <c r="UA7" s="287"/>
      <c r="UB7" s="287"/>
      <c r="UC7" s="287"/>
      <c r="UD7" s="287"/>
      <c r="UE7" s="287"/>
      <c r="UF7" s="287"/>
      <c r="UG7" s="287"/>
      <c r="UH7" s="287"/>
      <c r="UI7" s="287"/>
      <c r="UJ7" s="287"/>
      <c r="UK7" s="287"/>
      <c r="UL7" s="287"/>
      <c r="UM7" s="287"/>
      <c r="UN7" s="287"/>
      <c r="UO7" s="287"/>
      <c r="UP7" s="287"/>
      <c r="UQ7" s="287"/>
      <c r="UR7" s="287"/>
      <c r="US7" s="287"/>
      <c r="UT7" s="287"/>
      <c r="UU7" s="287"/>
      <c r="UV7" s="287"/>
      <c r="UW7" s="287"/>
      <c r="UX7" s="287"/>
      <c r="UY7" s="287"/>
      <c r="UZ7" s="287"/>
      <c r="VA7" s="287"/>
      <c r="VB7" s="287"/>
      <c r="VC7" s="287"/>
      <c r="VD7" s="287"/>
      <c r="VE7" s="287"/>
      <c r="VF7" s="287"/>
      <c r="VG7" s="287"/>
      <c r="VH7" s="287"/>
      <c r="VI7" s="287"/>
      <c r="VJ7" s="287"/>
      <c r="VK7" s="287"/>
      <c r="VL7" s="287"/>
      <c r="VM7" s="287"/>
      <c r="VN7" s="287"/>
      <c r="VO7" s="287"/>
      <c r="VP7" s="287"/>
      <c r="VQ7" s="287"/>
      <c r="VR7" s="287"/>
      <c r="VS7" s="287"/>
      <c r="VT7" s="287"/>
      <c r="VU7" s="287"/>
      <c r="VV7" s="287"/>
      <c r="VW7" s="287"/>
      <c r="VX7" s="287"/>
      <c r="VY7" s="287"/>
      <c r="VZ7" s="287"/>
      <c r="WA7" s="287"/>
      <c r="WB7" s="287"/>
      <c r="WC7" s="287"/>
      <c r="WD7" s="287"/>
      <c r="WE7" s="287"/>
      <c r="WF7" s="287"/>
      <c r="WG7" s="287"/>
      <c r="WH7" s="287"/>
      <c r="WI7" s="287"/>
      <c r="WJ7" s="287"/>
      <c r="WK7" s="287"/>
      <c r="WL7" s="287"/>
      <c r="WM7" s="287"/>
      <c r="WN7" s="287"/>
      <c r="WO7" s="287"/>
      <c r="WP7" s="287"/>
      <c r="WQ7" s="287"/>
      <c r="WR7" s="287"/>
      <c r="WS7" s="287"/>
      <c r="WT7" s="287"/>
      <c r="WU7" s="287"/>
      <c r="WV7" s="287"/>
      <c r="WW7" s="287"/>
      <c r="WX7" s="287"/>
      <c r="WY7" s="287"/>
      <c r="WZ7" s="287"/>
      <c r="XA7" s="287"/>
      <c r="XB7" s="287"/>
      <c r="XC7" s="287"/>
      <c r="XD7" s="287"/>
      <c r="XE7" s="287"/>
      <c r="XF7" s="287"/>
      <c r="XG7" s="287"/>
      <c r="XH7" s="287"/>
      <c r="XI7" s="287"/>
      <c r="XJ7" s="287"/>
      <c r="XK7" s="287"/>
      <c r="XL7" s="287"/>
      <c r="XM7" s="287"/>
      <c r="XN7" s="287"/>
      <c r="XO7" s="287"/>
      <c r="XP7" s="287"/>
      <c r="XQ7" s="287"/>
      <c r="XR7" s="287"/>
      <c r="XS7" s="287"/>
      <c r="XT7" s="287"/>
      <c r="XU7" s="287"/>
      <c r="XV7" s="287"/>
      <c r="XW7" s="287"/>
      <c r="XX7" s="287"/>
      <c r="XY7" s="287"/>
      <c r="XZ7" s="287"/>
      <c r="YA7" s="287"/>
      <c r="YB7" s="287"/>
      <c r="YC7" s="287"/>
      <c r="YD7" s="287"/>
      <c r="YE7" s="287"/>
      <c r="YF7" s="287"/>
      <c r="YG7" s="287"/>
      <c r="YH7" s="287"/>
      <c r="YI7" s="287"/>
      <c r="YJ7" s="287"/>
      <c r="YK7" s="287"/>
      <c r="YL7" s="287"/>
      <c r="YM7" s="287"/>
      <c r="YN7" s="287"/>
      <c r="YO7" s="287"/>
      <c r="YP7" s="287"/>
      <c r="YQ7" s="287"/>
      <c r="YR7" s="287"/>
      <c r="YS7" s="287"/>
      <c r="YT7" s="287"/>
      <c r="YU7" s="287"/>
      <c r="YV7" s="287"/>
      <c r="YW7" s="287"/>
      <c r="YX7" s="287"/>
      <c r="YY7" s="287"/>
      <c r="YZ7" s="287"/>
      <c r="ZA7" s="287"/>
      <c r="ZB7" s="287"/>
      <c r="ZC7" s="287"/>
      <c r="ZD7" s="287"/>
      <c r="ZE7" s="287"/>
      <c r="ZF7" s="287"/>
      <c r="ZG7" s="287"/>
      <c r="ZH7" s="287"/>
      <c r="ZI7" s="287"/>
      <c r="ZJ7" s="287"/>
      <c r="ZK7" s="287"/>
      <c r="ZL7" s="287"/>
      <c r="ZM7" s="287"/>
      <c r="ZN7" s="287"/>
      <c r="ZO7" s="287"/>
      <c r="ZP7" s="287"/>
      <c r="ZQ7" s="287"/>
      <c r="ZR7" s="287"/>
      <c r="ZS7" s="287"/>
      <c r="ZT7" s="287"/>
      <c r="ZU7" s="287"/>
      <c r="ZV7" s="287"/>
      <c r="ZW7" s="287"/>
      <c r="ZX7" s="287"/>
      <c r="ZY7" s="287"/>
      <c r="ZZ7" s="287"/>
      <c r="AAA7" s="287"/>
      <c r="AAB7" s="287"/>
      <c r="AAC7" s="287"/>
      <c r="AAD7" s="287"/>
      <c r="AAE7" s="287"/>
      <c r="AAF7" s="287"/>
      <c r="AAG7" s="287"/>
      <c r="AAH7" s="287"/>
      <c r="AAI7" s="287"/>
      <c r="AAJ7" s="287"/>
      <c r="AAK7" s="287"/>
      <c r="AAL7" s="287"/>
      <c r="AAM7" s="287"/>
      <c r="AAN7" s="287"/>
      <c r="AAO7" s="287"/>
      <c r="AAP7" s="287"/>
      <c r="AAQ7" s="287"/>
      <c r="AAR7" s="287"/>
      <c r="AAS7" s="287"/>
      <c r="AAT7" s="287"/>
      <c r="AAU7" s="287"/>
      <c r="AAV7" s="287"/>
      <c r="AAW7" s="287"/>
      <c r="AAX7" s="287"/>
      <c r="AAY7" s="287"/>
      <c r="AAZ7" s="287"/>
      <c r="ABA7" s="287"/>
      <c r="ABB7" s="287"/>
      <c r="ABC7" s="287"/>
      <c r="ABD7" s="287"/>
      <c r="ABE7" s="287"/>
      <c r="ABF7" s="287"/>
      <c r="ABG7" s="287"/>
      <c r="ABH7" s="287"/>
      <c r="ABI7" s="287"/>
      <c r="ABJ7" s="287"/>
      <c r="ABK7" s="287"/>
      <c r="ABL7" s="287"/>
      <c r="ABM7" s="287"/>
      <c r="ABN7" s="287"/>
      <c r="ABO7" s="287"/>
      <c r="ABP7" s="287"/>
      <c r="ABQ7" s="287"/>
      <c r="ABR7" s="287"/>
      <c r="ABS7" s="287"/>
      <c r="ABT7" s="287"/>
      <c r="ABU7" s="287"/>
      <c r="ABV7" s="287"/>
      <c r="ABW7" s="287"/>
      <c r="ABX7" s="287"/>
      <c r="ABY7" s="287"/>
      <c r="ABZ7" s="287"/>
      <c r="ACA7" s="287"/>
      <c r="ACB7" s="287"/>
      <c r="ACC7" s="287"/>
      <c r="ACD7" s="287"/>
      <c r="ACE7" s="287"/>
      <c r="ACF7" s="287"/>
      <c r="ACG7" s="287"/>
      <c r="ACH7" s="287"/>
      <c r="ACI7" s="287"/>
      <c r="ACJ7" s="287"/>
      <c r="ACK7" s="287"/>
      <c r="ACL7" s="287"/>
      <c r="ACM7" s="287"/>
      <c r="ACN7" s="287"/>
      <c r="ACO7" s="287"/>
      <c r="ACP7" s="287"/>
      <c r="ACQ7" s="287"/>
      <c r="ACR7" s="287"/>
      <c r="ACS7" s="287"/>
      <c r="ACT7" s="287"/>
      <c r="ACU7" s="287"/>
      <c r="ACV7" s="287"/>
      <c r="ACW7" s="287"/>
      <c r="ACX7" s="287"/>
      <c r="ACY7" s="287"/>
      <c r="ACZ7" s="287"/>
      <c r="ADA7" s="287"/>
      <c r="ADB7" s="287"/>
      <c r="ADC7" s="287"/>
      <c r="ADD7" s="287"/>
      <c r="ADE7" s="287"/>
      <c r="ADF7" s="287"/>
      <c r="ADG7" s="287"/>
      <c r="ADH7" s="287"/>
      <c r="ADI7" s="287"/>
      <c r="ADJ7" s="287"/>
      <c r="ADK7" s="287"/>
      <c r="ADL7" s="287"/>
      <c r="ADM7" s="287"/>
      <c r="ADN7" s="287"/>
      <c r="ADO7" s="287"/>
      <c r="ADP7" s="287"/>
      <c r="ADQ7" s="287"/>
      <c r="ADR7" s="287"/>
      <c r="ADS7" s="287"/>
      <c r="ADT7" s="287"/>
      <c r="ADU7" s="287"/>
      <c r="ADV7" s="287"/>
      <c r="ADW7" s="287"/>
      <c r="ADX7" s="287"/>
      <c r="ADY7" s="287"/>
      <c r="ADZ7" s="287"/>
      <c r="AEA7" s="287"/>
      <c r="AEB7" s="287"/>
      <c r="AEC7" s="287"/>
      <c r="AED7" s="287"/>
      <c r="AEE7" s="287"/>
      <c r="AEF7" s="287"/>
      <c r="AEG7" s="287"/>
      <c r="AEH7" s="287"/>
      <c r="AEI7" s="287"/>
      <c r="AEJ7" s="287"/>
      <c r="AEK7" s="287"/>
      <c r="AEL7" s="287"/>
      <c r="AEM7" s="287"/>
      <c r="AEN7" s="287"/>
      <c r="AEO7" s="287"/>
      <c r="AEP7" s="287"/>
      <c r="AEQ7" s="287"/>
      <c r="AER7" s="287"/>
      <c r="AES7" s="287"/>
      <c r="AET7" s="287"/>
      <c r="AEU7" s="287"/>
      <c r="AEV7" s="287"/>
      <c r="AEW7" s="287"/>
      <c r="AEX7" s="287"/>
      <c r="AEY7" s="287"/>
      <c r="AEZ7" s="287"/>
      <c r="AFA7" s="287"/>
      <c r="AFB7" s="287"/>
      <c r="AFC7" s="287"/>
      <c r="AFD7" s="287"/>
      <c r="AFE7" s="287"/>
      <c r="AFF7" s="287"/>
      <c r="AFG7" s="287"/>
      <c r="AFH7" s="287"/>
      <c r="AFI7" s="287"/>
      <c r="AFJ7" s="287"/>
      <c r="AFK7" s="287"/>
      <c r="AFL7" s="287"/>
      <c r="AFM7" s="287"/>
      <c r="AFN7" s="287"/>
      <c r="AFO7" s="287"/>
      <c r="AFP7" s="287"/>
      <c r="AFQ7" s="287"/>
      <c r="AFR7" s="287"/>
      <c r="AFS7" s="287"/>
      <c r="AFT7" s="287"/>
      <c r="AFU7" s="287"/>
      <c r="AFV7" s="287"/>
      <c r="AFW7" s="287"/>
      <c r="AFX7" s="287"/>
      <c r="AFY7" s="287"/>
      <c r="AFZ7" s="287"/>
      <c r="AGA7" s="287"/>
      <c r="AGB7" s="287"/>
      <c r="AGC7" s="287"/>
      <c r="AGD7" s="287"/>
      <c r="AGE7" s="287"/>
      <c r="AGF7" s="287"/>
      <c r="AGG7" s="287"/>
      <c r="AGH7" s="287"/>
      <c r="AGI7" s="287"/>
      <c r="AGJ7" s="287"/>
      <c r="AGK7" s="287"/>
      <c r="AGL7" s="287"/>
      <c r="AGM7" s="287"/>
      <c r="AGN7" s="287"/>
      <c r="AGO7" s="287"/>
      <c r="AGP7" s="287"/>
      <c r="AGQ7" s="287"/>
      <c r="AGR7" s="287"/>
      <c r="AGS7" s="287"/>
      <c r="AGT7" s="287"/>
      <c r="AGU7" s="287"/>
      <c r="AGV7" s="287"/>
      <c r="AGW7" s="287"/>
      <c r="AGX7" s="287"/>
      <c r="AGY7" s="287"/>
      <c r="AGZ7" s="287"/>
      <c r="AHA7" s="287"/>
      <c r="AHB7" s="287"/>
      <c r="AHC7" s="287"/>
      <c r="AHD7" s="287"/>
      <c r="AHE7" s="287"/>
      <c r="AHF7" s="287"/>
      <c r="AHG7" s="287"/>
      <c r="AHH7" s="287"/>
      <c r="AHI7" s="287"/>
      <c r="AHJ7" s="287"/>
      <c r="AHK7" s="287"/>
      <c r="AHL7" s="287"/>
      <c r="AHM7" s="287"/>
      <c r="AHN7" s="287"/>
      <c r="AHO7" s="287"/>
      <c r="AHP7" s="287"/>
      <c r="AHQ7" s="287"/>
      <c r="AHR7" s="287"/>
      <c r="AHS7" s="287"/>
      <c r="AHT7" s="287"/>
      <c r="AHU7" s="287"/>
      <c r="AHV7" s="287"/>
      <c r="AHW7" s="287"/>
      <c r="AHX7" s="287"/>
      <c r="AHY7" s="287"/>
      <c r="AHZ7" s="287"/>
      <c r="AIA7" s="287"/>
      <c r="AIB7" s="287"/>
      <c r="AIC7" s="287"/>
      <c r="AID7" s="287"/>
      <c r="AIE7" s="287"/>
      <c r="AIF7" s="287"/>
      <c r="AIG7" s="287"/>
      <c r="AIH7" s="287"/>
      <c r="AII7" s="287"/>
      <c r="AIJ7" s="287"/>
      <c r="AIK7" s="287"/>
      <c r="AIL7" s="287"/>
      <c r="AIM7" s="287"/>
      <c r="AIN7" s="287"/>
      <c r="AIO7" s="287"/>
      <c r="AIP7" s="287"/>
      <c r="AIQ7" s="287"/>
      <c r="AIR7" s="287"/>
      <c r="AIS7" s="287"/>
      <c r="AIT7" s="287"/>
      <c r="AIU7" s="287"/>
      <c r="AIV7" s="287"/>
      <c r="AIW7" s="287"/>
      <c r="AIX7" s="287"/>
      <c r="AIY7" s="287"/>
      <c r="AIZ7" s="287"/>
      <c r="AJA7" s="287"/>
      <c r="AJB7" s="287"/>
      <c r="AJC7" s="287"/>
      <c r="AJD7" s="287"/>
      <c r="AJE7" s="287"/>
      <c r="AJF7" s="287"/>
      <c r="AJG7" s="287"/>
      <c r="AJH7" s="287"/>
      <c r="AJI7" s="287"/>
      <c r="AJJ7" s="287"/>
      <c r="AJK7" s="287"/>
      <c r="AJL7" s="287"/>
      <c r="AJM7" s="287"/>
      <c r="AJN7" s="287"/>
      <c r="AJO7" s="287"/>
      <c r="AJP7" s="287"/>
      <c r="AJQ7" s="287"/>
      <c r="AJR7" s="287"/>
      <c r="AJS7" s="287"/>
      <c r="AJT7" s="287"/>
      <c r="AJU7" s="287"/>
      <c r="AJV7" s="287"/>
      <c r="AJW7" s="287"/>
      <c r="AJX7" s="287"/>
      <c r="AJY7" s="287"/>
      <c r="AJZ7" s="287"/>
      <c r="AKA7" s="287"/>
      <c r="AKB7" s="287"/>
      <c r="AKC7" s="287"/>
      <c r="AKD7" s="287"/>
      <c r="AKE7" s="287"/>
      <c r="AKF7" s="287"/>
      <c r="AKG7" s="287"/>
      <c r="AKH7" s="287"/>
      <c r="AKI7" s="287"/>
      <c r="AKJ7" s="287"/>
      <c r="AKK7" s="287"/>
      <c r="AKL7" s="287"/>
      <c r="AKM7" s="287"/>
      <c r="AKN7" s="287"/>
      <c r="AKO7" s="287"/>
      <c r="AKP7" s="287"/>
      <c r="AKQ7" s="287"/>
      <c r="AKR7" s="287"/>
      <c r="AKS7" s="287"/>
      <c r="AKT7" s="287"/>
      <c r="AKU7" s="287"/>
      <c r="AKV7" s="287"/>
      <c r="AKW7" s="287"/>
      <c r="AKX7" s="287"/>
      <c r="AKY7" s="287"/>
      <c r="AKZ7" s="287"/>
      <c r="ALA7" s="287"/>
      <c r="ALB7" s="287"/>
      <c r="ALC7" s="287"/>
      <c r="ALD7" s="287"/>
      <c r="ALE7" s="287"/>
      <c r="ALF7" s="287"/>
      <c r="ALG7" s="287"/>
      <c r="ALH7" s="287"/>
      <c r="ALI7" s="287"/>
      <c r="ALJ7" s="287"/>
      <c r="ALK7" s="287"/>
      <c r="ALL7" s="287"/>
      <c r="ALM7" s="287"/>
      <c r="ALN7" s="287"/>
      <c r="ALO7" s="287"/>
      <c r="ALP7" s="287"/>
      <c r="ALQ7" s="287"/>
      <c r="ALR7" s="287"/>
      <c r="ALS7" s="287"/>
      <c r="ALT7" s="287"/>
      <c r="ALU7" s="287"/>
      <c r="ALV7" s="287"/>
      <c r="ALW7" s="287"/>
      <c r="ALX7" s="287"/>
      <c r="ALY7" s="287"/>
      <c r="ALZ7" s="287"/>
      <c r="AMA7" s="287"/>
      <c r="AMB7" s="287"/>
      <c r="AMC7" s="287"/>
      <c r="AMD7" s="287"/>
      <c r="AME7" s="287"/>
      <c r="AMF7" s="287"/>
      <c r="AMG7" s="287"/>
      <c r="AMH7" s="287"/>
      <c r="AMI7" s="287"/>
      <c r="AMJ7" s="287"/>
      <c r="AMK7" s="287"/>
      <c r="AML7" s="287"/>
      <c r="AMM7" s="287"/>
      <c r="AMN7" s="287"/>
      <c r="AMO7" s="287"/>
      <c r="AMP7" s="287"/>
      <c r="AMQ7" s="287"/>
      <c r="AMR7" s="287"/>
      <c r="AMS7" s="287"/>
      <c r="AMT7" s="287"/>
      <c r="AMU7" s="287"/>
      <c r="AMV7" s="287"/>
      <c r="AMW7" s="287"/>
      <c r="AMX7" s="287"/>
      <c r="AMY7" s="287"/>
      <c r="AMZ7" s="287"/>
      <c r="ANA7" s="287"/>
      <c r="ANB7" s="287"/>
      <c r="ANC7" s="287"/>
      <c r="AND7" s="287"/>
      <c r="ANE7" s="287"/>
      <c r="ANF7" s="287"/>
      <c r="ANG7" s="287"/>
      <c r="ANH7" s="287"/>
      <c r="ANI7" s="287"/>
      <c r="ANJ7" s="287"/>
      <c r="ANK7" s="287"/>
      <c r="ANL7" s="287"/>
      <c r="ANM7" s="287"/>
      <c r="ANN7" s="287"/>
      <c r="ANO7" s="287"/>
      <c r="ANP7" s="287"/>
      <c r="ANQ7" s="287"/>
      <c r="ANR7" s="287"/>
      <c r="ANS7" s="287"/>
      <c r="ANT7" s="287"/>
      <c r="ANU7" s="287"/>
      <c r="ANV7" s="287"/>
      <c r="ANW7" s="287"/>
      <c r="ANX7" s="287"/>
      <c r="ANY7" s="287"/>
      <c r="ANZ7" s="287"/>
      <c r="AOA7" s="287"/>
      <c r="AOB7" s="287"/>
      <c r="AOC7" s="287"/>
      <c r="AOD7" s="287"/>
      <c r="AOE7" s="287"/>
      <c r="AOF7" s="287"/>
      <c r="AOG7" s="287"/>
      <c r="AOH7" s="287"/>
      <c r="AOI7" s="287"/>
      <c r="AOJ7" s="287"/>
      <c r="AOK7" s="287"/>
      <c r="AOL7" s="287"/>
      <c r="AOM7" s="287"/>
      <c r="AON7" s="287"/>
      <c r="AOO7" s="287"/>
      <c r="AOP7" s="287"/>
      <c r="AOQ7" s="287"/>
      <c r="AOR7" s="287"/>
      <c r="AOS7" s="287"/>
      <c r="AOT7" s="287"/>
      <c r="AOU7" s="287"/>
      <c r="AOV7" s="287"/>
      <c r="AOW7" s="287"/>
      <c r="AOX7" s="287"/>
      <c r="AOY7" s="287"/>
      <c r="AOZ7" s="287"/>
      <c r="APA7" s="287"/>
      <c r="APB7" s="287"/>
      <c r="APC7" s="287"/>
      <c r="APD7" s="287"/>
      <c r="APE7" s="287"/>
      <c r="APF7" s="287"/>
      <c r="APG7" s="287"/>
      <c r="APH7" s="287"/>
      <c r="API7" s="287"/>
      <c r="APJ7" s="287"/>
      <c r="APK7" s="287"/>
      <c r="APL7" s="287"/>
      <c r="APM7" s="287"/>
      <c r="APN7" s="287"/>
      <c r="APO7" s="287"/>
      <c r="APP7" s="287"/>
      <c r="APQ7" s="287"/>
      <c r="APR7" s="287"/>
      <c r="APS7" s="287"/>
      <c r="APT7" s="287"/>
      <c r="APU7" s="287"/>
      <c r="APV7" s="287"/>
      <c r="APW7" s="287"/>
      <c r="APX7" s="287"/>
      <c r="APY7" s="287"/>
      <c r="APZ7" s="287"/>
      <c r="AQA7" s="287"/>
      <c r="AQB7" s="287"/>
      <c r="AQC7" s="287"/>
      <c r="AQD7" s="287"/>
      <c r="AQE7" s="287"/>
      <c r="AQF7" s="287"/>
      <c r="AQG7" s="287"/>
      <c r="AQH7" s="287"/>
      <c r="AQI7" s="287"/>
      <c r="AQJ7" s="287"/>
      <c r="AQK7" s="287"/>
      <c r="AQL7" s="287"/>
      <c r="AQM7" s="287"/>
      <c r="AQN7" s="287"/>
      <c r="AQO7" s="287"/>
      <c r="AQP7" s="287"/>
      <c r="AQQ7" s="287"/>
      <c r="AQR7" s="287"/>
      <c r="AQS7" s="287"/>
      <c r="AQT7" s="287"/>
      <c r="AQU7" s="287"/>
      <c r="AQV7" s="287"/>
      <c r="AQW7" s="287"/>
      <c r="AQX7" s="287"/>
      <c r="AQY7" s="287"/>
      <c r="AQZ7" s="287"/>
      <c r="ARA7" s="287"/>
      <c r="ARB7" s="287"/>
      <c r="ARC7" s="287"/>
      <c r="ARD7" s="287"/>
      <c r="ARE7" s="287"/>
      <c r="ARF7" s="287"/>
      <c r="ARG7" s="287"/>
      <c r="ARH7" s="287"/>
      <c r="ARI7" s="287"/>
      <c r="ARJ7" s="287"/>
      <c r="ARK7" s="287"/>
      <c r="ARL7" s="287"/>
      <c r="ARM7" s="287"/>
      <c r="ARN7" s="287"/>
      <c r="ARO7" s="287"/>
      <c r="ARP7" s="287"/>
      <c r="ARQ7" s="287"/>
      <c r="ARR7" s="287"/>
      <c r="ARS7" s="287"/>
      <c r="ART7" s="287"/>
      <c r="ARU7" s="287"/>
      <c r="ARV7" s="287"/>
      <c r="ARW7" s="287"/>
      <c r="ARX7" s="287"/>
      <c r="ARY7" s="287"/>
      <c r="ARZ7" s="287"/>
      <c r="ASA7" s="287"/>
      <c r="ASB7" s="287"/>
      <c r="ASC7" s="287"/>
      <c r="ASD7" s="287"/>
      <c r="ASE7" s="287"/>
      <c r="ASF7" s="287"/>
      <c r="ASG7" s="287"/>
      <c r="ASH7" s="287"/>
      <c r="ASI7" s="287"/>
      <c r="ASJ7" s="287"/>
      <c r="ASK7" s="287"/>
      <c r="ASL7" s="287"/>
      <c r="ASM7" s="287"/>
      <c r="ASN7" s="287"/>
      <c r="ASO7" s="287"/>
      <c r="ASP7" s="287"/>
      <c r="ASQ7" s="287"/>
      <c r="ASR7" s="287"/>
      <c r="ASS7" s="287"/>
      <c r="AST7" s="287"/>
      <c r="ASU7" s="287"/>
      <c r="ASV7" s="287"/>
      <c r="ASW7" s="287"/>
      <c r="ASX7" s="287"/>
      <c r="ASY7" s="287"/>
      <c r="ASZ7" s="287"/>
      <c r="ATA7" s="287"/>
      <c r="ATB7" s="287"/>
      <c r="ATC7" s="287"/>
      <c r="ATD7" s="287"/>
      <c r="ATE7" s="287"/>
      <c r="ATF7" s="287"/>
      <c r="ATG7" s="287"/>
      <c r="ATH7" s="287"/>
      <c r="ATI7" s="287"/>
      <c r="ATJ7" s="287"/>
      <c r="ATK7" s="287"/>
      <c r="ATL7" s="287"/>
      <c r="ATM7" s="287"/>
      <c r="ATN7" s="287"/>
      <c r="ATO7" s="287"/>
      <c r="ATP7" s="287"/>
      <c r="ATQ7" s="287"/>
      <c r="ATR7" s="287"/>
      <c r="ATS7" s="287"/>
      <c r="ATT7" s="287"/>
      <c r="ATU7" s="287"/>
      <c r="ATV7" s="287"/>
      <c r="ATW7" s="287"/>
      <c r="ATX7" s="287"/>
      <c r="ATY7" s="287"/>
      <c r="ATZ7" s="287"/>
      <c r="AUA7" s="287"/>
      <c r="AUB7" s="287"/>
      <c r="AUC7" s="287"/>
      <c r="AUD7" s="287"/>
      <c r="AUE7" s="287"/>
      <c r="AUF7" s="287"/>
      <c r="AUG7" s="287"/>
      <c r="AUH7" s="287"/>
      <c r="AUI7" s="287"/>
      <c r="AUJ7" s="287"/>
      <c r="AUK7" s="287"/>
      <c r="AUL7" s="287"/>
      <c r="AUM7" s="287"/>
      <c r="AUN7" s="287"/>
      <c r="AUO7" s="287"/>
      <c r="AUP7" s="287"/>
      <c r="AUQ7" s="287"/>
      <c r="AUR7" s="287"/>
      <c r="AUS7" s="287"/>
      <c r="AUT7" s="287"/>
      <c r="AUU7" s="287"/>
      <c r="AUV7" s="287"/>
      <c r="AUW7" s="287"/>
      <c r="AUX7" s="287"/>
      <c r="AUY7" s="287"/>
      <c r="AUZ7" s="287"/>
      <c r="AVA7" s="287"/>
      <c r="AVB7" s="287"/>
      <c r="AVC7" s="287"/>
      <c r="AVD7" s="287"/>
      <c r="AVE7" s="287"/>
      <c r="AVF7" s="287"/>
      <c r="AVG7" s="287"/>
      <c r="AVH7" s="287"/>
      <c r="AVI7" s="287"/>
      <c r="AVJ7" s="287"/>
      <c r="AVK7" s="287"/>
      <c r="AVL7" s="287"/>
      <c r="AVM7" s="287"/>
      <c r="AVN7" s="287"/>
      <c r="AVO7" s="287"/>
      <c r="AVP7" s="287"/>
      <c r="AVQ7" s="287"/>
      <c r="AVR7" s="287"/>
      <c r="AVS7" s="287"/>
      <c r="AVT7" s="287"/>
      <c r="AVU7" s="287"/>
      <c r="AVV7" s="287"/>
      <c r="AVW7" s="287"/>
      <c r="AVX7" s="287"/>
      <c r="AVY7" s="287"/>
      <c r="AVZ7" s="287"/>
      <c r="AWA7" s="287"/>
      <c r="AWB7" s="287"/>
      <c r="AWC7" s="287"/>
      <c r="AWD7" s="287"/>
      <c r="AWE7" s="287"/>
      <c r="AWF7" s="287"/>
      <c r="AWG7" s="287"/>
      <c r="AWH7" s="287"/>
      <c r="AWI7" s="287"/>
      <c r="AWJ7" s="287"/>
      <c r="AWK7" s="287"/>
      <c r="AWL7" s="287"/>
      <c r="AWM7" s="287"/>
      <c r="AWN7" s="287"/>
      <c r="AWO7" s="287"/>
      <c r="AWP7" s="287"/>
      <c r="AWQ7" s="287"/>
      <c r="AWR7" s="287"/>
      <c r="AWS7" s="287"/>
      <c r="AWT7" s="287"/>
      <c r="AWU7" s="287"/>
      <c r="AWV7" s="287"/>
      <c r="AWW7" s="287"/>
      <c r="AWX7" s="287"/>
      <c r="AWY7" s="287"/>
      <c r="AWZ7" s="287"/>
      <c r="AXA7" s="287"/>
      <c r="AXB7" s="287"/>
      <c r="AXC7" s="287"/>
      <c r="AXD7" s="287"/>
      <c r="AXE7" s="287"/>
      <c r="AXF7" s="287"/>
      <c r="AXG7" s="287"/>
      <c r="AXH7" s="287"/>
      <c r="AXI7" s="287"/>
      <c r="AXJ7" s="287"/>
      <c r="AXK7" s="287"/>
      <c r="AXL7" s="287"/>
      <c r="AXM7" s="287"/>
      <c r="AXN7" s="287"/>
      <c r="AXO7" s="287"/>
      <c r="AXP7" s="287"/>
      <c r="AXQ7" s="287"/>
      <c r="AXR7" s="287"/>
      <c r="AXS7" s="287"/>
      <c r="AXT7" s="287"/>
      <c r="AXU7" s="287"/>
      <c r="AXV7" s="287"/>
      <c r="AXW7" s="287"/>
      <c r="AXX7" s="287"/>
      <c r="AXY7" s="287"/>
      <c r="AXZ7" s="287"/>
      <c r="AYA7" s="287"/>
      <c r="AYB7" s="287"/>
      <c r="AYC7" s="287"/>
      <c r="AYD7" s="287"/>
      <c r="AYE7" s="287"/>
      <c r="AYF7" s="287"/>
      <c r="AYG7" s="287"/>
      <c r="AYH7" s="287"/>
      <c r="AYI7" s="287"/>
      <c r="AYJ7" s="287"/>
      <c r="AYK7" s="287"/>
      <c r="AYL7" s="287"/>
      <c r="AYM7" s="287"/>
      <c r="AYN7" s="287"/>
      <c r="AYO7" s="287"/>
      <c r="AYP7" s="287"/>
      <c r="AYQ7" s="287"/>
      <c r="AYR7" s="287"/>
      <c r="AYS7" s="287"/>
      <c r="AYT7" s="287"/>
      <c r="AYU7" s="287"/>
      <c r="AYV7" s="287"/>
      <c r="AYW7" s="287"/>
      <c r="AYX7" s="287"/>
      <c r="AYY7" s="287"/>
      <c r="AYZ7" s="287"/>
      <c r="AZA7" s="287"/>
      <c r="AZB7" s="287"/>
      <c r="AZC7" s="287"/>
      <c r="AZD7" s="287"/>
      <c r="AZE7" s="287"/>
      <c r="AZF7" s="287"/>
      <c r="AZG7" s="287"/>
      <c r="AZH7" s="287"/>
      <c r="AZI7" s="287"/>
      <c r="AZJ7" s="287"/>
      <c r="AZK7" s="287"/>
      <c r="AZL7" s="287"/>
      <c r="AZM7" s="287"/>
      <c r="AZN7" s="287"/>
      <c r="AZO7" s="287"/>
      <c r="AZP7" s="287"/>
      <c r="AZQ7" s="287"/>
      <c r="AZR7" s="287"/>
      <c r="AZS7" s="287"/>
      <c r="AZT7" s="287"/>
      <c r="AZU7" s="287"/>
      <c r="AZV7" s="287"/>
      <c r="AZW7" s="287"/>
      <c r="AZX7" s="287"/>
      <c r="AZY7" s="287"/>
      <c r="AZZ7" s="287"/>
      <c r="BAA7" s="287"/>
      <c r="BAB7" s="287"/>
      <c r="BAC7" s="287"/>
      <c r="BAD7" s="287"/>
      <c r="BAE7" s="287"/>
      <c r="BAF7" s="287"/>
      <c r="BAG7" s="287"/>
      <c r="BAH7" s="287"/>
      <c r="BAI7" s="287"/>
      <c r="BAJ7" s="287"/>
      <c r="BAK7" s="287"/>
      <c r="BAL7" s="287"/>
      <c r="BAM7" s="287"/>
      <c r="BAN7" s="287"/>
      <c r="BAO7" s="287"/>
      <c r="BAP7" s="287"/>
      <c r="BAQ7" s="287"/>
      <c r="BAR7" s="287"/>
      <c r="BAS7" s="287"/>
      <c r="BAT7" s="287"/>
      <c r="BAU7" s="287"/>
      <c r="BAV7" s="287"/>
      <c r="BAW7" s="287"/>
      <c r="BAX7" s="287"/>
      <c r="BAY7" s="287"/>
      <c r="BAZ7" s="287"/>
      <c r="BBA7" s="287"/>
      <c r="BBB7" s="287"/>
      <c r="BBC7" s="287"/>
      <c r="BBD7" s="287"/>
      <c r="BBE7" s="287"/>
      <c r="BBF7" s="287"/>
      <c r="BBG7" s="287"/>
      <c r="BBH7" s="287"/>
      <c r="BBI7" s="287"/>
      <c r="BBJ7" s="287"/>
      <c r="BBK7" s="287"/>
      <c r="BBL7" s="287"/>
      <c r="BBM7" s="287"/>
      <c r="BBN7" s="287"/>
      <c r="BBO7" s="287"/>
      <c r="BBP7" s="287"/>
      <c r="BBQ7" s="287"/>
      <c r="BBR7" s="287"/>
      <c r="BBS7" s="287"/>
      <c r="BBT7" s="287"/>
      <c r="BBU7" s="287"/>
      <c r="BBV7" s="287"/>
      <c r="BBW7" s="287"/>
      <c r="BBX7" s="287"/>
      <c r="BBY7" s="287"/>
      <c r="BBZ7" s="287"/>
      <c r="BCA7" s="287"/>
      <c r="BCB7" s="287"/>
      <c r="BCC7" s="287"/>
      <c r="BCD7" s="287"/>
      <c r="BCE7" s="287"/>
      <c r="BCF7" s="287"/>
      <c r="BCG7" s="287"/>
      <c r="BCH7" s="287"/>
      <c r="BCI7" s="287"/>
      <c r="BCJ7" s="287"/>
      <c r="BCK7" s="287"/>
      <c r="BCL7" s="287"/>
      <c r="BCM7" s="287"/>
      <c r="BCN7" s="287"/>
      <c r="BCO7" s="287"/>
      <c r="BCP7" s="287"/>
      <c r="BCQ7" s="287"/>
      <c r="BCR7" s="287"/>
      <c r="BCS7" s="287"/>
      <c r="BCT7" s="287"/>
      <c r="BCU7" s="287"/>
      <c r="BCV7" s="287"/>
      <c r="BCW7" s="287"/>
      <c r="BCX7" s="287"/>
      <c r="BCY7" s="287"/>
      <c r="BCZ7" s="287"/>
      <c r="BDA7" s="287"/>
      <c r="BDB7" s="287"/>
      <c r="BDC7" s="287"/>
      <c r="BDD7" s="287"/>
      <c r="BDE7" s="287"/>
      <c r="BDF7" s="287"/>
      <c r="BDG7" s="287"/>
      <c r="BDH7" s="287"/>
      <c r="BDI7" s="287"/>
      <c r="BDJ7" s="287"/>
      <c r="BDK7" s="287"/>
      <c r="BDL7" s="287"/>
      <c r="BDM7" s="287"/>
      <c r="BDN7" s="287"/>
      <c r="BDO7" s="287"/>
      <c r="BDP7" s="287"/>
      <c r="BDQ7" s="287"/>
      <c r="BDR7" s="287"/>
      <c r="BDS7" s="287"/>
      <c r="BDT7" s="287"/>
      <c r="BDU7" s="287"/>
      <c r="BDV7" s="287"/>
      <c r="BDW7" s="287"/>
      <c r="BDX7" s="287"/>
      <c r="BDY7" s="287"/>
      <c r="BDZ7" s="287"/>
      <c r="BEA7" s="287"/>
      <c r="BEB7" s="287"/>
      <c r="BEC7" s="287"/>
      <c r="BED7" s="287"/>
      <c r="BEE7" s="287"/>
      <c r="BEF7" s="287"/>
      <c r="BEG7" s="287"/>
      <c r="BEH7" s="287"/>
      <c r="BEI7" s="287"/>
      <c r="BEJ7" s="287"/>
      <c r="BEK7" s="287"/>
      <c r="BEL7" s="287"/>
      <c r="BEM7" s="287"/>
      <c r="BEN7" s="287"/>
      <c r="BEO7" s="287"/>
      <c r="BEP7" s="287"/>
      <c r="BEQ7" s="287"/>
      <c r="BER7" s="287"/>
      <c r="BES7" s="287"/>
      <c r="BET7" s="287"/>
      <c r="BEU7" s="287"/>
      <c r="BEV7" s="287"/>
      <c r="BEW7" s="287"/>
      <c r="BEX7" s="287"/>
      <c r="BEY7" s="287"/>
      <c r="BEZ7" s="287"/>
      <c r="BFA7" s="287"/>
      <c r="BFB7" s="287"/>
      <c r="BFC7" s="287"/>
      <c r="BFD7" s="287"/>
      <c r="BFE7" s="287"/>
      <c r="BFF7" s="287"/>
      <c r="BFG7" s="287"/>
      <c r="BFH7" s="287"/>
      <c r="BFI7" s="287"/>
      <c r="BFJ7" s="287"/>
      <c r="BFK7" s="287"/>
      <c r="BFL7" s="287"/>
      <c r="BFM7" s="287"/>
      <c r="BFN7" s="287"/>
      <c r="BFO7" s="287"/>
      <c r="BFP7" s="287"/>
      <c r="BFQ7" s="287"/>
      <c r="BFR7" s="287"/>
      <c r="BFS7" s="287"/>
      <c r="BFT7" s="287"/>
      <c r="BFU7" s="287"/>
      <c r="BFV7" s="287"/>
      <c r="BFW7" s="287"/>
      <c r="BFX7" s="287"/>
      <c r="BFY7" s="287"/>
      <c r="BFZ7" s="287"/>
      <c r="BGA7" s="287"/>
      <c r="BGB7" s="287"/>
      <c r="BGC7" s="287"/>
      <c r="BGD7" s="287"/>
      <c r="BGE7" s="287"/>
      <c r="BGF7" s="287"/>
      <c r="BGG7" s="287"/>
      <c r="BGH7" s="287"/>
      <c r="BGI7" s="287"/>
      <c r="BGJ7" s="287"/>
      <c r="BGK7" s="287"/>
      <c r="BGL7" s="287"/>
      <c r="BGM7" s="287"/>
      <c r="BGN7" s="287"/>
      <c r="BGO7" s="287"/>
      <c r="BGP7" s="287"/>
      <c r="BGQ7" s="287"/>
      <c r="BGR7" s="287"/>
      <c r="BGS7" s="287"/>
      <c r="BGT7" s="287"/>
      <c r="BGU7" s="287"/>
      <c r="BGV7" s="287"/>
      <c r="BGW7" s="287"/>
      <c r="BGX7" s="287"/>
      <c r="BGY7" s="287"/>
      <c r="BGZ7" s="287"/>
      <c r="BHA7" s="287"/>
      <c r="BHB7" s="287"/>
      <c r="BHC7" s="287"/>
      <c r="BHD7" s="287"/>
      <c r="BHE7" s="287"/>
      <c r="BHF7" s="287"/>
      <c r="BHG7" s="287"/>
      <c r="BHH7" s="287"/>
      <c r="BHI7" s="287"/>
      <c r="BHJ7" s="287"/>
      <c r="BHK7" s="287"/>
      <c r="BHL7" s="287"/>
      <c r="BHM7" s="287"/>
      <c r="BHN7" s="287"/>
      <c r="BHO7" s="287"/>
      <c r="BHP7" s="287"/>
      <c r="BHQ7" s="287"/>
      <c r="BHR7" s="287"/>
      <c r="BHS7" s="287"/>
      <c r="BHT7" s="287"/>
      <c r="BHU7" s="287"/>
      <c r="BHV7" s="287"/>
      <c r="BHW7" s="287"/>
      <c r="BHX7" s="287"/>
      <c r="BHY7" s="287"/>
      <c r="BHZ7" s="287"/>
      <c r="BIA7" s="287"/>
      <c r="BIB7" s="287"/>
      <c r="BIC7" s="287"/>
      <c r="BID7" s="287"/>
      <c r="BIE7" s="287"/>
      <c r="BIF7" s="287"/>
      <c r="BIG7" s="287"/>
      <c r="BIH7" s="287"/>
      <c r="BII7" s="287"/>
      <c r="BIJ7" s="287"/>
      <c r="BIK7" s="287"/>
      <c r="BIL7" s="287"/>
      <c r="BIM7" s="287"/>
      <c r="BIN7" s="287"/>
      <c r="BIO7" s="287"/>
      <c r="BIP7" s="287"/>
      <c r="BIQ7" s="287"/>
      <c r="BIR7" s="287"/>
      <c r="BIS7" s="287"/>
      <c r="BIT7" s="287"/>
      <c r="BIU7" s="287"/>
      <c r="BIV7" s="287"/>
      <c r="BIW7" s="287"/>
      <c r="BIX7" s="287"/>
      <c r="BIY7" s="287"/>
      <c r="BIZ7" s="287"/>
      <c r="BJA7" s="287"/>
      <c r="BJB7" s="287"/>
      <c r="BJC7" s="287"/>
      <c r="BJD7" s="287"/>
      <c r="BJE7" s="287"/>
      <c r="BJF7" s="287"/>
      <c r="BJG7" s="287"/>
      <c r="BJH7" s="287"/>
      <c r="BJI7" s="287"/>
      <c r="BJJ7" s="287"/>
      <c r="BJK7" s="287"/>
      <c r="BJL7" s="287"/>
      <c r="BJM7" s="287"/>
      <c r="BJN7" s="287"/>
      <c r="BJO7" s="287"/>
      <c r="BJP7" s="287"/>
      <c r="BJQ7" s="287"/>
      <c r="BJR7" s="287"/>
      <c r="BJS7" s="287"/>
      <c r="BJT7" s="287"/>
      <c r="BJU7" s="287"/>
      <c r="BJV7" s="287"/>
      <c r="BJW7" s="287"/>
      <c r="BJX7" s="287"/>
      <c r="BJY7" s="287"/>
      <c r="BJZ7" s="287"/>
      <c r="BKA7" s="287"/>
      <c r="BKB7" s="287"/>
      <c r="BKC7" s="287"/>
      <c r="BKD7" s="287"/>
      <c r="BKE7" s="287"/>
      <c r="BKF7" s="287"/>
      <c r="BKG7" s="287"/>
      <c r="BKH7" s="287"/>
      <c r="BKI7" s="287"/>
      <c r="BKJ7" s="287"/>
      <c r="BKK7" s="287"/>
      <c r="BKL7" s="287"/>
      <c r="BKM7" s="287"/>
      <c r="BKN7" s="287"/>
      <c r="BKO7" s="287"/>
      <c r="BKP7" s="287"/>
      <c r="BKQ7" s="287"/>
      <c r="BKR7" s="287"/>
      <c r="BKS7" s="287"/>
      <c r="BKT7" s="287"/>
      <c r="BKU7" s="287"/>
      <c r="BKV7" s="287"/>
      <c r="BKW7" s="287"/>
      <c r="BKX7" s="287"/>
      <c r="BKY7" s="287"/>
      <c r="BKZ7" s="287"/>
      <c r="BLA7" s="287"/>
      <c r="BLB7" s="287"/>
      <c r="BLC7" s="287"/>
      <c r="BLD7" s="287"/>
      <c r="BLE7" s="287"/>
      <c r="BLF7" s="287"/>
      <c r="BLG7" s="287"/>
      <c r="BLH7" s="287"/>
      <c r="BLI7" s="287"/>
      <c r="BLJ7" s="287"/>
      <c r="BLK7" s="287"/>
      <c r="BLL7" s="287"/>
      <c r="BLM7" s="287"/>
      <c r="BLN7" s="287"/>
      <c r="BLO7" s="287"/>
      <c r="BLP7" s="287"/>
      <c r="BLQ7" s="287"/>
      <c r="BLR7" s="287"/>
      <c r="BLS7" s="287"/>
      <c r="BLT7" s="287"/>
      <c r="BLU7" s="287"/>
      <c r="BLV7" s="287"/>
      <c r="BLW7" s="287"/>
      <c r="BLX7" s="287"/>
      <c r="BLY7" s="287"/>
      <c r="BLZ7" s="287"/>
      <c r="BMA7" s="287"/>
      <c r="BMB7" s="287"/>
      <c r="BMC7" s="287"/>
      <c r="BMD7" s="287"/>
      <c r="BME7" s="287"/>
      <c r="BMF7" s="287"/>
      <c r="BMG7" s="287"/>
      <c r="BMH7" s="287"/>
      <c r="BMI7" s="287"/>
      <c r="BMJ7" s="287"/>
      <c r="BMK7" s="287"/>
      <c r="BML7" s="287"/>
      <c r="BMM7" s="287"/>
      <c r="BMN7" s="287"/>
      <c r="BMO7" s="287"/>
      <c r="BMP7" s="287"/>
      <c r="BMQ7" s="287"/>
      <c r="BMR7" s="287"/>
      <c r="BMS7" s="287"/>
      <c r="BMT7" s="287"/>
      <c r="BMU7" s="287"/>
      <c r="BMV7" s="287"/>
      <c r="BMW7" s="287"/>
      <c r="BMX7" s="287"/>
      <c r="BMY7" s="287"/>
      <c r="BMZ7" s="287"/>
      <c r="BNA7" s="287"/>
      <c r="BNB7" s="287"/>
      <c r="BNC7" s="287"/>
      <c r="BND7" s="287"/>
      <c r="BNE7" s="287"/>
      <c r="BNF7" s="287"/>
      <c r="BNG7" s="287"/>
      <c r="BNH7" s="287"/>
      <c r="BNI7" s="287"/>
      <c r="BNJ7" s="287"/>
      <c r="BNK7" s="287"/>
      <c r="BNL7" s="287"/>
      <c r="BNM7" s="287"/>
      <c r="BNN7" s="287"/>
      <c r="BNO7" s="287"/>
      <c r="BNP7" s="287"/>
      <c r="BNQ7" s="287"/>
      <c r="BNR7" s="287"/>
      <c r="BNS7" s="287"/>
      <c r="BNT7" s="287"/>
      <c r="BNU7" s="287"/>
      <c r="BNV7" s="287"/>
      <c r="BNW7" s="287"/>
      <c r="BNX7" s="287"/>
      <c r="BNY7" s="287"/>
      <c r="BNZ7" s="287"/>
      <c r="BOA7" s="287"/>
      <c r="BOB7" s="287"/>
      <c r="BOC7" s="287"/>
      <c r="BOD7" s="287"/>
      <c r="BOE7" s="287"/>
      <c r="BOF7" s="287"/>
      <c r="BOG7" s="287"/>
      <c r="BOH7" s="287"/>
      <c r="BOI7" s="287"/>
      <c r="BOJ7" s="287"/>
      <c r="BOK7" s="287"/>
      <c r="BOL7" s="287"/>
      <c r="BOM7" s="287"/>
      <c r="BON7" s="287"/>
      <c r="BOO7" s="287"/>
      <c r="BOP7" s="287"/>
      <c r="BOQ7" s="287"/>
      <c r="BOR7" s="287"/>
      <c r="BOS7" s="287"/>
      <c r="BOT7" s="287"/>
      <c r="BOU7" s="287"/>
      <c r="BOV7" s="287"/>
      <c r="BOW7" s="287"/>
      <c r="BOX7" s="287"/>
      <c r="BOY7" s="287"/>
      <c r="BOZ7" s="287"/>
      <c r="BPA7" s="287"/>
      <c r="BPB7" s="287"/>
      <c r="BPC7" s="287"/>
      <c r="BPD7" s="287"/>
      <c r="BPE7" s="287"/>
      <c r="BPF7" s="287"/>
      <c r="BPG7" s="287"/>
      <c r="BPH7" s="287"/>
      <c r="BPI7" s="287"/>
      <c r="BPJ7" s="287"/>
      <c r="BPK7" s="287"/>
      <c r="BPL7" s="287"/>
      <c r="BPM7" s="287"/>
      <c r="BPN7" s="287"/>
      <c r="BPO7" s="287"/>
      <c r="BPP7" s="287"/>
      <c r="BPQ7" s="287"/>
      <c r="BPR7" s="287"/>
      <c r="BPS7" s="287"/>
      <c r="BPT7" s="287"/>
      <c r="BPU7" s="287"/>
      <c r="BPV7" s="287"/>
      <c r="BPW7" s="287"/>
      <c r="BPX7" s="287"/>
      <c r="BPY7" s="287"/>
      <c r="BPZ7" s="287"/>
      <c r="BQA7" s="287"/>
      <c r="BQB7" s="287"/>
      <c r="BQC7" s="287"/>
      <c r="BQD7" s="287"/>
      <c r="BQE7" s="287"/>
      <c r="BQF7" s="287"/>
      <c r="BQG7" s="287"/>
      <c r="BQH7" s="287"/>
      <c r="BQI7" s="287"/>
      <c r="BQJ7" s="287"/>
      <c r="BQK7" s="287"/>
      <c r="BQL7" s="287"/>
      <c r="BQM7" s="287"/>
      <c r="BQN7" s="287"/>
      <c r="BQO7" s="287"/>
      <c r="BQP7" s="287"/>
      <c r="BQQ7" s="287"/>
      <c r="BQR7" s="287"/>
      <c r="BQS7" s="287"/>
      <c r="BQT7" s="287"/>
      <c r="BQU7" s="287"/>
      <c r="BQV7" s="287"/>
      <c r="BQW7" s="287"/>
      <c r="BQX7" s="287"/>
      <c r="BQY7" s="287"/>
      <c r="BQZ7" s="287"/>
      <c r="BRA7" s="287"/>
      <c r="BRB7" s="287"/>
      <c r="BRC7" s="287"/>
      <c r="BRD7" s="287"/>
      <c r="BRE7" s="287"/>
      <c r="BRF7" s="287"/>
      <c r="BRG7" s="287"/>
      <c r="BRH7" s="287"/>
      <c r="BRI7" s="287"/>
      <c r="BRJ7" s="287"/>
      <c r="BRK7" s="287"/>
      <c r="BRL7" s="287"/>
      <c r="BRM7" s="287"/>
      <c r="BRN7" s="287"/>
      <c r="BRO7" s="287"/>
      <c r="BRP7" s="287"/>
      <c r="BRQ7" s="287"/>
      <c r="BRR7" s="287"/>
      <c r="BRS7" s="287"/>
      <c r="BRT7" s="287"/>
      <c r="BRU7" s="287"/>
      <c r="BRV7" s="287"/>
      <c r="BRW7" s="287"/>
      <c r="BRX7" s="287"/>
      <c r="BRY7" s="287"/>
      <c r="BRZ7" s="287"/>
      <c r="BSA7" s="287"/>
      <c r="BSB7" s="287"/>
      <c r="BSC7" s="287"/>
      <c r="BSD7" s="287"/>
      <c r="BSE7" s="287"/>
      <c r="BSF7" s="287"/>
      <c r="BSG7" s="287"/>
      <c r="BSH7" s="287"/>
      <c r="BSI7" s="287"/>
      <c r="BSJ7" s="287"/>
      <c r="BSK7" s="287"/>
      <c r="BSL7" s="287"/>
      <c r="BSM7" s="287"/>
      <c r="BSN7" s="287"/>
      <c r="BSO7" s="287"/>
      <c r="BSP7" s="287"/>
      <c r="BSQ7" s="287"/>
      <c r="BSR7" s="287"/>
      <c r="BSS7" s="287"/>
      <c r="BST7" s="287"/>
      <c r="BSU7" s="287"/>
      <c r="BSV7" s="287"/>
      <c r="BSW7" s="287"/>
      <c r="BSX7" s="287"/>
      <c r="BSY7" s="287"/>
      <c r="BSZ7" s="287"/>
      <c r="BTA7" s="287"/>
      <c r="BTB7" s="287"/>
      <c r="BTC7" s="287"/>
      <c r="BTD7" s="287"/>
      <c r="BTE7" s="287"/>
      <c r="BTF7" s="287"/>
      <c r="BTG7" s="287"/>
      <c r="BTH7" s="287"/>
      <c r="BTI7" s="287"/>
      <c r="BTJ7" s="287"/>
      <c r="BTK7" s="287"/>
      <c r="BTL7" s="287"/>
      <c r="BTM7" s="287"/>
      <c r="BTN7" s="287"/>
      <c r="BTO7" s="287"/>
      <c r="BTP7" s="287"/>
      <c r="BTQ7" s="287"/>
      <c r="BTR7" s="287"/>
      <c r="BTS7" s="287"/>
      <c r="BTT7" s="287"/>
      <c r="BTU7" s="287"/>
      <c r="BTV7" s="287"/>
      <c r="BTW7" s="287"/>
      <c r="BTX7" s="287"/>
      <c r="BTY7" s="287"/>
      <c r="BTZ7" s="287"/>
      <c r="BUA7" s="287"/>
      <c r="BUB7" s="287"/>
      <c r="BUC7" s="287"/>
      <c r="BUD7" s="287"/>
      <c r="BUE7" s="287"/>
      <c r="BUF7" s="287"/>
      <c r="BUG7" s="287"/>
      <c r="BUH7" s="287"/>
      <c r="BUI7" s="287"/>
      <c r="BUJ7" s="287"/>
      <c r="BUK7" s="287"/>
      <c r="BUL7" s="287"/>
      <c r="BUM7" s="287"/>
      <c r="BUN7" s="287"/>
      <c r="BUO7" s="287"/>
      <c r="BUP7" s="287"/>
      <c r="BUQ7" s="287"/>
      <c r="BUR7" s="287"/>
      <c r="BUS7" s="287"/>
      <c r="BUT7" s="287"/>
      <c r="BUU7" s="287"/>
      <c r="BUV7" s="287"/>
      <c r="BUW7" s="287"/>
      <c r="BUX7" s="287"/>
      <c r="BUY7" s="287"/>
      <c r="BUZ7" s="287"/>
      <c r="BVA7" s="287"/>
      <c r="BVB7" s="287"/>
      <c r="BVC7" s="287"/>
      <c r="BVD7" s="287"/>
      <c r="BVE7" s="287"/>
      <c r="BVF7" s="287"/>
      <c r="BVG7" s="287"/>
    </row>
    <row r="8" spans="1:1931" ht="15" x14ac:dyDescent="0.25">
      <c r="A8" s="537" t="s">
        <v>256</v>
      </c>
      <c r="B8" s="538"/>
      <c r="C8" s="307" t="s">
        <v>15</v>
      </c>
      <c r="D8" s="307" t="str">
        <f>IF('CONTEXTO ESTRATÉGICO'!B16="Corrupción","C","P")</f>
        <v>C</v>
      </c>
      <c r="E8" s="526" t="s">
        <v>319</v>
      </c>
      <c r="F8" s="307" t="s">
        <v>17</v>
      </c>
      <c r="G8" s="307" t="str">
        <f>IF('CONTEXTO ESTRATÉGICO'!B21="Corrupción","C","P")</f>
        <v>C</v>
      </c>
      <c r="H8" s="526" t="s">
        <v>319</v>
      </c>
      <c r="I8" s="307" t="s">
        <v>19</v>
      </c>
      <c r="J8" s="307" t="str">
        <f>IF('CONTEXTO ESTRATÉGICO'!B25="Corrupción","C","P")</f>
        <v>P</v>
      </c>
      <c r="K8" s="526" t="s">
        <v>319</v>
      </c>
      <c r="L8" s="307" t="s">
        <v>21</v>
      </c>
      <c r="M8" s="307" t="str">
        <f>IF('CONTEXTO ESTRATÉGICO'!B29="Corrupción","C","P")</f>
        <v>P</v>
      </c>
      <c r="N8" s="524" t="s">
        <v>319</v>
      </c>
      <c r="O8" s="307" t="s">
        <v>22</v>
      </c>
      <c r="P8" s="307" t="str">
        <f>IF('CONTEXTO ESTRATÉGICO'!B33="Corrupción","C","P")</f>
        <v>P</v>
      </c>
      <c r="Q8" s="524" t="s">
        <v>319</v>
      </c>
      <c r="R8" s="307" t="s">
        <v>23</v>
      </c>
      <c r="S8" s="307" t="str">
        <f>IF('CONTEXTO ESTRATÉGICO'!B37="Corrupción","C","P")</f>
        <v>P</v>
      </c>
      <c r="T8" s="524" t="s">
        <v>319</v>
      </c>
      <c r="U8" s="307" t="s">
        <v>24</v>
      </c>
      <c r="V8" s="307" t="str">
        <f>IF('CONTEXTO ESTRATÉGICO'!B41="Corrupción","C","P")</f>
        <v>P</v>
      </c>
      <c r="W8" s="524" t="s">
        <v>319</v>
      </c>
      <c r="X8" s="307" t="s">
        <v>25</v>
      </c>
      <c r="Y8" s="307" t="str">
        <f>IF('CONTEXTO ESTRATÉGICO'!B45="Corrupción","C","P")</f>
        <v>P</v>
      </c>
      <c r="Z8" s="525" t="s">
        <v>319</v>
      </c>
    </row>
    <row r="9" spans="1:1931" ht="15" x14ac:dyDescent="0.25">
      <c r="A9" s="529" t="s">
        <v>97</v>
      </c>
      <c r="B9" s="308" t="s">
        <v>98</v>
      </c>
      <c r="C9" s="539" t="s">
        <v>100</v>
      </c>
      <c r="D9" s="538"/>
      <c r="E9" s="527"/>
      <c r="F9" s="539" t="s">
        <v>100</v>
      </c>
      <c r="G9" s="538"/>
      <c r="H9" s="527"/>
      <c r="I9" s="539" t="s">
        <v>100</v>
      </c>
      <c r="J9" s="538"/>
      <c r="K9" s="527"/>
      <c r="L9" s="539" t="s">
        <v>100</v>
      </c>
      <c r="M9" s="538"/>
      <c r="N9" s="524"/>
      <c r="O9" s="544" t="s">
        <v>100</v>
      </c>
      <c r="P9" s="544"/>
      <c r="Q9" s="524"/>
      <c r="R9" s="544" t="s">
        <v>100</v>
      </c>
      <c r="S9" s="544"/>
      <c r="T9" s="524"/>
      <c r="U9" s="544" t="s">
        <v>100</v>
      </c>
      <c r="V9" s="544"/>
      <c r="W9" s="524"/>
      <c r="X9" s="544" t="s">
        <v>100</v>
      </c>
      <c r="Y9" s="544"/>
      <c r="Z9" s="525"/>
    </row>
    <row r="10" spans="1:1931" ht="15" x14ac:dyDescent="0.2">
      <c r="A10" s="530"/>
      <c r="B10" s="309" t="s">
        <v>255</v>
      </c>
      <c r="C10" s="310" t="s">
        <v>99</v>
      </c>
      <c r="D10" s="310" t="s">
        <v>97</v>
      </c>
      <c r="E10" s="528"/>
      <c r="F10" s="310" t="s">
        <v>99</v>
      </c>
      <c r="G10" s="310" t="s">
        <v>97</v>
      </c>
      <c r="H10" s="528"/>
      <c r="I10" s="310" t="s">
        <v>99</v>
      </c>
      <c r="J10" s="310" t="s">
        <v>97</v>
      </c>
      <c r="K10" s="528"/>
      <c r="L10" s="310" t="s">
        <v>99</v>
      </c>
      <c r="M10" s="310" t="s">
        <v>97</v>
      </c>
      <c r="N10" s="524"/>
      <c r="O10" s="310" t="s">
        <v>99</v>
      </c>
      <c r="P10" s="310" t="s">
        <v>97</v>
      </c>
      <c r="Q10" s="524"/>
      <c r="R10" s="310" t="s">
        <v>99</v>
      </c>
      <c r="S10" s="310" t="s">
        <v>97</v>
      </c>
      <c r="T10" s="524"/>
      <c r="U10" s="310" t="s">
        <v>99</v>
      </c>
      <c r="V10" s="310" t="s">
        <v>97</v>
      </c>
      <c r="W10" s="524"/>
      <c r="X10" s="310" t="s">
        <v>99</v>
      </c>
      <c r="Y10" s="310" t="s">
        <v>97</v>
      </c>
      <c r="Z10" s="525"/>
    </row>
    <row r="11" spans="1:1931" ht="30" customHeight="1" x14ac:dyDescent="0.2">
      <c r="A11" s="196">
        <v>1</v>
      </c>
      <c r="B11" s="304" t="s">
        <v>263</v>
      </c>
      <c r="C11" s="356" t="s">
        <v>371</v>
      </c>
      <c r="D11" s="356"/>
      <c r="E11" s="356"/>
      <c r="F11" s="356" t="s">
        <v>371</v>
      </c>
      <c r="G11" s="356"/>
      <c r="H11" s="356"/>
      <c r="I11" s="356" t="s">
        <v>371</v>
      </c>
      <c r="J11" s="356"/>
      <c r="K11" s="197"/>
      <c r="L11" s="356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313"/>
    </row>
    <row r="12" spans="1:1931" ht="30" customHeight="1" x14ac:dyDescent="0.2">
      <c r="A12" s="196">
        <v>2</v>
      </c>
      <c r="B12" s="304" t="s">
        <v>264</v>
      </c>
      <c r="C12" s="356" t="s">
        <v>371</v>
      </c>
      <c r="D12" s="356"/>
      <c r="E12" s="356"/>
      <c r="F12" s="356" t="s">
        <v>371</v>
      </c>
      <c r="G12" s="356"/>
      <c r="H12" s="356"/>
      <c r="I12" s="356" t="s">
        <v>371</v>
      </c>
      <c r="J12" s="356"/>
      <c r="K12" s="197"/>
      <c r="L12" s="356"/>
      <c r="M12" s="356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313"/>
    </row>
    <row r="13" spans="1:1931" ht="30" customHeight="1" x14ac:dyDescent="0.2">
      <c r="A13" s="196">
        <v>3</v>
      </c>
      <c r="B13" s="304" t="s">
        <v>265</v>
      </c>
      <c r="C13" s="356"/>
      <c r="D13" s="356" t="s">
        <v>371</v>
      </c>
      <c r="E13" s="356"/>
      <c r="F13" s="356"/>
      <c r="G13" s="356" t="s">
        <v>371</v>
      </c>
      <c r="H13" s="356"/>
      <c r="I13" s="356"/>
      <c r="J13" s="356" t="s">
        <v>371</v>
      </c>
      <c r="K13" s="197"/>
      <c r="L13" s="356"/>
      <c r="M13" s="356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313"/>
    </row>
    <row r="14" spans="1:1931" ht="30" customHeight="1" x14ac:dyDescent="0.2">
      <c r="A14" s="196">
        <v>4</v>
      </c>
      <c r="B14" s="304" t="s">
        <v>266</v>
      </c>
      <c r="C14" s="356"/>
      <c r="D14" s="356" t="s">
        <v>371</v>
      </c>
      <c r="E14" s="356"/>
      <c r="F14" s="356"/>
      <c r="G14" s="356" t="s">
        <v>371</v>
      </c>
      <c r="H14" s="356"/>
      <c r="I14" s="356"/>
      <c r="J14" s="356" t="s">
        <v>371</v>
      </c>
      <c r="K14" s="197"/>
      <c r="L14" s="356"/>
      <c r="M14" s="356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313"/>
    </row>
    <row r="15" spans="1:1931" ht="30" customHeight="1" x14ac:dyDescent="0.2">
      <c r="A15" s="196">
        <v>5</v>
      </c>
      <c r="B15" s="304" t="s">
        <v>108</v>
      </c>
      <c r="C15" s="356" t="s">
        <v>371</v>
      </c>
      <c r="D15" s="356"/>
      <c r="E15" s="356"/>
      <c r="F15" s="356" t="s">
        <v>371</v>
      </c>
      <c r="G15" s="356"/>
      <c r="H15" s="356"/>
      <c r="I15" s="356" t="s">
        <v>371</v>
      </c>
      <c r="J15" s="356"/>
      <c r="K15" s="197"/>
      <c r="L15" s="356"/>
      <c r="M15" s="356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313"/>
    </row>
    <row r="16" spans="1:1931" ht="30" customHeight="1" x14ac:dyDescent="0.2">
      <c r="A16" s="196">
        <v>6</v>
      </c>
      <c r="B16" s="304" t="s">
        <v>109</v>
      </c>
      <c r="C16" s="356" t="s">
        <v>371</v>
      </c>
      <c r="D16" s="356"/>
      <c r="E16" s="356"/>
      <c r="F16" s="356" t="s">
        <v>371</v>
      </c>
      <c r="G16" s="356"/>
      <c r="H16" s="356"/>
      <c r="I16" s="356" t="s">
        <v>371</v>
      </c>
      <c r="J16" s="356"/>
      <c r="K16" s="197"/>
      <c r="L16" s="356"/>
      <c r="M16" s="356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313"/>
    </row>
    <row r="17" spans="1:1931" ht="30" customHeight="1" x14ac:dyDescent="0.2">
      <c r="A17" s="196">
        <v>7</v>
      </c>
      <c r="B17" s="304" t="s">
        <v>110</v>
      </c>
      <c r="C17" s="356"/>
      <c r="D17" s="356" t="s">
        <v>371</v>
      </c>
      <c r="E17" s="356"/>
      <c r="F17" s="356"/>
      <c r="G17" s="356" t="s">
        <v>371</v>
      </c>
      <c r="H17" s="356"/>
      <c r="I17" s="356"/>
      <c r="J17" s="356" t="s">
        <v>371</v>
      </c>
      <c r="K17" s="197"/>
      <c r="L17" s="356"/>
      <c r="M17" s="356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313"/>
    </row>
    <row r="18" spans="1:1931" ht="95.25" customHeight="1" x14ac:dyDescent="0.2">
      <c r="A18" s="196">
        <v>8</v>
      </c>
      <c r="B18" s="304" t="s">
        <v>111</v>
      </c>
      <c r="C18" s="356"/>
      <c r="D18" s="356" t="s">
        <v>371</v>
      </c>
      <c r="E18" s="331"/>
      <c r="F18" s="356"/>
      <c r="G18" s="356" t="s">
        <v>371</v>
      </c>
      <c r="H18" s="356"/>
      <c r="I18" s="356"/>
      <c r="J18" s="356" t="s">
        <v>371</v>
      </c>
      <c r="K18" s="197"/>
      <c r="L18" s="356"/>
      <c r="M18" s="356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313"/>
    </row>
    <row r="19" spans="1:1931" ht="95.25" customHeight="1" x14ac:dyDescent="0.2">
      <c r="A19" s="196">
        <v>9</v>
      </c>
      <c r="B19" s="304" t="s">
        <v>112</v>
      </c>
      <c r="C19" s="356"/>
      <c r="D19" s="356" t="s">
        <v>371</v>
      </c>
      <c r="E19" s="331"/>
      <c r="F19" s="356"/>
      <c r="G19" s="356" t="s">
        <v>371</v>
      </c>
      <c r="H19" s="356"/>
      <c r="I19" s="356"/>
      <c r="J19" s="356" t="s">
        <v>371</v>
      </c>
      <c r="K19" s="197"/>
      <c r="L19" s="356"/>
      <c r="M19" s="356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313"/>
    </row>
    <row r="20" spans="1:1931" ht="30" customHeight="1" x14ac:dyDescent="0.2">
      <c r="A20" s="196">
        <v>10</v>
      </c>
      <c r="B20" s="304" t="s">
        <v>113</v>
      </c>
      <c r="C20" s="356" t="s">
        <v>371</v>
      </c>
      <c r="D20" s="356"/>
      <c r="E20" s="356"/>
      <c r="F20" s="356" t="s">
        <v>371</v>
      </c>
      <c r="G20" s="356"/>
      <c r="H20" s="356"/>
      <c r="I20" s="356" t="s">
        <v>371</v>
      </c>
      <c r="J20" s="356"/>
      <c r="K20" s="197"/>
      <c r="L20" s="356"/>
      <c r="M20" s="356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313"/>
    </row>
    <row r="21" spans="1:1931" ht="30" customHeight="1" x14ac:dyDescent="0.2">
      <c r="A21" s="196">
        <v>11</v>
      </c>
      <c r="B21" s="304" t="s">
        <v>114</v>
      </c>
      <c r="C21" s="356" t="s">
        <v>371</v>
      </c>
      <c r="D21" s="356"/>
      <c r="E21" s="356"/>
      <c r="F21" s="356" t="s">
        <v>371</v>
      </c>
      <c r="G21" s="356"/>
      <c r="H21" s="356"/>
      <c r="I21" s="356" t="s">
        <v>371</v>
      </c>
      <c r="J21" s="356"/>
      <c r="K21" s="197"/>
      <c r="L21" s="356"/>
      <c r="M21" s="356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313"/>
    </row>
    <row r="22" spans="1:1931" ht="30" customHeight="1" x14ac:dyDescent="0.2">
      <c r="A22" s="196">
        <v>12</v>
      </c>
      <c r="B22" s="304" t="s">
        <v>115</v>
      </c>
      <c r="C22" s="356" t="s">
        <v>371</v>
      </c>
      <c r="D22" s="356"/>
      <c r="E22" s="356"/>
      <c r="F22" s="356" t="s">
        <v>371</v>
      </c>
      <c r="G22" s="356"/>
      <c r="H22" s="356"/>
      <c r="I22" s="356" t="s">
        <v>371</v>
      </c>
      <c r="J22" s="356"/>
      <c r="K22" s="197"/>
      <c r="L22" s="356"/>
      <c r="M22" s="356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313"/>
    </row>
    <row r="23" spans="1:1931" ht="30" customHeight="1" x14ac:dyDescent="0.2">
      <c r="A23" s="196">
        <v>13</v>
      </c>
      <c r="B23" s="304" t="s">
        <v>116</v>
      </c>
      <c r="C23" s="356"/>
      <c r="D23" s="356" t="s">
        <v>371</v>
      </c>
      <c r="E23" s="356"/>
      <c r="F23" s="356"/>
      <c r="G23" s="356" t="s">
        <v>371</v>
      </c>
      <c r="H23" s="356"/>
      <c r="I23" s="356"/>
      <c r="J23" s="356" t="s">
        <v>371</v>
      </c>
      <c r="K23" s="197"/>
      <c r="L23" s="356"/>
      <c r="M23" s="356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313"/>
    </row>
    <row r="24" spans="1:1931" ht="30" customHeight="1" x14ac:dyDescent="0.2">
      <c r="A24" s="196">
        <v>14</v>
      </c>
      <c r="B24" s="304" t="s">
        <v>141</v>
      </c>
      <c r="C24" s="356" t="s">
        <v>371</v>
      </c>
      <c r="D24" s="356"/>
      <c r="E24" s="356"/>
      <c r="F24" s="356" t="s">
        <v>371</v>
      </c>
      <c r="G24" s="356"/>
      <c r="H24" s="356"/>
      <c r="I24" s="356" t="s">
        <v>371</v>
      </c>
      <c r="J24" s="356"/>
      <c r="K24" s="197"/>
      <c r="L24" s="356"/>
      <c r="M24" s="356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313"/>
    </row>
    <row r="25" spans="1:1931" ht="94.5" customHeight="1" x14ac:dyDescent="0.2">
      <c r="A25" s="196">
        <v>15</v>
      </c>
      <c r="B25" s="304" t="s">
        <v>267</v>
      </c>
      <c r="C25" s="356"/>
      <c r="D25" s="356" t="s">
        <v>371</v>
      </c>
      <c r="E25" s="331"/>
      <c r="F25" s="356"/>
      <c r="G25" s="356" t="s">
        <v>371</v>
      </c>
      <c r="H25" s="356"/>
      <c r="I25" s="356"/>
      <c r="J25" s="356" t="s">
        <v>371</v>
      </c>
      <c r="K25" s="197"/>
      <c r="L25" s="356"/>
      <c r="M25" s="356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313"/>
    </row>
    <row r="26" spans="1:1931" ht="63.75" customHeight="1" x14ac:dyDescent="0.2">
      <c r="A26" s="196">
        <v>16</v>
      </c>
      <c r="B26" s="304" t="s">
        <v>117</v>
      </c>
      <c r="C26" s="356"/>
      <c r="D26" s="356" t="s">
        <v>371</v>
      </c>
      <c r="E26" s="331"/>
      <c r="F26" s="356"/>
      <c r="G26" s="356" t="s">
        <v>371</v>
      </c>
      <c r="H26" s="331"/>
      <c r="I26" s="356"/>
      <c r="J26" s="356" t="s">
        <v>371</v>
      </c>
      <c r="K26" s="197"/>
      <c r="L26" s="356"/>
      <c r="M26" s="356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313"/>
    </row>
    <row r="27" spans="1:1931" ht="78.75" customHeight="1" x14ac:dyDescent="0.2">
      <c r="A27" s="196">
        <v>17</v>
      </c>
      <c r="B27" s="304" t="s">
        <v>268</v>
      </c>
      <c r="C27" s="356"/>
      <c r="D27" s="356" t="s">
        <v>371</v>
      </c>
      <c r="E27" s="331"/>
      <c r="F27" s="356"/>
      <c r="G27" s="356" t="s">
        <v>371</v>
      </c>
      <c r="H27" s="356"/>
      <c r="I27" s="356"/>
      <c r="J27" s="356" t="s">
        <v>371</v>
      </c>
      <c r="K27" s="197"/>
      <c r="L27" s="356"/>
      <c r="M27" s="356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313"/>
    </row>
    <row r="28" spans="1:1931" ht="99" customHeight="1" x14ac:dyDescent="0.2">
      <c r="A28" s="196">
        <v>18</v>
      </c>
      <c r="B28" s="304" t="s">
        <v>118</v>
      </c>
      <c r="C28" s="356"/>
      <c r="D28" s="356" t="s">
        <v>371</v>
      </c>
      <c r="E28" s="331"/>
      <c r="F28" s="356"/>
      <c r="G28" s="356" t="s">
        <v>371</v>
      </c>
      <c r="H28" s="331"/>
      <c r="I28" s="356"/>
      <c r="J28" s="356" t="s">
        <v>371</v>
      </c>
      <c r="K28" s="197"/>
      <c r="L28" s="356"/>
      <c r="M28" s="356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313"/>
    </row>
    <row r="29" spans="1:1931" ht="57" customHeight="1" x14ac:dyDescent="0.2">
      <c r="A29" s="359">
        <v>19</v>
      </c>
      <c r="B29" s="304" t="s">
        <v>261</v>
      </c>
      <c r="C29" s="356"/>
      <c r="D29" s="356" t="s">
        <v>371</v>
      </c>
      <c r="E29" s="331"/>
      <c r="F29" s="356"/>
      <c r="G29" s="356" t="s">
        <v>371</v>
      </c>
      <c r="H29" s="331"/>
      <c r="I29" s="356"/>
      <c r="J29" s="356" t="s">
        <v>371</v>
      </c>
      <c r="K29" s="197"/>
      <c r="L29" s="356"/>
      <c r="M29" s="356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313"/>
    </row>
    <row r="30" spans="1:1931" ht="15" x14ac:dyDescent="0.25">
      <c r="A30" s="537" t="s">
        <v>101</v>
      </c>
      <c r="B30" s="538"/>
      <c r="C30" s="307">
        <f t="shared" ref="C30:Y30" si="0">COUNTIF(C11:C29,"X")</f>
        <v>8</v>
      </c>
      <c r="D30" s="307">
        <f t="shared" si="0"/>
        <v>11</v>
      </c>
      <c r="E30" s="307"/>
      <c r="F30" s="307">
        <f t="shared" si="0"/>
        <v>8</v>
      </c>
      <c r="G30" s="307">
        <f t="shared" si="0"/>
        <v>11</v>
      </c>
      <c r="H30" s="307"/>
      <c r="I30" s="307">
        <f t="shared" si="0"/>
        <v>8</v>
      </c>
      <c r="J30" s="307">
        <f t="shared" si="0"/>
        <v>11</v>
      </c>
      <c r="K30" s="307"/>
      <c r="L30" s="307">
        <f t="shared" si="0"/>
        <v>0</v>
      </c>
      <c r="M30" s="307">
        <f t="shared" si="0"/>
        <v>0</v>
      </c>
      <c r="N30" s="307"/>
      <c r="O30" s="307">
        <f t="shared" si="0"/>
        <v>0</v>
      </c>
      <c r="P30" s="307">
        <f t="shared" si="0"/>
        <v>0</v>
      </c>
      <c r="Q30" s="307"/>
      <c r="R30" s="307">
        <f t="shared" si="0"/>
        <v>0</v>
      </c>
      <c r="S30" s="307">
        <f t="shared" si="0"/>
        <v>0</v>
      </c>
      <c r="T30" s="307"/>
      <c r="U30" s="307">
        <f t="shared" si="0"/>
        <v>0</v>
      </c>
      <c r="V30" s="307">
        <f t="shared" si="0"/>
        <v>0</v>
      </c>
      <c r="W30" s="307"/>
      <c r="X30" s="307">
        <f t="shared" si="0"/>
        <v>0</v>
      </c>
      <c r="Y30" s="307">
        <f t="shared" si="0"/>
        <v>0</v>
      </c>
      <c r="Z30" s="317"/>
    </row>
    <row r="31" spans="1:1931" ht="15" customHeight="1" x14ac:dyDescent="0.25">
      <c r="A31" s="537" t="s">
        <v>102</v>
      </c>
      <c r="B31" s="538"/>
      <c r="C31" s="318">
        <f>IF(D8="C", IF(OR(AND(C30&gt;=1,C30&lt;=5)),5,IF(OR(AND(C30&gt;=6,C30&lt;=11)),10,IF(AND(C30&gt;=12,C30&lt;=19),20,0))), IF(D8="P", IF(OR(AND(C30&gt;=1,C30&lt;=3)),1,IF(OR(AND(C30&gt;=4,C30&lt;=7)),3,IF(OR(AND(C30&gt;=8,C30&lt;=11)),5,IF(OR(AND(C30&gt;=12,C30&lt;=15)),10,IF(AND(C30&gt;=16,C30&lt;=19),20,0)))))))</f>
        <v>10</v>
      </c>
      <c r="D31" s="319"/>
      <c r="E31" s="319"/>
      <c r="F31" s="318">
        <f>IF(G8="C", IF(OR(AND(F30&gt;=1,F30&lt;=5)),5,IF(OR(AND(F30&gt;=6,F30&lt;=11)),10,IF(AND(F30&gt;=12,F30&lt;=19),20,0))), IF(G8="P", IF(OR(AND(F30&gt;=1,F30&lt;=3)),1,IF(OR(AND(F30&gt;=4,F30&lt;=7)),3,IF(OR(AND(F30&gt;=8,F30&lt;=11)),5,IF(OR(AND(F30&gt;=12,F30&lt;=15)),10,IF(AND(F30&gt;=16,F30&lt;=19),20,0)))))))</f>
        <v>10</v>
      </c>
      <c r="G31" s="319"/>
      <c r="H31" s="319"/>
      <c r="I31" s="318">
        <f>IF(J8="C", IF(OR(AND(I30&gt;=1,I30&lt;=5)),5,IF(OR(AND(I30&gt;=6,I30&lt;=11)),10,IF(AND(I30&gt;=12,I30&lt;=19),20,0))), IF(J8="P", IF(OR(AND(I30&gt;=1,I30&lt;=3)),1,IF(OR(AND(I30&gt;=4,I30&lt;=7)),3,IF(OR(AND(I30&gt;=8,I30&lt;=11)),5,IF(OR(AND(I30&gt;=12,I30&lt;=15)),10,IF(AND(I30&gt;=16,I30&lt;=19),20,0)))))))</f>
        <v>5</v>
      </c>
      <c r="J31" s="319"/>
      <c r="K31" s="319"/>
      <c r="L31" s="318">
        <f>IF(M8="C", IF(OR(AND(L30&gt;=1,L30&lt;=5)),5,IF(OR(AND(L30&gt;=6,L30&lt;=11)),10,IF(AND(L30&gt;=12,L30&lt;=19),20,0))), IF(M8="P", IF(OR(AND(L30&gt;=1,L30&lt;=3)),1,IF(OR(AND(L30&gt;=4,L30&lt;=7)),3,IF(OR(AND(L30&gt;=8,L30&lt;=11)),5,IF(OR(AND(L30&gt;=12,L30&lt;=15)),10,IF(AND(L30&gt;=16,L30&lt;=19),20,0)))))))</f>
        <v>0</v>
      </c>
      <c r="M31" s="319"/>
      <c r="N31" s="319"/>
      <c r="O31" s="318">
        <f>IF(P8="C", IF(OR(AND(O30&gt;=1,O30&lt;=5)),5,IF(OR(AND(O30&gt;=6,O30&lt;=11)),10,IF(AND(O30&gt;=12,O30&lt;=19),20,0))), IF(P8="P", IF(OR(AND(O30&gt;=1,O30&lt;=3)),1,IF(OR(AND(O30&gt;=4,O30&lt;=7)),3,IF(OR(AND(O30&gt;=8,O30&lt;=11)),5,IF(OR(AND(O30&gt;=12,O30&lt;=15)),10,IF(AND(O30&gt;=16,O30&lt;=19),20,0)))))))</f>
        <v>0</v>
      </c>
      <c r="P31" s="319"/>
      <c r="Q31" s="319"/>
      <c r="R31" s="318">
        <f>IF(S8="C", IF(OR(AND(R30&gt;=1,R30&lt;=5)),5,IF(OR(AND(R30&gt;=6,R30&lt;=11)),10,IF(AND(R30&gt;=12,R30&lt;=19),20,0))), IF(S8="P", IF(OR(AND(R30&gt;=1,R30&lt;=3)),1,IF(OR(AND(R30&gt;=4,R30&lt;=7)),3,IF(OR(AND(R30&gt;=8,R30&lt;=11)),5,IF(OR(AND(R30&gt;=12,R30&lt;=15)),10,IF(AND(R30&gt;=16,R30&lt;=19),20,0)))))))</f>
        <v>0</v>
      </c>
      <c r="S31" s="319"/>
      <c r="T31" s="319"/>
      <c r="U31" s="318">
        <f>IF(V8="C", IF(OR(AND(U30&gt;=1,U30&lt;=5)),5,IF(OR(AND(U30&gt;=6,U30&lt;=11)),10,IF(AND(U30&gt;=12,U30&lt;=19),20,0))), IF(V8="P", IF(OR(AND(U30&gt;=1,U30&lt;=3)),1,IF(OR(AND(U30&gt;=4,U30&lt;=7)),3,IF(OR(AND(U30&gt;=8,U30&lt;=11)),5,IF(OR(AND(U30&gt;=12,U30&lt;=15)),10,IF(AND(U30&gt;=16,U30&lt;=19),20,0)))))))</f>
        <v>0</v>
      </c>
      <c r="V31" s="319"/>
      <c r="W31" s="319"/>
      <c r="X31" s="318">
        <f>IF(Y8="C", IF(OR(AND(X30&gt;=1,X30&lt;=5)),5,IF(OR(AND(X30&gt;=6,X30&lt;=11)),10,IF(AND(X30&gt;=12,X30&lt;=19),20,0))), IF(Y8="P", IF(OR(AND(X30&gt;=1,X30&lt;=3)),1,IF(OR(AND(X30&gt;=4,X30&lt;=7)),3,IF(OR(AND(X30&gt;=8,X30&lt;=11)),5,IF(OR(AND(X30&gt;=12,X30&lt;=15)),10,IF(AND(X30&gt;=16,X30&lt;=19),20,0)))))))</f>
        <v>0</v>
      </c>
      <c r="Y31" s="319"/>
      <c r="Z31" s="317"/>
    </row>
    <row r="32" spans="1:1931" s="198" customFormat="1" ht="22.5" x14ac:dyDescent="0.25">
      <c r="A32" s="537" t="s">
        <v>262</v>
      </c>
      <c r="B32" s="538"/>
      <c r="C32" s="320" t="str">
        <f>IF(D8="C", IF(OR(AND(C31=5)),"Moderado",IF(OR(AND(C31=10)),"Mayor",IF(AND(C31=20),"Catastrofico"," "))), IF(D8="P", IF(OR(AND(C31=1)),"Insignificante", IF(OR(AND(C31=3)),"Menor", IF(OR(AND(C31=5)),"Moderado", IF(OR(AND(C31=10)),"Mayor", IF(AND(C31=20),"Catastrófico"," ")))))," "))</f>
        <v>Mayor</v>
      </c>
      <c r="D32" s="321"/>
      <c r="E32" s="321"/>
      <c r="F32" s="320" t="str">
        <f>IF(G8="C", IF(OR(AND(F31=5)),"Moderado",IF(OR(AND(F31=10)),"Mayor",IF(AND(F31=20),"Catastrofico"," "))), IF(G8="P", IF(OR(AND(F31=1)),"Insignificante", IF(OR(AND(F31=3)),"Menor", IF(OR(AND(F31=5)),"Moderado", IF(OR(AND(F31=10)),"Mayor", IF(AND(F31=20),"Catastrófico"," ")))))," "))</f>
        <v>Mayor</v>
      </c>
      <c r="G32" s="321"/>
      <c r="H32" s="321"/>
      <c r="I32" s="320" t="str">
        <f>IF(J8="C", IF(OR(AND(I31=5)),"Moderado",IF(OR(AND(I31=10)),"Mayor",IF(AND(I31=20),"Catastrofico"," "))), IF(J8="P", IF(OR(AND(I31=1)),"Insignificante", IF(OR(AND(I31=3)),"Menor", IF(OR(AND(I31=5)),"Moderado", IF(OR(AND(I31=10)),"Mayor", IF(AND(I31=20),"Catastrófico"," ")))))," "))</f>
        <v>Moderado</v>
      </c>
      <c r="J32" s="321"/>
      <c r="K32" s="321"/>
      <c r="L32" s="320" t="str">
        <f>IF(M8="C", IF(OR(AND(L31=5)),"Moderado",IF(OR(AND(L31=10)),"Mayor",IF(AND(L31=20),"Catastrofico"," "))), IF(M8="P", IF(OR(AND(L31=1)),"Insignificante", IF(OR(AND(L31=3)),"Menor", IF(OR(AND(L31=5)),"Moderado", IF(OR(AND(L31=10)),"Mayor", IF(AND(L31=20),"Catastrófico"," ")))))," "))</f>
        <v xml:space="preserve"> </v>
      </c>
      <c r="M32" s="321"/>
      <c r="N32" s="321"/>
      <c r="O32" s="320" t="str">
        <f>IF(P8="C", IF(OR(AND(O31=5)),"Moderado",IF(OR(AND(O31=10)),"Mayor",IF(AND(O31=20),"Catastrofico"," "))), IF(P8="P", IF(OR(AND(O31=1)),"Insignificante", IF(OR(AND(O31=3)),"Menor", IF(OR(AND(O31=5)),"Moderado", IF(OR(AND(O31=10)),"Mayor", IF(AND(O31=20),"Catastrófico"," ")))))," "))</f>
        <v xml:space="preserve"> </v>
      </c>
      <c r="P32" s="321"/>
      <c r="Q32" s="321"/>
      <c r="R32" s="320" t="str">
        <f>IF(S8="C", IF(OR(AND(R31=5)),"Moderado",IF(OR(AND(R31=10)),"Mayor",IF(AND(R31=20),"Catastrofico"," "))), IF(S8="P", IF(OR(AND(R31=1)),"Insignificante", IF(OR(AND(R31=3)),"Menor", IF(OR(AND(R31=5)),"Moderado", IF(OR(AND(R31=10)),"Mayor", IF(AND(R31=20),"Catastrófico"," ")))))," "))</f>
        <v xml:space="preserve"> </v>
      </c>
      <c r="S32" s="321"/>
      <c r="T32" s="321"/>
      <c r="U32" s="320" t="str">
        <f>IF(V8="C", IF(OR(AND(U31=5)),"Moderado",IF(OR(AND(U31=10)),"Mayor",IF(AND(U31=20),"Catastrofico"," "))), IF(V8="P", IF(OR(AND(U31=1)),"Insignificante", IF(OR(AND(U31=3)),"Menor", IF(OR(AND(U31=5)),"Moderado", IF(OR(AND(U31=10)),"Mayor", IF(AND(U31=20),"Catastrófico"," ")))))," "))</f>
        <v xml:space="preserve"> </v>
      </c>
      <c r="V32" s="321"/>
      <c r="W32" s="321"/>
      <c r="X32" s="320" t="str">
        <f>IF(Y8="C", IF(OR(AND(X31=5)),"Moderado",IF(OR(AND(X31=10)),"Mayor",IF(AND(X31=20),"Catastrofico"," "))), IF(Y8="P", IF(OR(AND(X31=1)),"Insignificante", IF(OR(AND(X31=3)),"Menor", IF(OR(AND(X31=5)),"Moderado", IF(OR(AND(X31=10)),"Mayor", IF(AND(X31=20),"Catastrófico"," ")))))," "))</f>
        <v xml:space="preserve"> </v>
      </c>
      <c r="Y32" s="321"/>
      <c r="Z32" s="322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  <c r="DN32" s="314"/>
      <c r="DO32" s="314"/>
      <c r="DP32" s="314"/>
      <c r="DQ32" s="314"/>
      <c r="DR32" s="314"/>
      <c r="DS32" s="314"/>
      <c r="DT32" s="314"/>
      <c r="DU32" s="314"/>
      <c r="DV32" s="314"/>
      <c r="DW32" s="314"/>
      <c r="DX32" s="314"/>
      <c r="DY32" s="314"/>
      <c r="DZ32" s="314"/>
      <c r="EA32" s="314"/>
      <c r="EB32" s="314"/>
      <c r="EC32" s="314"/>
      <c r="ED32" s="314"/>
      <c r="EE32" s="314"/>
      <c r="EF32" s="314"/>
      <c r="EG32" s="314"/>
      <c r="EH32" s="314"/>
      <c r="EI32" s="314"/>
      <c r="EJ32" s="314"/>
      <c r="EK32" s="314"/>
      <c r="EL32" s="314"/>
      <c r="EM32" s="314"/>
      <c r="EN32" s="314"/>
      <c r="EO32" s="314"/>
      <c r="EP32" s="314"/>
      <c r="EQ32" s="314"/>
      <c r="ER32" s="314"/>
      <c r="ES32" s="314"/>
      <c r="ET32" s="314"/>
      <c r="EU32" s="314"/>
      <c r="EV32" s="314"/>
      <c r="EW32" s="314"/>
      <c r="EX32" s="314"/>
      <c r="EY32" s="314"/>
      <c r="EZ32" s="314"/>
      <c r="FA32" s="314"/>
      <c r="FB32" s="314"/>
      <c r="FC32" s="314"/>
      <c r="FD32" s="314"/>
      <c r="FE32" s="314"/>
      <c r="FF32" s="314"/>
      <c r="FG32" s="314"/>
      <c r="FH32" s="314"/>
      <c r="FI32" s="314"/>
      <c r="FJ32" s="314"/>
      <c r="FK32" s="314"/>
      <c r="FL32" s="314"/>
      <c r="FM32" s="314"/>
      <c r="FN32" s="314"/>
      <c r="FO32" s="314"/>
      <c r="FP32" s="314"/>
      <c r="FQ32" s="314"/>
      <c r="FR32" s="314"/>
      <c r="FS32" s="314"/>
      <c r="FT32" s="314"/>
      <c r="FU32" s="314"/>
      <c r="FV32" s="314"/>
      <c r="FW32" s="314"/>
      <c r="FX32" s="314"/>
      <c r="FY32" s="314"/>
      <c r="FZ32" s="314"/>
      <c r="GA32" s="314"/>
      <c r="GB32" s="314"/>
      <c r="GC32" s="314"/>
      <c r="GD32" s="314"/>
      <c r="GE32" s="314"/>
      <c r="GF32" s="314"/>
      <c r="GG32" s="314"/>
      <c r="GH32" s="314"/>
      <c r="GI32" s="314"/>
      <c r="GJ32" s="314"/>
      <c r="GK32" s="314"/>
      <c r="GL32" s="314"/>
      <c r="GM32" s="314"/>
      <c r="GN32" s="314"/>
      <c r="GO32" s="314"/>
      <c r="GP32" s="314"/>
      <c r="GQ32" s="314"/>
      <c r="GR32" s="314"/>
      <c r="GS32" s="314"/>
      <c r="GT32" s="314"/>
      <c r="GU32" s="314"/>
      <c r="GV32" s="314"/>
      <c r="GW32" s="314"/>
      <c r="GX32" s="314"/>
      <c r="GY32" s="314"/>
      <c r="GZ32" s="314"/>
      <c r="HA32" s="314"/>
      <c r="HB32" s="314"/>
      <c r="HC32" s="314"/>
      <c r="HD32" s="314"/>
      <c r="HE32" s="314"/>
      <c r="HF32" s="314"/>
      <c r="HG32" s="314"/>
      <c r="HH32" s="314"/>
      <c r="HI32" s="314"/>
      <c r="HJ32" s="314"/>
      <c r="HK32" s="314"/>
      <c r="HL32" s="314"/>
      <c r="HM32" s="314"/>
      <c r="HN32" s="314"/>
      <c r="HO32" s="314"/>
      <c r="HP32" s="314"/>
      <c r="HQ32" s="314"/>
      <c r="HR32" s="314"/>
      <c r="HS32" s="314"/>
      <c r="HT32" s="314"/>
      <c r="HU32" s="314"/>
      <c r="HV32" s="314"/>
      <c r="HW32" s="314"/>
      <c r="HX32" s="314"/>
      <c r="HY32" s="314"/>
      <c r="HZ32" s="314"/>
      <c r="IA32" s="314"/>
      <c r="IB32" s="314"/>
      <c r="IC32" s="314"/>
      <c r="ID32" s="314"/>
      <c r="IE32" s="314"/>
      <c r="IF32" s="314"/>
      <c r="IG32" s="314"/>
      <c r="IH32" s="314"/>
      <c r="II32" s="314"/>
      <c r="IJ32" s="314"/>
      <c r="IK32" s="314"/>
      <c r="IL32" s="314"/>
      <c r="IM32" s="314"/>
      <c r="IN32" s="314"/>
      <c r="IO32" s="314"/>
      <c r="IP32" s="314"/>
      <c r="IQ32" s="314"/>
      <c r="IR32" s="314"/>
      <c r="IS32" s="314"/>
      <c r="IT32" s="314"/>
      <c r="IU32" s="314"/>
      <c r="IV32" s="314"/>
      <c r="IW32" s="314"/>
      <c r="IX32" s="314"/>
      <c r="IY32" s="314"/>
      <c r="IZ32" s="314"/>
      <c r="JA32" s="314"/>
      <c r="JB32" s="314"/>
      <c r="JC32" s="314"/>
      <c r="JD32" s="314"/>
      <c r="JE32" s="314"/>
      <c r="JF32" s="314"/>
      <c r="JG32" s="314"/>
      <c r="JH32" s="314"/>
      <c r="JI32" s="314"/>
      <c r="JJ32" s="314"/>
      <c r="JK32" s="314"/>
      <c r="JL32" s="314"/>
      <c r="JM32" s="314"/>
      <c r="JN32" s="314"/>
      <c r="JO32" s="314"/>
      <c r="JP32" s="314"/>
      <c r="JQ32" s="314"/>
      <c r="JR32" s="314"/>
      <c r="JS32" s="314"/>
      <c r="JT32" s="314"/>
      <c r="JU32" s="314"/>
      <c r="JV32" s="314"/>
      <c r="JW32" s="314"/>
      <c r="JX32" s="314"/>
      <c r="JY32" s="314"/>
      <c r="JZ32" s="314"/>
      <c r="KA32" s="314"/>
      <c r="KB32" s="314"/>
      <c r="KC32" s="314"/>
      <c r="KD32" s="314"/>
      <c r="KE32" s="314"/>
      <c r="KF32" s="314"/>
      <c r="KG32" s="314"/>
      <c r="KH32" s="314"/>
      <c r="KI32" s="314"/>
      <c r="KJ32" s="314"/>
      <c r="KK32" s="314"/>
      <c r="KL32" s="314"/>
      <c r="KM32" s="314"/>
      <c r="KN32" s="314"/>
      <c r="KO32" s="314"/>
      <c r="KP32" s="314"/>
      <c r="KQ32" s="314"/>
      <c r="KR32" s="314"/>
      <c r="KS32" s="314"/>
      <c r="KT32" s="314"/>
      <c r="KU32" s="314"/>
      <c r="KV32" s="314"/>
      <c r="KW32" s="314"/>
      <c r="KX32" s="314"/>
      <c r="KY32" s="314"/>
      <c r="KZ32" s="314"/>
      <c r="LA32" s="314"/>
      <c r="LB32" s="314"/>
      <c r="LC32" s="314"/>
      <c r="LD32" s="314"/>
      <c r="LE32" s="314"/>
      <c r="LF32" s="314"/>
      <c r="LG32" s="314"/>
      <c r="LH32" s="314"/>
      <c r="LI32" s="314"/>
      <c r="LJ32" s="314"/>
      <c r="LK32" s="314"/>
      <c r="LL32" s="314"/>
      <c r="LM32" s="314"/>
      <c r="LN32" s="314"/>
      <c r="LO32" s="314"/>
      <c r="LP32" s="314"/>
      <c r="LQ32" s="314"/>
      <c r="LR32" s="314"/>
      <c r="LS32" s="314"/>
      <c r="LT32" s="314"/>
      <c r="LU32" s="314"/>
      <c r="LV32" s="314"/>
      <c r="LW32" s="314"/>
      <c r="LX32" s="314"/>
      <c r="LY32" s="314"/>
      <c r="LZ32" s="314"/>
      <c r="MA32" s="314"/>
      <c r="MB32" s="314"/>
      <c r="MC32" s="314"/>
      <c r="MD32" s="314"/>
      <c r="ME32" s="314"/>
      <c r="MF32" s="314"/>
      <c r="MG32" s="314"/>
      <c r="MH32" s="314"/>
      <c r="MI32" s="314"/>
      <c r="MJ32" s="314"/>
      <c r="MK32" s="314"/>
      <c r="ML32" s="314"/>
      <c r="MM32" s="314"/>
      <c r="MN32" s="314"/>
      <c r="MO32" s="314"/>
      <c r="MP32" s="314"/>
      <c r="MQ32" s="314"/>
      <c r="MR32" s="314"/>
      <c r="MS32" s="314"/>
      <c r="MT32" s="314"/>
      <c r="MU32" s="314"/>
      <c r="MV32" s="314"/>
      <c r="MW32" s="314"/>
      <c r="MX32" s="314"/>
      <c r="MY32" s="314"/>
      <c r="MZ32" s="314"/>
      <c r="NA32" s="314"/>
      <c r="NB32" s="314"/>
      <c r="NC32" s="314"/>
      <c r="ND32" s="314"/>
      <c r="NE32" s="314"/>
      <c r="NF32" s="314"/>
      <c r="NG32" s="314"/>
      <c r="NH32" s="314"/>
      <c r="NI32" s="314"/>
      <c r="NJ32" s="314"/>
      <c r="NK32" s="314"/>
      <c r="NL32" s="314"/>
      <c r="NM32" s="314"/>
      <c r="NN32" s="314"/>
      <c r="NO32" s="314"/>
      <c r="NP32" s="314"/>
      <c r="NQ32" s="314"/>
      <c r="NR32" s="314"/>
      <c r="NS32" s="314"/>
      <c r="NT32" s="314"/>
      <c r="NU32" s="314"/>
      <c r="NV32" s="314"/>
      <c r="NW32" s="314"/>
      <c r="NX32" s="314"/>
      <c r="NY32" s="314"/>
      <c r="NZ32" s="314"/>
      <c r="OA32" s="314"/>
      <c r="OB32" s="314"/>
      <c r="OC32" s="314"/>
      <c r="OD32" s="314"/>
      <c r="OE32" s="314"/>
      <c r="OF32" s="314"/>
      <c r="OG32" s="314"/>
      <c r="OH32" s="314"/>
      <c r="OI32" s="314"/>
      <c r="OJ32" s="314"/>
      <c r="OK32" s="314"/>
      <c r="OL32" s="314"/>
      <c r="OM32" s="314"/>
      <c r="ON32" s="314"/>
      <c r="OO32" s="314"/>
      <c r="OP32" s="314"/>
      <c r="OQ32" s="314"/>
      <c r="OR32" s="314"/>
      <c r="OS32" s="314"/>
      <c r="OT32" s="314"/>
      <c r="OU32" s="314"/>
      <c r="OV32" s="314"/>
      <c r="OW32" s="314"/>
      <c r="OX32" s="314"/>
      <c r="OY32" s="314"/>
      <c r="OZ32" s="314"/>
      <c r="PA32" s="314"/>
      <c r="PB32" s="314"/>
      <c r="PC32" s="314"/>
      <c r="PD32" s="314"/>
      <c r="PE32" s="314"/>
      <c r="PF32" s="314"/>
      <c r="PG32" s="314"/>
      <c r="PH32" s="314"/>
      <c r="PI32" s="314"/>
      <c r="PJ32" s="314"/>
      <c r="PK32" s="314"/>
      <c r="PL32" s="314"/>
      <c r="PM32" s="314"/>
      <c r="PN32" s="314"/>
      <c r="PO32" s="314"/>
      <c r="PP32" s="314"/>
      <c r="PQ32" s="314"/>
      <c r="PR32" s="314"/>
      <c r="PS32" s="314"/>
      <c r="PT32" s="314"/>
      <c r="PU32" s="314"/>
      <c r="PV32" s="314"/>
      <c r="PW32" s="314"/>
      <c r="PX32" s="314"/>
      <c r="PY32" s="314"/>
      <c r="PZ32" s="314"/>
      <c r="QA32" s="314"/>
      <c r="QB32" s="314"/>
      <c r="QC32" s="314"/>
      <c r="QD32" s="314"/>
      <c r="QE32" s="314"/>
      <c r="QF32" s="314"/>
      <c r="QG32" s="314"/>
      <c r="QH32" s="314"/>
      <c r="QI32" s="314"/>
      <c r="QJ32" s="314"/>
      <c r="QK32" s="314"/>
      <c r="QL32" s="314"/>
      <c r="QM32" s="314"/>
      <c r="QN32" s="314"/>
      <c r="QO32" s="314"/>
      <c r="QP32" s="314"/>
      <c r="QQ32" s="314"/>
      <c r="QR32" s="314"/>
      <c r="QS32" s="314"/>
      <c r="QT32" s="314"/>
      <c r="QU32" s="314"/>
      <c r="QV32" s="314"/>
      <c r="QW32" s="314"/>
      <c r="QX32" s="314"/>
      <c r="QY32" s="314"/>
      <c r="QZ32" s="314"/>
      <c r="RA32" s="314"/>
      <c r="RB32" s="314"/>
      <c r="RC32" s="314"/>
      <c r="RD32" s="314"/>
      <c r="RE32" s="314"/>
      <c r="RF32" s="314"/>
      <c r="RG32" s="314"/>
      <c r="RH32" s="314"/>
      <c r="RI32" s="314"/>
      <c r="RJ32" s="314"/>
      <c r="RK32" s="314"/>
      <c r="RL32" s="314"/>
      <c r="RM32" s="314"/>
      <c r="RN32" s="314"/>
      <c r="RO32" s="314"/>
      <c r="RP32" s="314"/>
      <c r="RQ32" s="314"/>
      <c r="RR32" s="314"/>
      <c r="RS32" s="314"/>
      <c r="RT32" s="314"/>
      <c r="RU32" s="314"/>
      <c r="RV32" s="314"/>
      <c r="RW32" s="314"/>
      <c r="RX32" s="314"/>
      <c r="RY32" s="314"/>
      <c r="RZ32" s="314"/>
      <c r="SA32" s="314"/>
      <c r="SB32" s="314"/>
      <c r="SC32" s="314"/>
      <c r="SD32" s="314"/>
      <c r="SE32" s="314"/>
      <c r="SF32" s="314"/>
      <c r="SG32" s="314"/>
      <c r="SH32" s="314"/>
      <c r="SI32" s="314"/>
      <c r="SJ32" s="314"/>
      <c r="SK32" s="314"/>
      <c r="SL32" s="314"/>
      <c r="SM32" s="314"/>
      <c r="SN32" s="314"/>
      <c r="SO32" s="314"/>
      <c r="SP32" s="314"/>
      <c r="SQ32" s="314"/>
      <c r="SR32" s="314"/>
      <c r="SS32" s="314"/>
      <c r="ST32" s="314"/>
      <c r="SU32" s="314"/>
      <c r="SV32" s="314"/>
      <c r="SW32" s="314"/>
      <c r="SX32" s="314"/>
      <c r="SY32" s="314"/>
      <c r="SZ32" s="314"/>
      <c r="TA32" s="314"/>
      <c r="TB32" s="314"/>
      <c r="TC32" s="314"/>
      <c r="TD32" s="314"/>
      <c r="TE32" s="314"/>
      <c r="TF32" s="314"/>
      <c r="TG32" s="314"/>
      <c r="TH32" s="314"/>
      <c r="TI32" s="314"/>
      <c r="TJ32" s="314"/>
      <c r="TK32" s="314"/>
      <c r="TL32" s="314"/>
      <c r="TM32" s="314"/>
      <c r="TN32" s="314"/>
      <c r="TO32" s="314"/>
      <c r="TP32" s="314"/>
      <c r="TQ32" s="314"/>
      <c r="TR32" s="314"/>
      <c r="TS32" s="314"/>
      <c r="TT32" s="314"/>
      <c r="TU32" s="314"/>
      <c r="TV32" s="314"/>
      <c r="TW32" s="314"/>
      <c r="TX32" s="314"/>
      <c r="TY32" s="314"/>
      <c r="TZ32" s="314"/>
      <c r="UA32" s="314"/>
      <c r="UB32" s="314"/>
      <c r="UC32" s="314"/>
      <c r="UD32" s="314"/>
      <c r="UE32" s="314"/>
      <c r="UF32" s="314"/>
      <c r="UG32" s="314"/>
      <c r="UH32" s="314"/>
      <c r="UI32" s="314"/>
      <c r="UJ32" s="314"/>
      <c r="UK32" s="314"/>
      <c r="UL32" s="314"/>
      <c r="UM32" s="314"/>
      <c r="UN32" s="314"/>
      <c r="UO32" s="314"/>
      <c r="UP32" s="314"/>
      <c r="UQ32" s="314"/>
      <c r="UR32" s="314"/>
      <c r="US32" s="314"/>
      <c r="UT32" s="314"/>
      <c r="UU32" s="314"/>
      <c r="UV32" s="314"/>
      <c r="UW32" s="314"/>
      <c r="UX32" s="314"/>
      <c r="UY32" s="314"/>
      <c r="UZ32" s="314"/>
      <c r="VA32" s="314"/>
      <c r="VB32" s="314"/>
      <c r="VC32" s="314"/>
      <c r="VD32" s="314"/>
      <c r="VE32" s="314"/>
      <c r="VF32" s="314"/>
      <c r="VG32" s="314"/>
      <c r="VH32" s="314"/>
      <c r="VI32" s="314"/>
      <c r="VJ32" s="314"/>
      <c r="VK32" s="314"/>
      <c r="VL32" s="314"/>
      <c r="VM32" s="314"/>
      <c r="VN32" s="314"/>
      <c r="VO32" s="314"/>
      <c r="VP32" s="314"/>
      <c r="VQ32" s="314"/>
      <c r="VR32" s="314"/>
      <c r="VS32" s="314"/>
      <c r="VT32" s="314"/>
      <c r="VU32" s="314"/>
      <c r="VV32" s="314"/>
      <c r="VW32" s="314"/>
      <c r="VX32" s="314"/>
      <c r="VY32" s="314"/>
      <c r="VZ32" s="314"/>
      <c r="WA32" s="314"/>
      <c r="WB32" s="314"/>
      <c r="WC32" s="314"/>
      <c r="WD32" s="314"/>
      <c r="WE32" s="314"/>
      <c r="WF32" s="314"/>
      <c r="WG32" s="314"/>
      <c r="WH32" s="314"/>
      <c r="WI32" s="314"/>
      <c r="WJ32" s="314"/>
      <c r="WK32" s="314"/>
      <c r="WL32" s="314"/>
      <c r="WM32" s="314"/>
      <c r="WN32" s="314"/>
      <c r="WO32" s="314"/>
      <c r="WP32" s="314"/>
      <c r="WQ32" s="314"/>
      <c r="WR32" s="314"/>
      <c r="WS32" s="314"/>
      <c r="WT32" s="314"/>
      <c r="WU32" s="314"/>
      <c r="WV32" s="314"/>
      <c r="WW32" s="314"/>
      <c r="WX32" s="314"/>
      <c r="WY32" s="314"/>
      <c r="WZ32" s="314"/>
      <c r="XA32" s="314"/>
      <c r="XB32" s="314"/>
      <c r="XC32" s="314"/>
      <c r="XD32" s="314"/>
      <c r="XE32" s="314"/>
      <c r="XF32" s="314"/>
      <c r="XG32" s="314"/>
      <c r="XH32" s="314"/>
      <c r="XI32" s="314"/>
      <c r="XJ32" s="314"/>
      <c r="XK32" s="314"/>
      <c r="XL32" s="314"/>
      <c r="XM32" s="314"/>
      <c r="XN32" s="314"/>
      <c r="XO32" s="314"/>
      <c r="XP32" s="314"/>
      <c r="XQ32" s="314"/>
      <c r="XR32" s="314"/>
      <c r="XS32" s="314"/>
      <c r="XT32" s="314"/>
      <c r="XU32" s="314"/>
      <c r="XV32" s="314"/>
      <c r="XW32" s="314"/>
      <c r="XX32" s="314"/>
      <c r="XY32" s="314"/>
      <c r="XZ32" s="314"/>
      <c r="YA32" s="314"/>
      <c r="YB32" s="314"/>
      <c r="YC32" s="314"/>
      <c r="YD32" s="314"/>
      <c r="YE32" s="314"/>
      <c r="YF32" s="314"/>
      <c r="YG32" s="314"/>
      <c r="YH32" s="314"/>
      <c r="YI32" s="314"/>
      <c r="YJ32" s="314"/>
      <c r="YK32" s="314"/>
      <c r="YL32" s="314"/>
      <c r="YM32" s="314"/>
      <c r="YN32" s="314"/>
      <c r="YO32" s="314"/>
      <c r="YP32" s="314"/>
      <c r="YQ32" s="314"/>
      <c r="YR32" s="314"/>
      <c r="YS32" s="314"/>
      <c r="YT32" s="314"/>
      <c r="YU32" s="314"/>
      <c r="YV32" s="314"/>
      <c r="YW32" s="314"/>
      <c r="YX32" s="314"/>
      <c r="YY32" s="314"/>
      <c r="YZ32" s="314"/>
      <c r="ZA32" s="314"/>
      <c r="ZB32" s="314"/>
      <c r="ZC32" s="314"/>
      <c r="ZD32" s="314"/>
      <c r="ZE32" s="314"/>
      <c r="ZF32" s="314"/>
      <c r="ZG32" s="314"/>
      <c r="ZH32" s="314"/>
      <c r="ZI32" s="314"/>
      <c r="ZJ32" s="314"/>
      <c r="ZK32" s="314"/>
      <c r="ZL32" s="314"/>
      <c r="ZM32" s="314"/>
      <c r="ZN32" s="314"/>
      <c r="ZO32" s="314"/>
      <c r="ZP32" s="314"/>
      <c r="ZQ32" s="314"/>
      <c r="ZR32" s="314"/>
      <c r="ZS32" s="314"/>
      <c r="ZT32" s="314"/>
      <c r="ZU32" s="314"/>
      <c r="ZV32" s="314"/>
      <c r="ZW32" s="314"/>
      <c r="ZX32" s="314"/>
      <c r="ZY32" s="314"/>
      <c r="ZZ32" s="314"/>
      <c r="AAA32" s="314"/>
      <c r="AAB32" s="314"/>
      <c r="AAC32" s="314"/>
      <c r="AAD32" s="314"/>
      <c r="AAE32" s="314"/>
      <c r="AAF32" s="314"/>
      <c r="AAG32" s="314"/>
      <c r="AAH32" s="314"/>
      <c r="AAI32" s="314"/>
      <c r="AAJ32" s="314"/>
      <c r="AAK32" s="314"/>
      <c r="AAL32" s="314"/>
      <c r="AAM32" s="314"/>
      <c r="AAN32" s="314"/>
      <c r="AAO32" s="314"/>
      <c r="AAP32" s="314"/>
      <c r="AAQ32" s="314"/>
      <c r="AAR32" s="314"/>
      <c r="AAS32" s="314"/>
      <c r="AAT32" s="314"/>
      <c r="AAU32" s="314"/>
      <c r="AAV32" s="314"/>
      <c r="AAW32" s="314"/>
      <c r="AAX32" s="314"/>
      <c r="AAY32" s="314"/>
      <c r="AAZ32" s="314"/>
      <c r="ABA32" s="314"/>
      <c r="ABB32" s="314"/>
      <c r="ABC32" s="314"/>
      <c r="ABD32" s="314"/>
      <c r="ABE32" s="314"/>
      <c r="ABF32" s="314"/>
      <c r="ABG32" s="314"/>
      <c r="ABH32" s="314"/>
      <c r="ABI32" s="314"/>
      <c r="ABJ32" s="314"/>
      <c r="ABK32" s="314"/>
      <c r="ABL32" s="314"/>
      <c r="ABM32" s="314"/>
      <c r="ABN32" s="314"/>
      <c r="ABO32" s="314"/>
      <c r="ABP32" s="314"/>
      <c r="ABQ32" s="314"/>
      <c r="ABR32" s="314"/>
      <c r="ABS32" s="314"/>
      <c r="ABT32" s="314"/>
      <c r="ABU32" s="314"/>
      <c r="ABV32" s="314"/>
      <c r="ABW32" s="314"/>
      <c r="ABX32" s="314"/>
      <c r="ABY32" s="314"/>
      <c r="ABZ32" s="314"/>
      <c r="ACA32" s="314"/>
      <c r="ACB32" s="314"/>
      <c r="ACC32" s="314"/>
      <c r="ACD32" s="314"/>
      <c r="ACE32" s="314"/>
      <c r="ACF32" s="314"/>
      <c r="ACG32" s="314"/>
      <c r="ACH32" s="314"/>
      <c r="ACI32" s="314"/>
      <c r="ACJ32" s="314"/>
      <c r="ACK32" s="314"/>
      <c r="ACL32" s="314"/>
      <c r="ACM32" s="314"/>
      <c r="ACN32" s="314"/>
      <c r="ACO32" s="314"/>
      <c r="ACP32" s="314"/>
      <c r="ACQ32" s="314"/>
      <c r="ACR32" s="314"/>
      <c r="ACS32" s="314"/>
      <c r="ACT32" s="314"/>
      <c r="ACU32" s="314"/>
      <c r="ACV32" s="314"/>
      <c r="ACW32" s="314"/>
      <c r="ACX32" s="314"/>
      <c r="ACY32" s="314"/>
      <c r="ACZ32" s="314"/>
      <c r="ADA32" s="314"/>
      <c r="ADB32" s="314"/>
      <c r="ADC32" s="314"/>
      <c r="ADD32" s="314"/>
      <c r="ADE32" s="314"/>
      <c r="ADF32" s="314"/>
      <c r="ADG32" s="314"/>
      <c r="ADH32" s="314"/>
      <c r="ADI32" s="314"/>
      <c r="ADJ32" s="314"/>
      <c r="ADK32" s="314"/>
      <c r="ADL32" s="314"/>
      <c r="ADM32" s="314"/>
      <c r="ADN32" s="314"/>
      <c r="ADO32" s="314"/>
      <c r="ADP32" s="314"/>
      <c r="ADQ32" s="314"/>
      <c r="ADR32" s="314"/>
      <c r="ADS32" s="314"/>
      <c r="ADT32" s="314"/>
      <c r="ADU32" s="314"/>
      <c r="ADV32" s="314"/>
      <c r="ADW32" s="314"/>
      <c r="ADX32" s="314"/>
      <c r="ADY32" s="314"/>
      <c r="ADZ32" s="314"/>
      <c r="AEA32" s="314"/>
      <c r="AEB32" s="314"/>
      <c r="AEC32" s="314"/>
      <c r="AED32" s="314"/>
      <c r="AEE32" s="314"/>
      <c r="AEF32" s="314"/>
      <c r="AEG32" s="314"/>
      <c r="AEH32" s="314"/>
      <c r="AEI32" s="314"/>
      <c r="AEJ32" s="314"/>
      <c r="AEK32" s="314"/>
      <c r="AEL32" s="314"/>
      <c r="AEM32" s="314"/>
      <c r="AEN32" s="314"/>
      <c r="AEO32" s="314"/>
      <c r="AEP32" s="314"/>
      <c r="AEQ32" s="314"/>
      <c r="AER32" s="314"/>
      <c r="AES32" s="314"/>
      <c r="AET32" s="314"/>
      <c r="AEU32" s="314"/>
      <c r="AEV32" s="314"/>
      <c r="AEW32" s="314"/>
      <c r="AEX32" s="314"/>
      <c r="AEY32" s="314"/>
      <c r="AEZ32" s="314"/>
      <c r="AFA32" s="314"/>
      <c r="AFB32" s="314"/>
      <c r="AFC32" s="314"/>
      <c r="AFD32" s="314"/>
      <c r="AFE32" s="314"/>
      <c r="AFF32" s="314"/>
      <c r="AFG32" s="314"/>
      <c r="AFH32" s="314"/>
      <c r="AFI32" s="314"/>
      <c r="AFJ32" s="314"/>
      <c r="AFK32" s="314"/>
      <c r="AFL32" s="314"/>
      <c r="AFM32" s="314"/>
      <c r="AFN32" s="314"/>
      <c r="AFO32" s="314"/>
      <c r="AFP32" s="314"/>
      <c r="AFQ32" s="314"/>
      <c r="AFR32" s="314"/>
      <c r="AFS32" s="314"/>
      <c r="AFT32" s="314"/>
      <c r="AFU32" s="314"/>
      <c r="AFV32" s="314"/>
      <c r="AFW32" s="314"/>
      <c r="AFX32" s="314"/>
      <c r="AFY32" s="314"/>
      <c r="AFZ32" s="314"/>
      <c r="AGA32" s="314"/>
      <c r="AGB32" s="314"/>
      <c r="AGC32" s="314"/>
      <c r="AGD32" s="314"/>
      <c r="AGE32" s="314"/>
      <c r="AGF32" s="314"/>
      <c r="AGG32" s="314"/>
      <c r="AGH32" s="314"/>
      <c r="AGI32" s="314"/>
      <c r="AGJ32" s="314"/>
      <c r="AGK32" s="314"/>
      <c r="AGL32" s="314"/>
      <c r="AGM32" s="314"/>
      <c r="AGN32" s="314"/>
      <c r="AGO32" s="314"/>
      <c r="AGP32" s="314"/>
      <c r="AGQ32" s="314"/>
      <c r="AGR32" s="314"/>
      <c r="AGS32" s="314"/>
      <c r="AGT32" s="314"/>
      <c r="AGU32" s="314"/>
      <c r="AGV32" s="314"/>
      <c r="AGW32" s="314"/>
      <c r="AGX32" s="314"/>
      <c r="AGY32" s="314"/>
      <c r="AGZ32" s="314"/>
      <c r="AHA32" s="314"/>
      <c r="AHB32" s="314"/>
      <c r="AHC32" s="314"/>
      <c r="AHD32" s="314"/>
      <c r="AHE32" s="314"/>
      <c r="AHF32" s="314"/>
      <c r="AHG32" s="314"/>
      <c r="AHH32" s="314"/>
      <c r="AHI32" s="314"/>
      <c r="AHJ32" s="314"/>
      <c r="AHK32" s="314"/>
      <c r="AHL32" s="314"/>
      <c r="AHM32" s="314"/>
      <c r="AHN32" s="314"/>
      <c r="AHO32" s="314"/>
      <c r="AHP32" s="314"/>
      <c r="AHQ32" s="314"/>
      <c r="AHR32" s="314"/>
      <c r="AHS32" s="314"/>
      <c r="AHT32" s="314"/>
      <c r="AHU32" s="314"/>
      <c r="AHV32" s="314"/>
      <c r="AHW32" s="314"/>
      <c r="AHX32" s="314"/>
      <c r="AHY32" s="314"/>
      <c r="AHZ32" s="314"/>
      <c r="AIA32" s="314"/>
      <c r="AIB32" s="314"/>
      <c r="AIC32" s="314"/>
      <c r="AID32" s="314"/>
      <c r="AIE32" s="314"/>
      <c r="AIF32" s="314"/>
      <c r="AIG32" s="314"/>
      <c r="AIH32" s="314"/>
      <c r="AII32" s="314"/>
      <c r="AIJ32" s="314"/>
      <c r="AIK32" s="314"/>
      <c r="AIL32" s="314"/>
      <c r="AIM32" s="314"/>
      <c r="AIN32" s="314"/>
      <c r="AIO32" s="314"/>
      <c r="AIP32" s="314"/>
      <c r="AIQ32" s="314"/>
      <c r="AIR32" s="314"/>
      <c r="AIS32" s="314"/>
      <c r="AIT32" s="314"/>
      <c r="AIU32" s="314"/>
      <c r="AIV32" s="314"/>
      <c r="AIW32" s="314"/>
      <c r="AIX32" s="314"/>
      <c r="AIY32" s="314"/>
      <c r="AIZ32" s="314"/>
      <c r="AJA32" s="314"/>
      <c r="AJB32" s="314"/>
      <c r="AJC32" s="314"/>
      <c r="AJD32" s="314"/>
      <c r="AJE32" s="314"/>
      <c r="AJF32" s="314"/>
      <c r="AJG32" s="314"/>
      <c r="AJH32" s="314"/>
      <c r="AJI32" s="314"/>
      <c r="AJJ32" s="314"/>
      <c r="AJK32" s="314"/>
      <c r="AJL32" s="314"/>
      <c r="AJM32" s="314"/>
      <c r="AJN32" s="314"/>
      <c r="AJO32" s="314"/>
      <c r="AJP32" s="314"/>
      <c r="AJQ32" s="314"/>
      <c r="AJR32" s="314"/>
      <c r="AJS32" s="314"/>
      <c r="AJT32" s="314"/>
      <c r="AJU32" s="314"/>
      <c r="AJV32" s="314"/>
      <c r="AJW32" s="314"/>
      <c r="AJX32" s="314"/>
      <c r="AJY32" s="314"/>
      <c r="AJZ32" s="314"/>
      <c r="AKA32" s="314"/>
      <c r="AKB32" s="314"/>
      <c r="AKC32" s="314"/>
      <c r="AKD32" s="314"/>
      <c r="AKE32" s="314"/>
      <c r="AKF32" s="314"/>
      <c r="AKG32" s="314"/>
      <c r="AKH32" s="314"/>
      <c r="AKI32" s="314"/>
      <c r="AKJ32" s="314"/>
      <c r="AKK32" s="314"/>
      <c r="AKL32" s="314"/>
      <c r="AKM32" s="314"/>
      <c r="AKN32" s="314"/>
      <c r="AKO32" s="314"/>
      <c r="AKP32" s="314"/>
      <c r="AKQ32" s="314"/>
      <c r="AKR32" s="314"/>
      <c r="AKS32" s="314"/>
      <c r="AKT32" s="314"/>
      <c r="AKU32" s="314"/>
      <c r="AKV32" s="314"/>
      <c r="AKW32" s="314"/>
      <c r="AKX32" s="314"/>
      <c r="AKY32" s="314"/>
      <c r="AKZ32" s="314"/>
      <c r="ALA32" s="314"/>
      <c r="ALB32" s="314"/>
      <c r="ALC32" s="314"/>
      <c r="ALD32" s="314"/>
      <c r="ALE32" s="314"/>
      <c r="ALF32" s="314"/>
      <c r="ALG32" s="314"/>
      <c r="ALH32" s="314"/>
      <c r="ALI32" s="314"/>
      <c r="ALJ32" s="314"/>
      <c r="ALK32" s="314"/>
      <c r="ALL32" s="314"/>
      <c r="ALM32" s="314"/>
      <c r="ALN32" s="314"/>
      <c r="ALO32" s="314"/>
      <c r="ALP32" s="314"/>
      <c r="ALQ32" s="314"/>
      <c r="ALR32" s="314"/>
      <c r="ALS32" s="314"/>
      <c r="ALT32" s="314"/>
      <c r="ALU32" s="314"/>
      <c r="ALV32" s="314"/>
      <c r="ALW32" s="314"/>
      <c r="ALX32" s="314"/>
      <c r="ALY32" s="314"/>
      <c r="ALZ32" s="314"/>
      <c r="AMA32" s="314"/>
      <c r="AMB32" s="314"/>
      <c r="AMC32" s="314"/>
      <c r="AMD32" s="314"/>
      <c r="AME32" s="314"/>
      <c r="AMF32" s="314"/>
      <c r="AMG32" s="314"/>
      <c r="AMH32" s="314"/>
      <c r="AMI32" s="314"/>
      <c r="AMJ32" s="314"/>
      <c r="AMK32" s="314"/>
      <c r="AML32" s="314"/>
      <c r="AMM32" s="314"/>
      <c r="AMN32" s="314"/>
      <c r="AMO32" s="314"/>
      <c r="AMP32" s="314"/>
      <c r="AMQ32" s="314"/>
      <c r="AMR32" s="314"/>
      <c r="AMS32" s="314"/>
      <c r="AMT32" s="314"/>
      <c r="AMU32" s="314"/>
      <c r="AMV32" s="314"/>
      <c r="AMW32" s="314"/>
      <c r="AMX32" s="314"/>
      <c r="AMY32" s="314"/>
      <c r="AMZ32" s="314"/>
      <c r="ANA32" s="314"/>
      <c r="ANB32" s="314"/>
      <c r="ANC32" s="314"/>
      <c r="AND32" s="314"/>
      <c r="ANE32" s="314"/>
      <c r="ANF32" s="314"/>
      <c r="ANG32" s="314"/>
      <c r="ANH32" s="314"/>
      <c r="ANI32" s="314"/>
      <c r="ANJ32" s="314"/>
      <c r="ANK32" s="314"/>
      <c r="ANL32" s="314"/>
      <c r="ANM32" s="314"/>
      <c r="ANN32" s="314"/>
      <c r="ANO32" s="314"/>
      <c r="ANP32" s="314"/>
      <c r="ANQ32" s="314"/>
      <c r="ANR32" s="314"/>
      <c r="ANS32" s="314"/>
      <c r="ANT32" s="314"/>
      <c r="ANU32" s="314"/>
      <c r="ANV32" s="314"/>
      <c r="ANW32" s="314"/>
      <c r="ANX32" s="314"/>
      <c r="ANY32" s="314"/>
      <c r="ANZ32" s="314"/>
      <c r="AOA32" s="314"/>
      <c r="AOB32" s="314"/>
      <c r="AOC32" s="314"/>
      <c r="AOD32" s="314"/>
      <c r="AOE32" s="314"/>
      <c r="AOF32" s="314"/>
      <c r="AOG32" s="314"/>
      <c r="AOH32" s="314"/>
      <c r="AOI32" s="314"/>
      <c r="AOJ32" s="314"/>
      <c r="AOK32" s="314"/>
      <c r="AOL32" s="314"/>
      <c r="AOM32" s="314"/>
      <c r="AON32" s="314"/>
      <c r="AOO32" s="314"/>
      <c r="AOP32" s="314"/>
      <c r="AOQ32" s="314"/>
      <c r="AOR32" s="314"/>
      <c r="AOS32" s="314"/>
      <c r="AOT32" s="314"/>
      <c r="AOU32" s="314"/>
      <c r="AOV32" s="314"/>
      <c r="AOW32" s="314"/>
      <c r="AOX32" s="314"/>
      <c r="AOY32" s="314"/>
      <c r="AOZ32" s="314"/>
      <c r="APA32" s="314"/>
      <c r="APB32" s="314"/>
      <c r="APC32" s="314"/>
      <c r="APD32" s="314"/>
      <c r="APE32" s="314"/>
      <c r="APF32" s="314"/>
      <c r="APG32" s="314"/>
      <c r="APH32" s="314"/>
      <c r="API32" s="314"/>
      <c r="APJ32" s="314"/>
      <c r="APK32" s="314"/>
      <c r="APL32" s="314"/>
      <c r="APM32" s="314"/>
      <c r="APN32" s="314"/>
      <c r="APO32" s="314"/>
      <c r="APP32" s="314"/>
      <c r="APQ32" s="314"/>
      <c r="APR32" s="314"/>
      <c r="APS32" s="314"/>
      <c r="APT32" s="314"/>
      <c r="APU32" s="314"/>
      <c r="APV32" s="314"/>
      <c r="APW32" s="314"/>
      <c r="APX32" s="314"/>
      <c r="APY32" s="314"/>
      <c r="APZ32" s="314"/>
      <c r="AQA32" s="314"/>
      <c r="AQB32" s="314"/>
      <c r="AQC32" s="314"/>
      <c r="AQD32" s="314"/>
      <c r="AQE32" s="314"/>
      <c r="AQF32" s="314"/>
      <c r="AQG32" s="314"/>
      <c r="AQH32" s="314"/>
      <c r="AQI32" s="314"/>
      <c r="AQJ32" s="314"/>
      <c r="AQK32" s="314"/>
      <c r="AQL32" s="314"/>
      <c r="AQM32" s="314"/>
      <c r="AQN32" s="314"/>
      <c r="AQO32" s="314"/>
      <c r="AQP32" s="314"/>
      <c r="AQQ32" s="314"/>
      <c r="AQR32" s="314"/>
      <c r="AQS32" s="314"/>
      <c r="AQT32" s="314"/>
      <c r="AQU32" s="314"/>
      <c r="AQV32" s="314"/>
      <c r="AQW32" s="314"/>
      <c r="AQX32" s="314"/>
      <c r="AQY32" s="314"/>
      <c r="AQZ32" s="314"/>
      <c r="ARA32" s="314"/>
      <c r="ARB32" s="314"/>
      <c r="ARC32" s="314"/>
      <c r="ARD32" s="314"/>
      <c r="ARE32" s="314"/>
      <c r="ARF32" s="314"/>
      <c r="ARG32" s="314"/>
      <c r="ARH32" s="314"/>
      <c r="ARI32" s="314"/>
      <c r="ARJ32" s="314"/>
      <c r="ARK32" s="314"/>
      <c r="ARL32" s="314"/>
      <c r="ARM32" s="314"/>
      <c r="ARN32" s="314"/>
      <c r="ARO32" s="314"/>
      <c r="ARP32" s="314"/>
      <c r="ARQ32" s="314"/>
      <c r="ARR32" s="314"/>
      <c r="ARS32" s="314"/>
      <c r="ART32" s="314"/>
      <c r="ARU32" s="314"/>
      <c r="ARV32" s="314"/>
      <c r="ARW32" s="314"/>
      <c r="ARX32" s="314"/>
      <c r="ARY32" s="314"/>
      <c r="ARZ32" s="314"/>
      <c r="ASA32" s="314"/>
      <c r="ASB32" s="314"/>
      <c r="ASC32" s="314"/>
      <c r="ASD32" s="314"/>
      <c r="ASE32" s="314"/>
      <c r="ASF32" s="314"/>
      <c r="ASG32" s="314"/>
      <c r="ASH32" s="314"/>
      <c r="ASI32" s="314"/>
      <c r="ASJ32" s="314"/>
      <c r="ASK32" s="314"/>
      <c r="ASL32" s="314"/>
      <c r="ASM32" s="314"/>
      <c r="ASN32" s="314"/>
      <c r="ASO32" s="314"/>
      <c r="ASP32" s="314"/>
      <c r="ASQ32" s="314"/>
      <c r="ASR32" s="314"/>
      <c r="ASS32" s="314"/>
      <c r="AST32" s="314"/>
      <c r="ASU32" s="314"/>
      <c r="ASV32" s="314"/>
      <c r="ASW32" s="314"/>
      <c r="ASX32" s="314"/>
      <c r="ASY32" s="314"/>
      <c r="ASZ32" s="314"/>
      <c r="ATA32" s="314"/>
      <c r="ATB32" s="314"/>
      <c r="ATC32" s="314"/>
      <c r="ATD32" s="314"/>
      <c r="ATE32" s="314"/>
      <c r="ATF32" s="314"/>
      <c r="ATG32" s="314"/>
      <c r="ATH32" s="314"/>
      <c r="ATI32" s="314"/>
      <c r="ATJ32" s="314"/>
      <c r="ATK32" s="314"/>
      <c r="ATL32" s="314"/>
      <c r="ATM32" s="314"/>
      <c r="ATN32" s="314"/>
      <c r="ATO32" s="314"/>
      <c r="ATP32" s="314"/>
      <c r="ATQ32" s="314"/>
      <c r="ATR32" s="314"/>
      <c r="ATS32" s="314"/>
      <c r="ATT32" s="314"/>
      <c r="ATU32" s="314"/>
      <c r="ATV32" s="314"/>
      <c r="ATW32" s="314"/>
      <c r="ATX32" s="314"/>
      <c r="ATY32" s="314"/>
      <c r="ATZ32" s="314"/>
      <c r="AUA32" s="314"/>
      <c r="AUB32" s="314"/>
      <c r="AUC32" s="314"/>
      <c r="AUD32" s="314"/>
      <c r="AUE32" s="314"/>
      <c r="AUF32" s="314"/>
      <c r="AUG32" s="314"/>
      <c r="AUH32" s="314"/>
      <c r="AUI32" s="314"/>
      <c r="AUJ32" s="314"/>
      <c r="AUK32" s="314"/>
      <c r="AUL32" s="314"/>
      <c r="AUM32" s="314"/>
      <c r="AUN32" s="314"/>
      <c r="AUO32" s="314"/>
      <c r="AUP32" s="314"/>
      <c r="AUQ32" s="314"/>
      <c r="AUR32" s="314"/>
      <c r="AUS32" s="314"/>
      <c r="AUT32" s="314"/>
      <c r="AUU32" s="314"/>
      <c r="AUV32" s="314"/>
      <c r="AUW32" s="314"/>
      <c r="AUX32" s="314"/>
      <c r="AUY32" s="314"/>
      <c r="AUZ32" s="314"/>
      <c r="AVA32" s="314"/>
      <c r="AVB32" s="314"/>
      <c r="AVC32" s="314"/>
      <c r="AVD32" s="314"/>
      <c r="AVE32" s="314"/>
      <c r="AVF32" s="314"/>
      <c r="AVG32" s="314"/>
      <c r="AVH32" s="314"/>
      <c r="AVI32" s="314"/>
      <c r="AVJ32" s="314"/>
      <c r="AVK32" s="314"/>
      <c r="AVL32" s="314"/>
      <c r="AVM32" s="314"/>
      <c r="AVN32" s="314"/>
      <c r="AVO32" s="314"/>
      <c r="AVP32" s="314"/>
      <c r="AVQ32" s="314"/>
      <c r="AVR32" s="314"/>
      <c r="AVS32" s="314"/>
      <c r="AVT32" s="314"/>
      <c r="AVU32" s="314"/>
      <c r="AVV32" s="314"/>
      <c r="AVW32" s="314"/>
      <c r="AVX32" s="314"/>
      <c r="AVY32" s="314"/>
      <c r="AVZ32" s="314"/>
      <c r="AWA32" s="314"/>
      <c r="AWB32" s="314"/>
      <c r="AWC32" s="314"/>
      <c r="AWD32" s="314"/>
      <c r="AWE32" s="314"/>
      <c r="AWF32" s="314"/>
      <c r="AWG32" s="314"/>
      <c r="AWH32" s="314"/>
      <c r="AWI32" s="314"/>
      <c r="AWJ32" s="314"/>
      <c r="AWK32" s="314"/>
      <c r="AWL32" s="314"/>
      <c r="AWM32" s="314"/>
      <c r="AWN32" s="314"/>
      <c r="AWO32" s="314"/>
      <c r="AWP32" s="314"/>
      <c r="AWQ32" s="314"/>
      <c r="AWR32" s="314"/>
      <c r="AWS32" s="314"/>
      <c r="AWT32" s="314"/>
      <c r="AWU32" s="314"/>
      <c r="AWV32" s="314"/>
      <c r="AWW32" s="314"/>
      <c r="AWX32" s="314"/>
      <c r="AWY32" s="314"/>
      <c r="AWZ32" s="314"/>
      <c r="AXA32" s="314"/>
      <c r="AXB32" s="314"/>
      <c r="AXC32" s="314"/>
      <c r="AXD32" s="314"/>
      <c r="AXE32" s="314"/>
      <c r="AXF32" s="314"/>
      <c r="AXG32" s="314"/>
      <c r="AXH32" s="314"/>
      <c r="AXI32" s="314"/>
      <c r="AXJ32" s="314"/>
      <c r="AXK32" s="314"/>
      <c r="AXL32" s="314"/>
      <c r="AXM32" s="314"/>
      <c r="AXN32" s="314"/>
      <c r="AXO32" s="314"/>
      <c r="AXP32" s="314"/>
      <c r="AXQ32" s="314"/>
      <c r="AXR32" s="314"/>
      <c r="AXS32" s="314"/>
      <c r="AXT32" s="314"/>
      <c r="AXU32" s="314"/>
      <c r="AXV32" s="314"/>
      <c r="AXW32" s="314"/>
      <c r="AXX32" s="314"/>
      <c r="AXY32" s="314"/>
      <c r="AXZ32" s="314"/>
      <c r="AYA32" s="314"/>
      <c r="AYB32" s="314"/>
      <c r="AYC32" s="314"/>
      <c r="AYD32" s="314"/>
      <c r="AYE32" s="314"/>
      <c r="AYF32" s="314"/>
      <c r="AYG32" s="314"/>
      <c r="AYH32" s="314"/>
      <c r="AYI32" s="314"/>
      <c r="AYJ32" s="314"/>
      <c r="AYK32" s="314"/>
      <c r="AYL32" s="314"/>
      <c r="AYM32" s="314"/>
      <c r="AYN32" s="314"/>
      <c r="AYO32" s="314"/>
      <c r="AYP32" s="314"/>
      <c r="AYQ32" s="314"/>
      <c r="AYR32" s="314"/>
      <c r="AYS32" s="314"/>
      <c r="AYT32" s="314"/>
      <c r="AYU32" s="314"/>
      <c r="AYV32" s="314"/>
      <c r="AYW32" s="314"/>
      <c r="AYX32" s="314"/>
      <c r="AYY32" s="314"/>
      <c r="AYZ32" s="314"/>
      <c r="AZA32" s="314"/>
      <c r="AZB32" s="314"/>
      <c r="AZC32" s="314"/>
      <c r="AZD32" s="314"/>
      <c r="AZE32" s="314"/>
      <c r="AZF32" s="314"/>
      <c r="AZG32" s="314"/>
      <c r="AZH32" s="314"/>
      <c r="AZI32" s="314"/>
      <c r="AZJ32" s="314"/>
      <c r="AZK32" s="314"/>
      <c r="AZL32" s="314"/>
      <c r="AZM32" s="314"/>
      <c r="AZN32" s="314"/>
      <c r="AZO32" s="314"/>
      <c r="AZP32" s="314"/>
      <c r="AZQ32" s="314"/>
      <c r="AZR32" s="314"/>
      <c r="AZS32" s="314"/>
      <c r="AZT32" s="314"/>
      <c r="AZU32" s="314"/>
      <c r="AZV32" s="314"/>
      <c r="AZW32" s="314"/>
      <c r="AZX32" s="314"/>
      <c r="AZY32" s="314"/>
      <c r="AZZ32" s="314"/>
      <c r="BAA32" s="314"/>
      <c r="BAB32" s="314"/>
      <c r="BAC32" s="314"/>
      <c r="BAD32" s="314"/>
      <c r="BAE32" s="314"/>
      <c r="BAF32" s="314"/>
      <c r="BAG32" s="314"/>
      <c r="BAH32" s="314"/>
      <c r="BAI32" s="314"/>
      <c r="BAJ32" s="314"/>
      <c r="BAK32" s="314"/>
      <c r="BAL32" s="314"/>
      <c r="BAM32" s="314"/>
      <c r="BAN32" s="314"/>
      <c r="BAO32" s="314"/>
      <c r="BAP32" s="314"/>
      <c r="BAQ32" s="314"/>
      <c r="BAR32" s="314"/>
      <c r="BAS32" s="314"/>
      <c r="BAT32" s="314"/>
      <c r="BAU32" s="314"/>
      <c r="BAV32" s="314"/>
      <c r="BAW32" s="314"/>
      <c r="BAX32" s="314"/>
      <c r="BAY32" s="314"/>
      <c r="BAZ32" s="314"/>
      <c r="BBA32" s="314"/>
      <c r="BBB32" s="314"/>
      <c r="BBC32" s="314"/>
      <c r="BBD32" s="314"/>
      <c r="BBE32" s="314"/>
      <c r="BBF32" s="314"/>
      <c r="BBG32" s="314"/>
      <c r="BBH32" s="314"/>
      <c r="BBI32" s="314"/>
      <c r="BBJ32" s="314"/>
      <c r="BBK32" s="314"/>
      <c r="BBL32" s="314"/>
      <c r="BBM32" s="314"/>
      <c r="BBN32" s="314"/>
      <c r="BBO32" s="314"/>
      <c r="BBP32" s="314"/>
      <c r="BBQ32" s="314"/>
      <c r="BBR32" s="314"/>
      <c r="BBS32" s="314"/>
      <c r="BBT32" s="314"/>
      <c r="BBU32" s="314"/>
      <c r="BBV32" s="314"/>
      <c r="BBW32" s="314"/>
      <c r="BBX32" s="314"/>
      <c r="BBY32" s="314"/>
      <c r="BBZ32" s="314"/>
      <c r="BCA32" s="314"/>
      <c r="BCB32" s="314"/>
      <c r="BCC32" s="314"/>
      <c r="BCD32" s="314"/>
      <c r="BCE32" s="314"/>
      <c r="BCF32" s="314"/>
      <c r="BCG32" s="314"/>
      <c r="BCH32" s="314"/>
      <c r="BCI32" s="314"/>
      <c r="BCJ32" s="314"/>
      <c r="BCK32" s="314"/>
      <c r="BCL32" s="314"/>
      <c r="BCM32" s="314"/>
      <c r="BCN32" s="314"/>
      <c r="BCO32" s="314"/>
      <c r="BCP32" s="314"/>
      <c r="BCQ32" s="314"/>
      <c r="BCR32" s="314"/>
      <c r="BCS32" s="314"/>
      <c r="BCT32" s="314"/>
      <c r="BCU32" s="314"/>
      <c r="BCV32" s="314"/>
      <c r="BCW32" s="314"/>
      <c r="BCX32" s="314"/>
      <c r="BCY32" s="314"/>
      <c r="BCZ32" s="314"/>
      <c r="BDA32" s="314"/>
      <c r="BDB32" s="314"/>
      <c r="BDC32" s="314"/>
      <c r="BDD32" s="314"/>
      <c r="BDE32" s="314"/>
      <c r="BDF32" s="314"/>
      <c r="BDG32" s="314"/>
      <c r="BDH32" s="314"/>
      <c r="BDI32" s="314"/>
      <c r="BDJ32" s="314"/>
      <c r="BDK32" s="314"/>
      <c r="BDL32" s="314"/>
      <c r="BDM32" s="314"/>
      <c r="BDN32" s="314"/>
      <c r="BDO32" s="314"/>
      <c r="BDP32" s="314"/>
      <c r="BDQ32" s="314"/>
      <c r="BDR32" s="314"/>
      <c r="BDS32" s="314"/>
      <c r="BDT32" s="314"/>
      <c r="BDU32" s="314"/>
      <c r="BDV32" s="314"/>
      <c r="BDW32" s="314"/>
      <c r="BDX32" s="314"/>
      <c r="BDY32" s="314"/>
      <c r="BDZ32" s="314"/>
      <c r="BEA32" s="314"/>
      <c r="BEB32" s="314"/>
      <c r="BEC32" s="314"/>
      <c r="BED32" s="314"/>
      <c r="BEE32" s="314"/>
      <c r="BEF32" s="314"/>
      <c r="BEG32" s="314"/>
      <c r="BEH32" s="314"/>
      <c r="BEI32" s="314"/>
      <c r="BEJ32" s="314"/>
      <c r="BEK32" s="314"/>
      <c r="BEL32" s="314"/>
      <c r="BEM32" s="314"/>
      <c r="BEN32" s="314"/>
      <c r="BEO32" s="314"/>
      <c r="BEP32" s="314"/>
      <c r="BEQ32" s="314"/>
      <c r="BER32" s="314"/>
      <c r="BES32" s="314"/>
      <c r="BET32" s="314"/>
      <c r="BEU32" s="314"/>
      <c r="BEV32" s="314"/>
      <c r="BEW32" s="314"/>
      <c r="BEX32" s="314"/>
      <c r="BEY32" s="314"/>
      <c r="BEZ32" s="314"/>
      <c r="BFA32" s="314"/>
      <c r="BFB32" s="314"/>
      <c r="BFC32" s="314"/>
      <c r="BFD32" s="314"/>
      <c r="BFE32" s="314"/>
      <c r="BFF32" s="314"/>
      <c r="BFG32" s="314"/>
      <c r="BFH32" s="314"/>
      <c r="BFI32" s="314"/>
      <c r="BFJ32" s="314"/>
      <c r="BFK32" s="314"/>
      <c r="BFL32" s="314"/>
      <c r="BFM32" s="314"/>
      <c r="BFN32" s="314"/>
      <c r="BFO32" s="314"/>
      <c r="BFP32" s="314"/>
      <c r="BFQ32" s="314"/>
      <c r="BFR32" s="314"/>
      <c r="BFS32" s="314"/>
      <c r="BFT32" s="314"/>
      <c r="BFU32" s="314"/>
      <c r="BFV32" s="314"/>
      <c r="BFW32" s="314"/>
      <c r="BFX32" s="314"/>
      <c r="BFY32" s="314"/>
      <c r="BFZ32" s="314"/>
      <c r="BGA32" s="314"/>
      <c r="BGB32" s="314"/>
      <c r="BGC32" s="314"/>
      <c r="BGD32" s="314"/>
      <c r="BGE32" s="314"/>
      <c r="BGF32" s="314"/>
      <c r="BGG32" s="314"/>
      <c r="BGH32" s="314"/>
      <c r="BGI32" s="314"/>
      <c r="BGJ32" s="314"/>
      <c r="BGK32" s="314"/>
      <c r="BGL32" s="314"/>
      <c r="BGM32" s="314"/>
      <c r="BGN32" s="314"/>
      <c r="BGO32" s="314"/>
      <c r="BGP32" s="314"/>
      <c r="BGQ32" s="314"/>
      <c r="BGR32" s="314"/>
      <c r="BGS32" s="314"/>
      <c r="BGT32" s="314"/>
      <c r="BGU32" s="314"/>
      <c r="BGV32" s="314"/>
      <c r="BGW32" s="314"/>
      <c r="BGX32" s="314"/>
      <c r="BGY32" s="314"/>
      <c r="BGZ32" s="314"/>
      <c r="BHA32" s="314"/>
      <c r="BHB32" s="314"/>
      <c r="BHC32" s="314"/>
      <c r="BHD32" s="314"/>
      <c r="BHE32" s="314"/>
      <c r="BHF32" s="314"/>
      <c r="BHG32" s="314"/>
      <c r="BHH32" s="314"/>
      <c r="BHI32" s="314"/>
      <c r="BHJ32" s="314"/>
      <c r="BHK32" s="314"/>
      <c r="BHL32" s="314"/>
      <c r="BHM32" s="314"/>
      <c r="BHN32" s="314"/>
      <c r="BHO32" s="314"/>
      <c r="BHP32" s="314"/>
      <c r="BHQ32" s="314"/>
      <c r="BHR32" s="314"/>
      <c r="BHS32" s="314"/>
      <c r="BHT32" s="314"/>
      <c r="BHU32" s="314"/>
      <c r="BHV32" s="314"/>
      <c r="BHW32" s="314"/>
      <c r="BHX32" s="314"/>
      <c r="BHY32" s="314"/>
      <c r="BHZ32" s="314"/>
      <c r="BIA32" s="314"/>
      <c r="BIB32" s="314"/>
      <c r="BIC32" s="314"/>
      <c r="BID32" s="314"/>
      <c r="BIE32" s="314"/>
      <c r="BIF32" s="314"/>
      <c r="BIG32" s="314"/>
      <c r="BIH32" s="314"/>
      <c r="BII32" s="314"/>
      <c r="BIJ32" s="314"/>
      <c r="BIK32" s="314"/>
      <c r="BIL32" s="314"/>
      <c r="BIM32" s="314"/>
      <c r="BIN32" s="314"/>
      <c r="BIO32" s="314"/>
      <c r="BIP32" s="314"/>
      <c r="BIQ32" s="314"/>
      <c r="BIR32" s="314"/>
      <c r="BIS32" s="314"/>
      <c r="BIT32" s="314"/>
      <c r="BIU32" s="314"/>
      <c r="BIV32" s="314"/>
      <c r="BIW32" s="314"/>
      <c r="BIX32" s="314"/>
      <c r="BIY32" s="314"/>
      <c r="BIZ32" s="314"/>
      <c r="BJA32" s="314"/>
      <c r="BJB32" s="314"/>
      <c r="BJC32" s="314"/>
      <c r="BJD32" s="314"/>
      <c r="BJE32" s="314"/>
      <c r="BJF32" s="314"/>
      <c r="BJG32" s="314"/>
      <c r="BJH32" s="314"/>
      <c r="BJI32" s="314"/>
      <c r="BJJ32" s="314"/>
      <c r="BJK32" s="314"/>
      <c r="BJL32" s="314"/>
      <c r="BJM32" s="314"/>
      <c r="BJN32" s="314"/>
      <c r="BJO32" s="314"/>
      <c r="BJP32" s="314"/>
      <c r="BJQ32" s="314"/>
      <c r="BJR32" s="314"/>
      <c r="BJS32" s="314"/>
      <c r="BJT32" s="314"/>
      <c r="BJU32" s="314"/>
      <c r="BJV32" s="314"/>
      <c r="BJW32" s="314"/>
      <c r="BJX32" s="314"/>
      <c r="BJY32" s="314"/>
      <c r="BJZ32" s="314"/>
      <c r="BKA32" s="314"/>
      <c r="BKB32" s="314"/>
      <c r="BKC32" s="314"/>
      <c r="BKD32" s="314"/>
      <c r="BKE32" s="314"/>
      <c r="BKF32" s="314"/>
      <c r="BKG32" s="314"/>
      <c r="BKH32" s="314"/>
      <c r="BKI32" s="314"/>
      <c r="BKJ32" s="314"/>
      <c r="BKK32" s="314"/>
      <c r="BKL32" s="314"/>
      <c r="BKM32" s="314"/>
      <c r="BKN32" s="314"/>
      <c r="BKO32" s="314"/>
      <c r="BKP32" s="314"/>
      <c r="BKQ32" s="314"/>
      <c r="BKR32" s="314"/>
      <c r="BKS32" s="314"/>
      <c r="BKT32" s="314"/>
      <c r="BKU32" s="314"/>
      <c r="BKV32" s="314"/>
      <c r="BKW32" s="314"/>
      <c r="BKX32" s="314"/>
      <c r="BKY32" s="314"/>
      <c r="BKZ32" s="314"/>
      <c r="BLA32" s="314"/>
      <c r="BLB32" s="314"/>
      <c r="BLC32" s="314"/>
      <c r="BLD32" s="314"/>
      <c r="BLE32" s="314"/>
      <c r="BLF32" s="314"/>
      <c r="BLG32" s="314"/>
      <c r="BLH32" s="314"/>
      <c r="BLI32" s="314"/>
      <c r="BLJ32" s="314"/>
      <c r="BLK32" s="314"/>
      <c r="BLL32" s="314"/>
      <c r="BLM32" s="314"/>
      <c r="BLN32" s="314"/>
      <c r="BLO32" s="314"/>
      <c r="BLP32" s="314"/>
      <c r="BLQ32" s="314"/>
      <c r="BLR32" s="314"/>
      <c r="BLS32" s="314"/>
      <c r="BLT32" s="314"/>
      <c r="BLU32" s="314"/>
      <c r="BLV32" s="314"/>
      <c r="BLW32" s="314"/>
      <c r="BLX32" s="314"/>
      <c r="BLY32" s="314"/>
      <c r="BLZ32" s="314"/>
      <c r="BMA32" s="314"/>
      <c r="BMB32" s="314"/>
      <c r="BMC32" s="314"/>
      <c r="BMD32" s="314"/>
      <c r="BME32" s="314"/>
      <c r="BMF32" s="314"/>
      <c r="BMG32" s="314"/>
      <c r="BMH32" s="314"/>
      <c r="BMI32" s="314"/>
      <c r="BMJ32" s="314"/>
      <c r="BMK32" s="314"/>
      <c r="BML32" s="314"/>
      <c r="BMM32" s="314"/>
      <c r="BMN32" s="314"/>
      <c r="BMO32" s="314"/>
      <c r="BMP32" s="314"/>
      <c r="BMQ32" s="314"/>
      <c r="BMR32" s="314"/>
      <c r="BMS32" s="314"/>
      <c r="BMT32" s="314"/>
      <c r="BMU32" s="314"/>
      <c r="BMV32" s="314"/>
      <c r="BMW32" s="314"/>
      <c r="BMX32" s="314"/>
      <c r="BMY32" s="314"/>
      <c r="BMZ32" s="314"/>
      <c r="BNA32" s="314"/>
      <c r="BNB32" s="314"/>
      <c r="BNC32" s="314"/>
      <c r="BND32" s="314"/>
      <c r="BNE32" s="314"/>
      <c r="BNF32" s="314"/>
      <c r="BNG32" s="314"/>
      <c r="BNH32" s="314"/>
      <c r="BNI32" s="314"/>
      <c r="BNJ32" s="314"/>
      <c r="BNK32" s="314"/>
      <c r="BNL32" s="314"/>
      <c r="BNM32" s="314"/>
      <c r="BNN32" s="314"/>
      <c r="BNO32" s="314"/>
      <c r="BNP32" s="314"/>
      <c r="BNQ32" s="314"/>
      <c r="BNR32" s="314"/>
      <c r="BNS32" s="314"/>
      <c r="BNT32" s="314"/>
      <c r="BNU32" s="314"/>
      <c r="BNV32" s="314"/>
      <c r="BNW32" s="314"/>
      <c r="BNX32" s="314"/>
      <c r="BNY32" s="314"/>
      <c r="BNZ32" s="314"/>
      <c r="BOA32" s="314"/>
      <c r="BOB32" s="314"/>
      <c r="BOC32" s="314"/>
      <c r="BOD32" s="314"/>
      <c r="BOE32" s="314"/>
      <c r="BOF32" s="314"/>
      <c r="BOG32" s="314"/>
      <c r="BOH32" s="314"/>
      <c r="BOI32" s="314"/>
      <c r="BOJ32" s="314"/>
      <c r="BOK32" s="314"/>
      <c r="BOL32" s="314"/>
      <c r="BOM32" s="314"/>
      <c r="BON32" s="314"/>
      <c r="BOO32" s="314"/>
      <c r="BOP32" s="314"/>
      <c r="BOQ32" s="314"/>
      <c r="BOR32" s="314"/>
      <c r="BOS32" s="314"/>
      <c r="BOT32" s="314"/>
      <c r="BOU32" s="314"/>
      <c r="BOV32" s="314"/>
      <c r="BOW32" s="314"/>
      <c r="BOX32" s="314"/>
      <c r="BOY32" s="314"/>
      <c r="BOZ32" s="314"/>
      <c r="BPA32" s="314"/>
      <c r="BPB32" s="314"/>
      <c r="BPC32" s="314"/>
      <c r="BPD32" s="314"/>
      <c r="BPE32" s="314"/>
      <c r="BPF32" s="314"/>
      <c r="BPG32" s="314"/>
      <c r="BPH32" s="314"/>
      <c r="BPI32" s="314"/>
      <c r="BPJ32" s="314"/>
      <c r="BPK32" s="314"/>
      <c r="BPL32" s="314"/>
      <c r="BPM32" s="314"/>
      <c r="BPN32" s="314"/>
      <c r="BPO32" s="314"/>
      <c r="BPP32" s="314"/>
      <c r="BPQ32" s="314"/>
      <c r="BPR32" s="314"/>
      <c r="BPS32" s="314"/>
      <c r="BPT32" s="314"/>
      <c r="BPU32" s="314"/>
      <c r="BPV32" s="314"/>
      <c r="BPW32" s="314"/>
      <c r="BPX32" s="314"/>
      <c r="BPY32" s="314"/>
      <c r="BPZ32" s="314"/>
      <c r="BQA32" s="314"/>
      <c r="BQB32" s="314"/>
      <c r="BQC32" s="314"/>
      <c r="BQD32" s="314"/>
      <c r="BQE32" s="314"/>
      <c r="BQF32" s="314"/>
      <c r="BQG32" s="314"/>
      <c r="BQH32" s="314"/>
      <c r="BQI32" s="314"/>
      <c r="BQJ32" s="314"/>
      <c r="BQK32" s="314"/>
      <c r="BQL32" s="314"/>
      <c r="BQM32" s="314"/>
      <c r="BQN32" s="314"/>
      <c r="BQO32" s="314"/>
      <c r="BQP32" s="314"/>
      <c r="BQQ32" s="314"/>
      <c r="BQR32" s="314"/>
      <c r="BQS32" s="314"/>
      <c r="BQT32" s="314"/>
      <c r="BQU32" s="314"/>
      <c r="BQV32" s="314"/>
      <c r="BQW32" s="314"/>
      <c r="BQX32" s="314"/>
      <c r="BQY32" s="314"/>
      <c r="BQZ32" s="314"/>
      <c r="BRA32" s="314"/>
      <c r="BRB32" s="314"/>
      <c r="BRC32" s="314"/>
      <c r="BRD32" s="314"/>
      <c r="BRE32" s="314"/>
      <c r="BRF32" s="314"/>
      <c r="BRG32" s="314"/>
      <c r="BRH32" s="314"/>
      <c r="BRI32" s="314"/>
      <c r="BRJ32" s="314"/>
      <c r="BRK32" s="314"/>
      <c r="BRL32" s="314"/>
      <c r="BRM32" s="314"/>
      <c r="BRN32" s="314"/>
      <c r="BRO32" s="314"/>
      <c r="BRP32" s="314"/>
      <c r="BRQ32" s="314"/>
      <c r="BRR32" s="314"/>
      <c r="BRS32" s="314"/>
      <c r="BRT32" s="314"/>
      <c r="BRU32" s="314"/>
      <c r="BRV32" s="314"/>
      <c r="BRW32" s="314"/>
      <c r="BRX32" s="314"/>
      <c r="BRY32" s="314"/>
      <c r="BRZ32" s="314"/>
      <c r="BSA32" s="314"/>
      <c r="BSB32" s="314"/>
      <c r="BSC32" s="314"/>
      <c r="BSD32" s="314"/>
      <c r="BSE32" s="314"/>
      <c r="BSF32" s="314"/>
      <c r="BSG32" s="314"/>
      <c r="BSH32" s="314"/>
      <c r="BSI32" s="314"/>
      <c r="BSJ32" s="314"/>
      <c r="BSK32" s="314"/>
      <c r="BSL32" s="314"/>
      <c r="BSM32" s="314"/>
      <c r="BSN32" s="314"/>
      <c r="BSO32" s="314"/>
      <c r="BSP32" s="314"/>
      <c r="BSQ32" s="314"/>
      <c r="BSR32" s="314"/>
      <c r="BSS32" s="314"/>
      <c r="BST32" s="314"/>
      <c r="BSU32" s="314"/>
      <c r="BSV32" s="314"/>
      <c r="BSW32" s="314"/>
      <c r="BSX32" s="314"/>
      <c r="BSY32" s="314"/>
      <c r="BSZ32" s="314"/>
      <c r="BTA32" s="314"/>
      <c r="BTB32" s="314"/>
      <c r="BTC32" s="314"/>
      <c r="BTD32" s="314"/>
      <c r="BTE32" s="314"/>
      <c r="BTF32" s="314"/>
      <c r="BTG32" s="314"/>
      <c r="BTH32" s="314"/>
      <c r="BTI32" s="314"/>
      <c r="BTJ32" s="314"/>
      <c r="BTK32" s="314"/>
      <c r="BTL32" s="314"/>
      <c r="BTM32" s="314"/>
      <c r="BTN32" s="314"/>
      <c r="BTO32" s="314"/>
      <c r="BTP32" s="314"/>
      <c r="BTQ32" s="314"/>
      <c r="BTR32" s="314"/>
      <c r="BTS32" s="314"/>
      <c r="BTT32" s="314"/>
      <c r="BTU32" s="314"/>
      <c r="BTV32" s="314"/>
      <c r="BTW32" s="314"/>
      <c r="BTX32" s="314"/>
      <c r="BTY32" s="314"/>
      <c r="BTZ32" s="314"/>
      <c r="BUA32" s="314"/>
      <c r="BUB32" s="314"/>
      <c r="BUC32" s="314"/>
      <c r="BUD32" s="314"/>
      <c r="BUE32" s="314"/>
      <c r="BUF32" s="314"/>
      <c r="BUG32" s="314"/>
      <c r="BUH32" s="314"/>
      <c r="BUI32" s="314"/>
      <c r="BUJ32" s="314"/>
      <c r="BUK32" s="314"/>
      <c r="BUL32" s="314"/>
      <c r="BUM32" s="314"/>
      <c r="BUN32" s="314"/>
      <c r="BUO32" s="314"/>
      <c r="BUP32" s="314"/>
      <c r="BUQ32" s="314"/>
      <c r="BUR32" s="314"/>
      <c r="BUS32" s="314"/>
      <c r="BUT32" s="314"/>
      <c r="BUU32" s="314"/>
      <c r="BUV32" s="314"/>
      <c r="BUW32" s="314"/>
      <c r="BUX32" s="314"/>
      <c r="BUY32" s="314"/>
      <c r="BUZ32" s="314"/>
      <c r="BVA32" s="314"/>
      <c r="BVB32" s="314"/>
      <c r="BVC32" s="314"/>
      <c r="BVD32" s="314"/>
      <c r="BVE32" s="314"/>
      <c r="BVF32" s="314"/>
      <c r="BVG32" s="314"/>
    </row>
    <row r="33" spans="1:26" ht="15" customHeight="1" x14ac:dyDescent="0.2">
      <c r="A33" s="540"/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</row>
    <row r="34" spans="1:26" ht="15" customHeight="1" x14ac:dyDescent="0.2">
      <c r="A34" s="542"/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</row>
    <row r="35" spans="1:26" ht="15" customHeight="1" x14ac:dyDescent="0.2">
      <c r="A35" s="542"/>
      <c r="B35" s="543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</row>
    <row r="36" spans="1:26" ht="15" customHeight="1" x14ac:dyDescent="0.2">
      <c r="A36" s="542"/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</row>
    <row r="37" spans="1:26" ht="15" customHeight="1" x14ac:dyDescent="0.2">
      <c r="A37" s="542"/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</row>
  </sheetData>
  <mergeCells count="36">
    <mergeCell ref="A33:Z37"/>
    <mergeCell ref="A30:B30"/>
    <mergeCell ref="A31:B31"/>
    <mergeCell ref="A32:B32"/>
    <mergeCell ref="X9:Y9"/>
    <mergeCell ref="O9:P9"/>
    <mergeCell ref="R9:S9"/>
    <mergeCell ref="U9:V9"/>
    <mergeCell ref="A3:Z3"/>
    <mergeCell ref="A8:B8"/>
    <mergeCell ref="C9:D9"/>
    <mergeCell ref="F9:G9"/>
    <mergeCell ref="I9:J9"/>
    <mergeCell ref="L9:M9"/>
    <mergeCell ref="O6:P6"/>
    <mergeCell ref="R6:S6"/>
    <mergeCell ref="U6:V6"/>
    <mergeCell ref="X6:Y6"/>
    <mergeCell ref="A6:B6"/>
    <mergeCell ref="A4:Z4"/>
    <mergeCell ref="A1:Z1"/>
    <mergeCell ref="A7:Z7"/>
    <mergeCell ref="N8:N10"/>
    <mergeCell ref="Z8:Z10"/>
    <mergeCell ref="W8:W10"/>
    <mergeCell ref="H8:H10"/>
    <mergeCell ref="E8:E10"/>
    <mergeCell ref="A9:A10"/>
    <mergeCell ref="Q8:Q10"/>
    <mergeCell ref="K8:K10"/>
    <mergeCell ref="T8:T10"/>
    <mergeCell ref="C6:D6"/>
    <mergeCell ref="F6:G6"/>
    <mergeCell ref="I6:J6"/>
    <mergeCell ref="L6:M6"/>
    <mergeCell ref="A2:Z2"/>
  </mergeCells>
  <conditionalFormatting sqref="C31">
    <cfRule type="cellIs" dxfId="227" priority="167" stopIfTrue="1" operator="equal">
      <formula>"ZONA RIESGO ALTA"</formula>
    </cfRule>
    <cfRule type="cellIs" dxfId="226" priority="168" stopIfTrue="1" operator="equal">
      <formula>"ZONA RIESGO EXTREMA"</formula>
    </cfRule>
  </conditionalFormatting>
  <conditionalFormatting sqref="C31">
    <cfRule type="cellIs" dxfId="225" priority="165" stopIfTrue="1" operator="equal">
      <formula>"ZONA RIESGO BAJA"</formula>
    </cfRule>
    <cfRule type="cellIs" dxfId="224" priority="166" stopIfTrue="1" operator="equal">
      <formula>"ZONA RIESGO MODERADA"</formula>
    </cfRule>
  </conditionalFormatting>
  <conditionalFormatting sqref="C31">
    <cfRule type="cellIs" dxfId="223" priority="163" stopIfTrue="1" operator="equal">
      <formula>"ZONA RIESGO MODERADA"</formula>
    </cfRule>
    <cfRule type="cellIs" dxfId="222" priority="164" stopIfTrue="1" operator="equal">
      <formula>"ZONA RIESGO ALTA"</formula>
    </cfRule>
  </conditionalFormatting>
  <conditionalFormatting sqref="C32">
    <cfRule type="cellIs" dxfId="221" priority="161" stopIfTrue="1" operator="equal">
      <formula>"ZONA RIESGO ALTA"</formula>
    </cfRule>
    <cfRule type="cellIs" dxfId="220" priority="162" stopIfTrue="1" operator="equal">
      <formula>"ZONA RIESGO EXTREMA"</formula>
    </cfRule>
  </conditionalFormatting>
  <conditionalFormatting sqref="C32">
    <cfRule type="cellIs" dxfId="219" priority="159" stopIfTrue="1" operator="equal">
      <formula>"ZONA RIESGO BAJA"</formula>
    </cfRule>
    <cfRule type="cellIs" dxfId="218" priority="160" stopIfTrue="1" operator="equal">
      <formula>"ZONA RIESGO MODERADA"</formula>
    </cfRule>
  </conditionalFormatting>
  <conditionalFormatting sqref="C32">
    <cfRule type="cellIs" dxfId="217" priority="157" stopIfTrue="1" operator="equal">
      <formula>"ZONA RIESGO MODERADA"</formula>
    </cfRule>
    <cfRule type="cellIs" dxfId="216" priority="158" stopIfTrue="1" operator="equal">
      <formula>"ZONA RIESGO ALTA"</formula>
    </cfRule>
  </conditionalFormatting>
  <conditionalFormatting sqref="F31">
    <cfRule type="cellIs" dxfId="215" priority="113" stopIfTrue="1" operator="equal">
      <formula>"ZONA RIESGO ALTA"</formula>
    </cfRule>
    <cfRule type="cellIs" dxfId="214" priority="114" stopIfTrue="1" operator="equal">
      <formula>"ZONA RIESGO EXTREMA"</formula>
    </cfRule>
  </conditionalFormatting>
  <conditionalFormatting sqref="F31">
    <cfRule type="cellIs" dxfId="213" priority="111" stopIfTrue="1" operator="equal">
      <formula>"ZONA RIESGO BAJA"</formula>
    </cfRule>
    <cfRule type="cellIs" dxfId="212" priority="112" stopIfTrue="1" operator="equal">
      <formula>"ZONA RIESGO MODERADA"</formula>
    </cfRule>
  </conditionalFormatting>
  <conditionalFormatting sqref="F31">
    <cfRule type="cellIs" dxfId="211" priority="109" stopIfTrue="1" operator="equal">
      <formula>"ZONA RIESGO MODERADA"</formula>
    </cfRule>
    <cfRule type="cellIs" dxfId="210" priority="110" stopIfTrue="1" operator="equal">
      <formula>"ZONA RIESGO ALTA"</formula>
    </cfRule>
  </conditionalFormatting>
  <conditionalFormatting sqref="I31">
    <cfRule type="cellIs" dxfId="209" priority="107" stopIfTrue="1" operator="equal">
      <formula>"ZONA RIESGO ALTA"</formula>
    </cfRule>
    <cfRule type="cellIs" dxfId="208" priority="108" stopIfTrue="1" operator="equal">
      <formula>"ZONA RIESGO EXTREMA"</formula>
    </cfRule>
  </conditionalFormatting>
  <conditionalFormatting sqref="I31">
    <cfRule type="cellIs" dxfId="207" priority="105" stopIfTrue="1" operator="equal">
      <formula>"ZONA RIESGO BAJA"</formula>
    </cfRule>
    <cfRule type="cellIs" dxfId="206" priority="106" stopIfTrue="1" operator="equal">
      <formula>"ZONA RIESGO MODERADA"</formula>
    </cfRule>
  </conditionalFormatting>
  <conditionalFormatting sqref="I31">
    <cfRule type="cellIs" dxfId="205" priority="103" stopIfTrue="1" operator="equal">
      <formula>"ZONA RIESGO MODERADA"</formula>
    </cfRule>
    <cfRule type="cellIs" dxfId="204" priority="104" stopIfTrue="1" operator="equal">
      <formula>"ZONA RIESGO ALTA"</formula>
    </cfRule>
  </conditionalFormatting>
  <conditionalFormatting sqref="L31">
    <cfRule type="cellIs" dxfId="203" priority="71" stopIfTrue="1" operator="equal">
      <formula>"ZONA RIESGO ALTA"</formula>
    </cfRule>
    <cfRule type="cellIs" dxfId="202" priority="72" stopIfTrue="1" operator="equal">
      <formula>"ZONA RIESGO EXTREMA"</formula>
    </cfRule>
  </conditionalFormatting>
  <conditionalFormatting sqref="L31">
    <cfRule type="cellIs" dxfId="201" priority="69" stopIfTrue="1" operator="equal">
      <formula>"ZONA RIESGO BAJA"</formula>
    </cfRule>
    <cfRule type="cellIs" dxfId="200" priority="70" stopIfTrue="1" operator="equal">
      <formula>"ZONA RIESGO MODERADA"</formula>
    </cfRule>
  </conditionalFormatting>
  <conditionalFormatting sqref="L31">
    <cfRule type="cellIs" dxfId="199" priority="67" stopIfTrue="1" operator="equal">
      <formula>"ZONA RIESGO MODERADA"</formula>
    </cfRule>
    <cfRule type="cellIs" dxfId="198" priority="68" stopIfTrue="1" operator="equal">
      <formula>"ZONA RIESGO ALTA"</formula>
    </cfRule>
  </conditionalFormatting>
  <conditionalFormatting sqref="O31">
    <cfRule type="cellIs" dxfId="197" priority="65" stopIfTrue="1" operator="equal">
      <formula>"ZONA RIESGO ALTA"</formula>
    </cfRule>
    <cfRule type="cellIs" dxfId="196" priority="66" stopIfTrue="1" operator="equal">
      <formula>"ZONA RIESGO EXTREMA"</formula>
    </cfRule>
  </conditionalFormatting>
  <conditionalFormatting sqref="O31">
    <cfRule type="cellIs" dxfId="195" priority="63" stopIfTrue="1" operator="equal">
      <formula>"ZONA RIESGO BAJA"</formula>
    </cfRule>
    <cfRule type="cellIs" dxfId="194" priority="64" stopIfTrue="1" operator="equal">
      <formula>"ZONA RIESGO MODERADA"</formula>
    </cfRule>
  </conditionalFormatting>
  <conditionalFormatting sqref="O31">
    <cfRule type="cellIs" dxfId="193" priority="61" stopIfTrue="1" operator="equal">
      <formula>"ZONA RIESGO MODERADA"</formula>
    </cfRule>
    <cfRule type="cellIs" dxfId="192" priority="62" stopIfTrue="1" operator="equal">
      <formula>"ZONA RIESGO ALTA"</formula>
    </cfRule>
  </conditionalFormatting>
  <conditionalFormatting sqref="R31">
    <cfRule type="cellIs" dxfId="191" priority="59" stopIfTrue="1" operator="equal">
      <formula>"ZONA RIESGO ALTA"</formula>
    </cfRule>
    <cfRule type="cellIs" dxfId="190" priority="60" stopIfTrue="1" operator="equal">
      <formula>"ZONA RIESGO EXTREMA"</formula>
    </cfRule>
  </conditionalFormatting>
  <conditionalFormatting sqref="R31">
    <cfRule type="cellIs" dxfId="189" priority="57" stopIfTrue="1" operator="equal">
      <formula>"ZONA RIESGO BAJA"</formula>
    </cfRule>
    <cfRule type="cellIs" dxfId="188" priority="58" stopIfTrue="1" operator="equal">
      <formula>"ZONA RIESGO MODERADA"</formula>
    </cfRule>
  </conditionalFormatting>
  <conditionalFormatting sqref="R31">
    <cfRule type="cellIs" dxfId="187" priority="55" stopIfTrue="1" operator="equal">
      <formula>"ZONA RIESGO MODERADA"</formula>
    </cfRule>
    <cfRule type="cellIs" dxfId="186" priority="56" stopIfTrue="1" operator="equal">
      <formula>"ZONA RIESGO ALTA"</formula>
    </cfRule>
  </conditionalFormatting>
  <conditionalFormatting sqref="U31">
    <cfRule type="cellIs" dxfId="185" priority="53" stopIfTrue="1" operator="equal">
      <formula>"ZONA RIESGO ALTA"</formula>
    </cfRule>
    <cfRule type="cellIs" dxfId="184" priority="54" stopIfTrue="1" operator="equal">
      <formula>"ZONA RIESGO EXTREMA"</formula>
    </cfRule>
  </conditionalFormatting>
  <conditionalFormatting sqref="U31">
    <cfRule type="cellIs" dxfId="183" priority="51" stopIfTrue="1" operator="equal">
      <formula>"ZONA RIESGO BAJA"</formula>
    </cfRule>
    <cfRule type="cellIs" dxfId="182" priority="52" stopIfTrue="1" operator="equal">
      <formula>"ZONA RIESGO MODERADA"</formula>
    </cfRule>
  </conditionalFormatting>
  <conditionalFormatting sqref="U31">
    <cfRule type="cellIs" dxfId="181" priority="49" stopIfTrue="1" operator="equal">
      <formula>"ZONA RIESGO MODERADA"</formula>
    </cfRule>
    <cfRule type="cellIs" dxfId="180" priority="50" stopIfTrue="1" operator="equal">
      <formula>"ZONA RIESGO ALTA"</formula>
    </cfRule>
  </conditionalFormatting>
  <conditionalFormatting sqref="X31">
    <cfRule type="cellIs" dxfId="179" priority="47" stopIfTrue="1" operator="equal">
      <formula>"ZONA RIESGO ALTA"</formula>
    </cfRule>
    <cfRule type="cellIs" dxfId="178" priority="48" stopIfTrue="1" operator="equal">
      <formula>"ZONA RIESGO EXTREMA"</formula>
    </cfRule>
  </conditionalFormatting>
  <conditionalFormatting sqref="X31">
    <cfRule type="cellIs" dxfId="177" priority="45" stopIfTrue="1" operator="equal">
      <formula>"ZONA RIESGO BAJA"</formula>
    </cfRule>
    <cfRule type="cellIs" dxfId="176" priority="46" stopIfTrue="1" operator="equal">
      <formula>"ZONA RIESGO MODERADA"</formula>
    </cfRule>
  </conditionalFormatting>
  <conditionalFormatting sqref="X31">
    <cfRule type="cellIs" dxfId="175" priority="43" stopIfTrue="1" operator="equal">
      <formula>"ZONA RIESGO MODERADA"</formula>
    </cfRule>
    <cfRule type="cellIs" dxfId="174" priority="44" stopIfTrue="1" operator="equal">
      <formula>"ZONA RIESGO ALTA"</formula>
    </cfRule>
  </conditionalFormatting>
  <conditionalFormatting sqref="F32">
    <cfRule type="cellIs" dxfId="173" priority="41" stopIfTrue="1" operator="equal">
      <formula>"ZONA RIESGO ALTA"</formula>
    </cfRule>
    <cfRule type="cellIs" dxfId="172" priority="42" stopIfTrue="1" operator="equal">
      <formula>"ZONA RIESGO EXTREMA"</formula>
    </cfRule>
  </conditionalFormatting>
  <conditionalFormatting sqref="F32">
    <cfRule type="cellIs" dxfId="171" priority="39" stopIfTrue="1" operator="equal">
      <formula>"ZONA RIESGO BAJA"</formula>
    </cfRule>
    <cfRule type="cellIs" dxfId="170" priority="40" stopIfTrue="1" operator="equal">
      <formula>"ZONA RIESGO MODERADA"</formula>
    </cfRule>
  </conditionalFormatting>
  <conditionalFormatting sqref="F32">
    <cfRule type="cellIs" dxfId="169" priority="37" stopIfTrue="1" operator="equal">
      <formula>"ZONA RIESGO MODERADA"</formula>
    </cfRule>
    <cfRule type="cellIs" dxfId="168" priority="38" stopIfTrue="1" operator="equal">
      <formula>"ZONA RIESGO ALTA"</formula>
    </cfRule>
  </conditionalFormatting>
  <conditionalFormatting sqref="I32">
    <cfRule type="cellIs" dxfId="167" priority="35" stopIfTrue="1" operator="equal">
      <formula>"ZONA RIESGO ALTA"</formula>
    </cfRule>
    <cfRule type="cellIs" dxfId="166" priority="36" stopIfTrue="1" operator="equal">
      <formula>"ZONA RIESGO EXTREMA"</formula>
    </cfRule>
  </conditionalFormatting>
  <conditionalFormatting sqref="I32">
    <cfRule type="cellIs" dxfId="165" priority="33" stopIfTrue="1" operator="equal">
      <formula>"ZONA RIESGO BAJA"</formula>
    </cfRule>
    <cfRule type="cellIs" dxfId="164" priority="34" stopIfTrue="1" operator="equal">
      <formula>"ZONA RIESGO MODERADA"</formula>
    </cfRule>
  </conditionalFormatting>
  <conditionalFormatting sqref="I32">
    <cfRule type="cellIs" dxfId="163" priority="31" stopIfTrue="1" operator="equal">
      <formula>"ZONA RIESGO MODERADA"</formula>
    </cfRule>
    <cfRule type="cellIs" dxfId="162" priority="32" stopIfTrue="1" operator="equal">
      <formula>"ZONA RIESGO ALTA"</formula>
    </cfRule>
  </conditionalFormatting>
  <conditionalFormatting sqref="O32">
    <cfRule type="cellIs" dxfId="161" priority="29" stopIfTrue="1" operator="equal">
      <formula>"ZONA RIESGO ALTA"</formula>
    </cfRule>
    <cfRule type="cellIs" dxfId="160" priority="30" stopIfTrue="1" operator="equal">
      <formula>"ZONA RIESGO EXTREMA"</formula>
    </cfRule>
  </conditionalFormatting>
  <conditionalFormatting sqref="O32">
    <cfRule type="cellIs" dxfId="159" priority="27" stopIfTrue="1" operator="equal">
      <formula>"ZONA RIESGO BAJA"</formula>
    </cfRule>
    <cfRule type="cellIs" dxfId="158" priority="28" stopIfTrue="1" operator="equal">
      <formula>"ZONA RIESGO MODERADA"</formula>
    </cfRule>
  </conditionalFormatting>
  <conditionalFormatting sqref="O32">
    <cfRule type="cellIs" dxfId="157" priority="25" stopIfTrue="1" operator="equal">
      <formula>"ZONA RIESGO MODERADA"</formula>
    </cfRule>
    <cfRule type="cellIs" dxfId="156" priority="26" stopIfTrue="1" operator="equal">
      <formula>"ZONA RIESGO ALTA"</formula>
    </cfRule>
  </conditionalFormatting>
  <conditionalFormatting sqref="L32">
    <cfRule type="cellIs" dxfId="155" priority="23" stopIfTrue="1" operator="equal">
      <formula>"ZONA RIESGO ALTA"</formula>
    </cfRule>
    <cfRule type="cellIs" dxfId="154" priority="24" stopIfTrue="1" operator="equal">
      <formula>"ZONA RIESGO EXTREMA"</formula>
    </cfRule>
  </conditionalFormatting>
  <conditionalFormatting sqref="L32">
    <cfRule type="cellIs" dxfId="153" priority="21" stopIfTrue="1" operator="equal">
      <formula>"ZONA RIESGO BAJA"</formula>
    </cfRule>
    <cfRule type="cellIs" dxfId="152" priority="22" stopIfTrue="1" operator="equal">
      <formula>"ZONA RIESGO MODERADA"</formula>
    </cfRule>
  </conditionalFormatting>
  <conditionalFormatting sqref="L32">
    <cfRule type="cellIs" dxfId="151" priority="19" stopIfTrue="1" operator="equal">
      <formula>"ZONA RIESGO MODERADA"</formula>
    </cfRule>
    <cfRule type="cellIs" dxfId="150" priority="20" stopIfTrue="1" operator="equal">
      <formula>"ZONA RIESGO ALTA"</formula>
    </cfRule>
  </conditionalFormatting>
  <conditionalFormatting sqref="R32">
    <cfRule type="cellIs" dxfId="149" priority="17" stopIfTrue="1" operator="equal">
      <formula>"ZONA RIESGO ALTA"</formula>
    </cfRule>
    <cfRule type="cellIs" dxfId="148" priority="18" stopIfTrue="1" operator="equal">
      <formula>"ZONA RIESGO EXTREMA"</formula>
    </cfRule>
  </conditionalFormatting>
  <conditionalFormatting sqref="R32">
    <cfRule type="cellIs" dxfId="147" priority="15" stopIfTrue="1" operator="equal">
      <formula>"ZONA RIESGO BAJA"</formula>
    </cfRule>
    <cfRule type="cellIs" dxfId="146" priority="16" stopIfTrue="1" operator="equal">
      <formula>"ZONA RIESGO MODERADA"</formula>
    </cfRule>
  </conditionalFormatting>
  <conditionalFormatting sqref="R32">
    <cfRule type="cellIs" dxfId="145" priority="13" stopIfTrue="1" operator="equal">
      <formula>"ZONA RIESGO MODERADA"</formula>
    </cfRule>
    <cfRule type="cellIs" dxfId="144" priority="14" stopIfTrue="1" operator="equal">
      <formula>"ZONA RIESGO ALTA"</formula>
    </cfRule>
  </conditionalFormatting>
  <conditionalFormatting sqref="U32">
    <cfRule type="cellIs" dxfId="143" priority="11" stopIfTrue="1" operator="equal">
      <formula>"ZONA RIESGO ALTA"</formula>
    </cfRule>
    <cfRule type="cellIs" dxfId="142" priority="12" stopIfTrue="1" operator="equal">
      <formula>"ZONA RIESGO EXTREMA"</formula>
    </cfRule>
  </conditionalFormatting>
  <conditionalFormatting sqref="U32">
    <cfRule type="cellIs" dxfId="141" priority="9" stopIfTrue="1" operator="equal">
      <formula>"ZONA RIESGO BAJA"</formula>
    </cfRule>
    <cfRule type="cellIs" dxfId="140" priority="10" stopIfTrue="1" operator="equal">
      <formula>"ZONA RIESGO MODERADA"</formula>
    </cfRule>
  </conditionalFormatting>
  <conditionalFormatting sqref="U32">
    <cfRule type="cellIs" dxfId="139" priority="7" stopIfTrue="1" operator="equal">
      <formula>"ZONA RIESGO MODERADA"</formula>
    </cfRule>
    <cfRule type="cellIs" dxfId="138" priority="8" stopIfTrue="1" operator="equal">
      <formula>"ZONA RIESGO ALTA"</formula>
    </cfRule>
  </conditionalFormatting>
  <conditionalFormatting sqref="X32">
    <cfRule type="cellIs" dxfId="137" priority="5" stopIfTrue="1" operator="equal">
      <formula>"ZONA RIESGO ALTA"</formula>
    </cfRule>
    <cfRule type="cellIs" dxfId="136" priority="6" stopIfTrue="1" operator="equal">
      <formula>"ZONA RIESGO EXTREMA"</formula>
    </cfRule>
  </conditionalFormatting>
  <conditionalFormatting sqref="X32">
    <cfRule type="cellIs" dxfId="135" priority="3" stopIfTrue="1" operator="equal">
      <formula>"ZONA RIESGO BAJA"</formula>
    </cfRule>
    <cfRule type="cellIs" dxfId="134" priority="4" stopIfTrue="1" operator="equal">
      <formula>"ZONA RIESGO MODERADA"</formula>
    </cfRule>
  </conditionalFormatting>
  <conditionalFormatting sqref="X32">
    <cfRule type="cellIs" dxfId="133" priority="1" stopIfTrue="1" operator="equal">
      <formula>"ZONA RIESGO MODERADA"</formula>
    </cfRule>
    <cfRule type="cellIs" dxfId="132" priority="2" stopIfTrue="1" operator="equal">
      <formula>"ZONA RIESGO ALTA"</formula>
    </cfRule>
  </conditionalFormatting>
  <pageMargins left="0.7" right="0.7" top="0.75" bottom="0.75" header="0.3" footer="0.3"/>
  <pageSetup scale="99" orientation="portrait" horizontalDpi="4294967294" verticalDpi="4294967294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007C7B"/>
  </sheetPr>
  <dimension ref="A1:U1166"/>
  <sheetViews>
    <sheetView topLeftCell="C18" zoomScale="64" zoomScaleNormal="64" workbookViewId="0">
      <selection activeCell="U23" sqref="U23"/>
    </sheetView>
  </sheetViews>
  <sheetFormatPr baseColWidth="10" defaultColWidth="11.42578125" defaultRowHeight="14.25" x14ac:dyDescent="0.2"/>
  <cols>
    <col min="1" max="1" width="20" style="6" customWidth="1"/>
    <col min="2" max="4" width="46.85546875" style="6" customWidth="1"/>
    <col min="5" max="6" width="24.28515625" style="6" customWidth="1"/>
    <col min="7" max="8" width="17.85546875" style="6" customWidth="1"/>
    <col min="9" max="9" width="23.85546875" style="6" customWidth="1"/>
    <col min="10" max="10" width="36.42578125" style="6" customWidth="1"/>
    <col min="11" max="11" width="23.140625" style="6" customWidth="1"/>
    <col min="12" max="12" width="22.85546875" style="6" customWidth="1"/>
    <col min="13" max="16384" width="11.42578125" style="6"/>
  </cols>
  <sheetData>
    <row r="1" spans="1:21" s="53" customFormat="1" ht="14.1" customHeight="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21" s="54" customFormat="1" ht="30.95" customHeight="1" x14ac:dyDescent="0.25">
      <c r="A2" s="566" t="s">
        <v>133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</row>
    <row r="3" spans="1:21" s="54" customFormat="1" ht="21.95" customHeight="1" x14ac:dyDescent="0.35">
      <c r="A3" s="568" t="s">
        <v>228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21" s="54" customFormat="1" ht="15.75" x14ac:dyDescent="0.25">
      <c r="A4" s="566" t="s">
        <v>137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</row>
    <row r="5" spans="1:21" s="55" customFormat="1" ht="16.5" customHeight="1" thickBot="1" x14ac:dyDescent="0.3">
      <c r="A5" s="78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21" s="17" customFormat="1" ht="43.5" customHeight="1" thickBot="1" x14ac:dyDescent="0.25">
      <c r="A6" s="573" t="s">
        <v>138</v>
      </c>
      <c r="B6" s="574"/>
      <c r="C6" s="326"/>
      <c r="D6" s="81">
        <f>IF('CONTEXTO ESTRATÉGICO'!C6="","",'CONTEXTO ESTRATÉGICO'!C6)</f>
        <v>43794</v>
      </c>
      <c r="E6" s="82"/>
      <c r="F6" s="82"/>
      <c r="G6" s="82"/>
      <c r="H6" s="82"/>
      <c r="I6" s="82"/>
      <c r="J6" s="82"/>
      <c r="K6" s="82"/>
    </row>
    <row r="7" spans="1:21" s="17" customFormat="1" ht="30" customHeight="1" thickBot="1" x14ac:dyDescent="0.25">
      <c r="A7" s="575" t="s">
        <v>139</v>
      </c>
      <c r="B7" s="576"/>
      <c r="C7" s="576"/>
      <c r="D7" s="576"/>
      <c r="E7" s="576"/>
      <c r="F7" s="576"/>
      <c r="G7" s="576"/>
      <c r="H7" s="576"/>
      <c r="I7" s="576"/>
      <c r="J7" s="576"/>
      <c r="K7" s="576"/>
    </row>
    <row r="8" spans="1:21" s="17" customFormat="1" ht="36.75" customHeight="1" x14ac:dyDescent="0.2">
      <c r="A8" s="577" t="s">
        <v>9</v>
      </c>
      <c r="B8" s="578"/>
      <c r="C8" s="550" t="str">
        <f>IF('CONTEXTO ESTRATÉGICO'!C8="","",'CONTEXTO ESTRATÉGICO'!C8)</f>
        <v>CONTROL INTERNO Y AUDITORíA</v>
      </c>
      <c r="D8" s="551"/>
      <c r="E8" s="551"/>
      <c r="F8" s="551"/>
      <c r="G8" s="551"/>
      <c r="H8" s="551"/>
      <c r="I8" s="551"/>
      <c r="J8" s="551"/>
      <c r="K8" s="551"/>
    </row>
    <row r="9" spans="1:21" s="17" customFormat="1" ht="39.950000000000003" customHeight="1" thickBot="1" x14ac:dyDescent="0.25">
      <c r="A9" s="586" t="s">
        <v>10</v>
      </c>
      <c r="B9" s="587"/>
      <c r="C9" s="548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D9" s="549"/>
      <c r="E9" s="549"/>
      <c r="F9" s="549"/>
      <c r="G9" s="549"/>
      <c r="H9" s="549"/>
      <c r="I9" s="549"/>
      <c r="J9" s="549"/>
      <c r="K9" s="549"/>
    </row>
    <row r="10" spans="1:21" s="17" customFormat="1" ht="15" customHeight="1" x14ac:dyDescent="0.2">
      <c r="A10" s="579" t="s">
        <v>12</v>
      </c>
      <c r="B10" s="581" t="s">
        <v>336</v>
      </c>
      <c r="C10" s="585" t="s">
        <v>226</v>
      </c>
      <c r="D10" s="570" t="s">
        <v>230</v>
      </c>
      <c r="E10" s="571"/>
      <c r="F10" s="571"/>
      <c r="G10" s="571"/>
      <c r="H10" s="572"/>
      <c r="I10" s="581" t="s">
        <v>40</v>
      </c>
      <c r="J10" s="581"/>
      <c r="K10" s="354"/>
    </row>
    <row r="11" spans="1:21" s="17" customFormat="1" ht="45" x14ac:dyDescent="0.2">
      <c r="A11" s="580"/>
      <c r="B11" s="582"/>
      <c r="C11" s="581"/>
      <c r="D11" s="90" t="s">
        <v>199</v>
      </c>
      <c r="E11" s="583" t="s">
        <v>198</v>
      </c>
      <c r="F11" s="584"/>
      <c r="G11" s="583" t="s">
        <v>103</v>
      </c>
      <c r="H11" s="584"/>
      <c r="I11" s="91" t="s">
        <v>127</v>
      </c>
      <c r="J11" s="91" t="s">
        <v>42</v>
      </c>
      <c r="K11" s="91" t="s">
        <v>128</v>
      </c>
      <c r="L11" s="205"/>
      <c r="M11" s="205"/>
      <c r="N11" s="205"/>
      <c r="O11" s="205"/>
      <c r="P11" s="205"/>
      <c r="Q11" s="205"/>
      <c r="R11" s="205"/>
      <c r="S11" s="205"/>
      <c r="T11" s="205"/>
      <c r="U11" s="205"/>
    </row>
    <row r="12" spans="1:21" ht="61.5" customHeight="1" x14ac:dyDescent="0.2">
      <c r="A12" s="552" t="str">
        <f>'IDENTIFICACIÓN DEL RIESGO'!A12</f>
        <v>Riesgo 1</v>
      </c>
      <c r="B12" s="545" t="str">
        <f>+'IDENTIFICACIÓN DEL RIESGO'!B12</f>
        <v>Omitir o modificar información sobre irregularidades detectadas en auditorías internas de gestión en busca de beneficio personal o de terceros</v>
      </c>
      <c r="C12" s="545" t="str">
        <f>'IDENTIFICACIÓN DEL RIESGO'!C12</f>
        <v>Que  el servidor público auditor omita el reporte  o modifique la información suministrada por el auditado</v>
      </c>
      <c r="D12" s="545" t="str">
        <f>IFERROR(VLOOKUP(A12,'CONTEXTO ESTRATÉGICO'!A:K,2,0),"")</f>
        <v>Corrupción</v>
      </c>
      <c r="E12" s="419">
        <v>4</v>
      </c>
      <c r="F12" s="588" t="str">
        <f>IF(OR(AND(E12=1)),"Rara vez",IF(OR(AND(E12=2)),"Improbable",IF(OR(AND(E12=3)),"Posible",IF(OR(AND(E12=4)),"Probable",IF(AND(E12=5),"Casi seguro"," ")))))</f>
        <v>Probable</v>
      </c>
      <c r="G12" s="588">
        <f>'DETERMINACIÓN IMPACTO DEL RIESG'!C31</f>
        <v>10</v>
      </c>
      <c r="H12" s="588" t="str">
        <f>'DETERMINACIÓN IMPACTO DEL RIESG'!C32</f>
        <v>Mayor</v>
      </c>
      <c r="I12" s="560">
        <f>(E12*G12)/100</f>
        <v>0.4</v>
      </c>
      <c r="J12" s="563" t="str">
        <f>IF(OR(AND(I12&gt;=0.05,I12&lt;=0.1)),"ZONA RIESGO BAJA",IF(OR(AND(I12&gt;=0.15,I12&lt;=0.25),),"ZONA RIESGO MODERADA",IF(OR(AND(I12&gt;=0.3,I12&lt;=0.5),),"ZONA RIESGO ALTA",IF(AND(I12&gt;=0.6,I12&lt;=1),"ZONA RIESGO EXTREMA"," "))))</f>
        <v>ZONA RIESGO ALTA</v>
      </c>
      <c r="K12" s="556" t="s">
        <v>203</v>
      </c>
      <c r="L12" s="240"/>
      <c r="M12" s="241"/>
      <c r="N12" s="241"/>
      <c r="O12" s="241"/>
      <c r="P12" s="241"/>
      <c r="Q12" s="241"/>
      <c r="R12" s="241"/>
      <c r="S12" s="241"/>
      <c r="T12" s="241"/>
      <c r="U12" s="241"/>
    </row>
    <row r="13" spans="1:21" ht="61.5" customHeight="1" x14ac:dyDescent="0.2">
      <c r="A13" s="553"/>
      <c r="B13" s="546"/>
      <c r="C13" s="546"/>
      <c r="D13" s="546"/>
      <c r="E13" s="420"/>
      <c r="F13" s="589"/>
      <c r="G13" s="589"/>
      <c r="H13" s="589"/>
      <c r="I13" s="561"/>
      <c r="J13" s="564"/>
      <c r="K13" s="557"/>
      <c r="L13" s="240"/>
      <c r="M13" s="241"/>
      <c r="N13" s="241"/>
      <c r="O13" s="241"/>
      <c r="P13" s="241"/>
      <c r="Q13" s="241"/>
      <c r="R13" s="241"/>
      <c r="S13" s="241"/>
      <c r="T13" s="241"/>
      <c r="U13" s="241"/>
    </row>
    <row r="14" spans="1:21" ht="61.5" customHeight="1" x14ac:dyDescent="0.2">
      <c r="A14" s="553"/>
      <c r="B14" s="546"/>
      <c r="C14" s="546"/>
      <c r="D14" s="546"/>
      <c r="E14" s="420"/>
      <c r="F14" s="589"/>
      <c r="G14" s="589"/>
      <c r="H14" s="589"/>
      <c r="I14" s="561"/>
      <c r="J14" s="564"/>
      <c r="K14" s="557"/>
      <c r="L14" s="240"/>
      <c r="M14" s="241"/>
      <c r="N14" s="241"/>
      <c r="O14" s="241"/>
      <c r="P14" s="241"/>
      <c r="Q14" s="241"/>
      <c r="R14" s="241"/>
      <c r="S14" s="241"/>
      <c r="T14" s="241"/>
      <c r="U14" s="241"/>
    </row>
    <row r="15" spans="1:21" ht="177.75" customHeight="1" x14ac:dyDescent="0.2">
      <c r="A15" s="553"/>
      <c r="B15" s="546"/>
      <c r="C15" s="547"/>
      <c r="D15" s="547"/>
      <c r="E15" s="420"/>
      <c r="F15" s="589"/>
      <c r="G15" s="589"/>
      <c r="H15" s="589"/>
      <c r="I15" s="561"/>
      <c r="J15" s="564"/>
      <c r="K15" s="557"/>
      <c r="L15" s="240"/>
      <c r="M15" s="241"/>
      <c r="N15" s="241"/>
      <c r="O15" s="241"/>
      <c r="P15" s="241"/>
      <c r="Q15" s="241"/>
      <c r="R15" s="241"/>
      <c r="S15" s="241"/>
      <c r="T15" s="241"/>
      <c r="U15" s="241"/>
    </row>
    <row r="16" spans="1:21" ht="96.75" customHeight="1" x14ac:dyDescent="0.2">
      <c r="A16" s="552" t="str">
        <f>'IDENTIFICACIÓN DEL RIESGO'!A16</f>
        <v>Riesgo 2</v>
      </c>
      <c r="B16" s="545" t="str">
        <f>+'IDENTIFICACIÓN DEL RIESGO'!B16</f>
        <v>Incurrir en el presunto delito de falsedad en documento público</v>
      </c>
      <c r="C16" s="545" t="str">
        <f>'IDENTIFICACIÓN DEL RIESGO'!C16</f>
        <v>Falsificación de firmas o contenido de un documento por parte del servidor público.</v>
      </c>
      <c r="D16" s="545" t="str">
        <f>IFERROR(VLOOKUP(A16,'CONTEXTO ESTRATÉGICO'!A:K,2,0),"")</f>
        <v>Corrupción</v>
      </c>
      <c r="E16" s="419">
        <v>4</v>
      </c>
      <c r="F16" s="588" t="str">
        <f>IF(OR(AND(E16=1)),"Rara vez",IF(OR(AND(E16=2)),"Improbable",IF(OR(AND(E16=3)),"Posible",IF(OR(AND(E16=4)),"Probable",IF(AND(E16=5),"Casi seguro"," ")))))</f>
        <v>Probable</v>
      </c>
      <c r="G16" s="593">
        <f>'DETERMINACIÓN IMPACTO DEL RIESG'!F31</f>
        <v>10</v>
      </c>
      <c r="H16" s="588" t="str">
        <f>'DETERMINACIÓN IMPACTO DEL RIESG'!F32</f>
        <v>Mayor</v>
      </c>
      <c r="I16" s="560">
        <f>(E16*G16)/100</f>
        <v>0.4</v>
      </c>
      <c r="J16" s="563" t="str">
        <f>IF(OR(AND(I16&gt;=0.05,I16&lt;=0.1)),"ZONA RIESGO BAJA",IF(OR(AND(I16&gt;=0.15,I16&lt;=0.25),),"ZONA RIESGO MODERADA",IF(OR(AND(I16&gt;=0.3,I16&lt;=0.5),),"ZONA RIESGO ALTA",IF(AND(I16&gt;=0.6,I16&lt;=1),"ZONA RIESGO EXTREMA"," "))))</f>
        <v>ZONA RIESGO ALTA</v>
      </c>
      <c r="K16" s="556" t="s">
        <v>203</v>
      </c>
      <c r="L16" s="241"/>
      <c r="M16" s="241"/>
      <c r="N16" s="241"/>
      <c r="O16" s="241"/>
      <c r="P16" s="241"/>
      <c r="Q16" s="241"/>
      <c r="R16" s="241"/>
      <c r="S16" s="241"/>
      <c r="T16" s="241"/>
      <c r="U16" s="241"/>
    </row>
    <row r="17" spans="1:21" ht="96.75" customHeight="1" x14ac:dyDescent="0.2">
      <c r="A17" s="553"/>
      <c r="B17" s="546"/>
      <c r="C17" s="546"/>
      <c r="D17" s="546"/>
      <c r="E17" s="420"/>
      <c r="F17" s="589"/>
      <c r="G17" s="594"/>
      <c r="H17" s="589"/>
      <c r="I17" s="561"/>
      <c r="J17" s="564"/>
      <c r="K17" s="557"/>
      <c r="L17" s="241"/>
      <c r="M17" s="241"/>
      <c r="N17" s="241"/>
      <c r="O17" s="241"/>
      <c r="P17" s="241"/>
      <c r="Q17" s="241"/>
      <c r="R17" s="241"/>
      <c r="S17" s="241"/>
      <c r="T17" s="241"/>
      <c r="U17" s="241"/>
    </row>
    <row r="18" spans="1:21" ht="96.75" customHeight="1" x14ac:dyDescent="0.2">
      <c r="A18" s="553"/>
      <c r="B18" s="546"/>
      <c r="C18" s="546"/>
      <c r="D18" s="546"/>
      <c r="E18" s="420"/>
      <c r="F18" s="589"/>
      <c r="G18" s="594"/>
      <c r="H18" s="589"/>
      <c r="I18" s="561"/>
      <c r="J18" s="564"/>
      <c r="K18" s="557"/>
      <c r="L18" s="241"/>
      <c r="M18" s="241"/>
      <c r="N18" s="241"/>
      <c r="O18" s="241"/>
      <c r="P18" s="241"/>
      <c r="Q18" s="241"/>
      <c r="R18" s="241"/>
      <c r="S18" s="241"/>
      <c r="T18" s="241"/>
      <c r="U18" s="241"/>
    </row>
    <row r="19" spans="1:21" ht="96.75" customHeight="1" x14ac:dyDescent="0.2">
      <c r="A19" s="553"/>
      <c r="B19" s="546"/>
      <c r="C19" s="546"/>
      <c r="D19" s="546"/>
      <c r="E19" s="420"/>
      <c r="F19" s="589"/>
      <c r="G19" s="594"/>
      <c r="H19" s="589"/>
      <c r="I19" s="561"/>
      <c r="J19" s="564"/>
      <c r="K19" s="557"/>
      <c r="L19" s="241"/>
      <c r="M19" s="241"/>
      <c r="N19" s="241"/>
      <c r="O19" s="241"/>
      <c r="P19" s="241"/>
      <c r="Q19" s="241"/>
      <c r="R19" s="241"/>
      <c r="S19" s="241"/>
      <c r="T19" s="241"/>
      <c r="U19" s="241"/>
    </row>
    <row r="20" spans="1:21" ht="96.75" customHeight="1" x14ac:dyDescent="0.2">
      <c r="A20" s="553"/>
      <c r="B20" s="546"/>
      <c r="C20" s="547"/>
      <c r="D20" s="546"/>
      <c r="E20" s="420"/>
      <c r="F20" s="589"/>
      <c r="G20" s="594"/>
      <c r="H20" s="589"/>
      <c r="I20" s="561"/>
      <c r="J20" s="564"/>
      <c r="K20" s="557"/>
    </row>
    <row r="21" spans="1:21" ht="96.75" customHeight="1" x14ac:dyDescent="0.2">
      <c r="A21" s="552" t="str">
        <f>'IDENTIFICACIÓN DEL RIESGO'!A20</f>
        <v>Riesgo 3</v>
      </c>
      <c r="B21" s="545" t="str">
        <f>+'IDENTIFICACIÓN DEL RIESGO'!B20</f>
        <v>Posibilidad de omitir la identificación de   errores y de calidad en la información suministrada.  o fraudes  existentes  en las auditorias realizadas</v>
      </c>
      <c r="C21" s="545" t="str">
        <f>'IDENTIFICACIÓN DEL RIESGO'!C20</f>
        <v>Que el servidor público no detecte  errores e y omita calidad en la informacion  o fraudes en la informacion aportada para la auditoria</v>
      </c>
      <c r="D21" s="545" t="str">
        <f>IFERROR(VLOOKUP(A21,'CONTEXTO ESTRATÉGICO'!A:K,2,0),"")</f>
        <v>Proceso</v>
      </c>
      <c r="E21" s="419">
        <v>4</v>
      </c>
      <c r="F21" s="588" t="str">
        <f>IF(OR(AND(E21=1)),"Rara vez",IF(OR(AND(E21=2)),"Improbable",IF(OR(AND(E21=3)),"Posible",IF(OR(AND(E21=4)),"Probable",IF(AND(E21=5),"Casi seguro"," ")))))</f>
        <v>Probable</v>
      </c>
      <c r="G21" s="588">
        <f>'DETERMINACIÓN IMPACTO DEL RIESG'!I31</f>
        <v>5</v>
      </c>
      <c r="H21" s="588" t="str">
        <f>'DETERMINACIÓN IMPACTO DEL RIESG'!I32</f>
        <v>Moderado</v>
      </c>
      <c r="I21" s="560">
        <f>(E21*G21)/100</f>
        <v>0.2</v>
      </c>
      <c r="J21" s="563" t="str">
        <f>IF(OR(AND(I21&gt;=0.05,I21&lt;=0.1)),"ZONA RIESGO BAJA",IF(OR(AND(I21&gt;=0.15,I21&lt;=0.25),),"ZONA RIESGO MODERADA",IF(OR(AND(I21&gt;=0.3,I21&lt;=0.5),),"ZONA RIESGO ALTA",IF(AND(I21&gt;=0.6,I21&lt;=1),"ZONA RIESGO EXTREMA"," "))))</f>
        <v>ZONA RIESGO MODERADA</v>
      </c>
      <c r="K21" s="556"/>
    </row>
    <row r="22" spans="1:21" ht="96.75" customHeight="1" x14ac:dyDescent="0.2">
      <c r="A22" s="553"/>
      <c r="B22" s="546"/>
      <c r="C22" s="546"/>
      <c r="D22" s="546"/>
      <c r="E22" s="420"/>
      <c r="F22" s="589"/>
      <c r="G22" s="589"/>
      <c r="H22" s="589"/>
      <c r="I22" s="561"/>
      <c r="J22" s="564"/>
      <c r="K22" s="557"/>
    </row>
    <row r="23" spans="1:21" ht="96.75" customHeight="1" x14ac:dyDescent="0.2">
      <c r="A23" s="553"/>
      <c r="B23" s="546"/>
      <c r="C23" s="547"/>
      <c r="D23" s="546"/>
      <c r="E23" s="420"/>
      <c r="F23" s="589"/>
      <c r="G23" s="589"/>
      <c r="H23" s="589"/>
      <c r="I23" s="561"/>
      <c r="J23" s="564"/>
      <c r="K23" s="557"/>
    </row>
    <row r="24" spans="1:21" ht="96.75" customHeight="1" x14ac:dyDescent="0.2">
      <c r="A24" s="552" t="str">
        <f>'IDENTIFICACIÓN DEL RIESGO'!A24</f>
        <v>Riesgo 4</v>
      </c>
      <c r="B24" s="545">
        <f>+'IDENTIFICACIÓN DEL RIESGO'!B24</f>
        <v>0</v>
      </c>
      <c r="C24" s="545">
        <f>'IDENTIFICACIÓN DEL RIESGO'!C24</f>
        <v>0</v>
      </c>
      <c r="D24" s="545">
        <f>IFERROR(VLOOKUP(A24,'CONTEXTO ESTRATÉGICO'!A:K,2,0),"")</f>
        <v>0</v>
      </c>
      <c r="E24" s="419"/>
      <c r="F24" s="588" t="str">
        <f>IF(OR(AND(E24=1)),"Rara vez",IF(OR(AND(E24=2)),"Improbable",IF(OR(AND(E24=3)),"Posible",IF(OR(AND(E24=4)),"Probable",IF(AND(E24=5),"Casi seguro"," ")))))</f>
        <v xml:space="preserve"> </v>
      </c>
      <c r="G24" s="588">
        <f>'DETERMINACIÓN IMPACTO DEL RIESG'!L31</f>
        <v>0</v>
      </c>
      <c r="H24" s="588" t="str">
        <f>'DETERMINACIÓN IMPACTO DEL RIESG'!L32</f>
        <v xml:space="preserve"> </v>
      </c>
      <c r="I24" s="560">
        <f>(E24*G24)/100</f>
        <v>0</v>
      </c>
      <c r="J24" s="563" t="str">
        <f>IF(OR(AND(I24&gt;=0.05,I24&lt;=0.14)),"ZONA RIESGO BAJA",IF(OR(AND(I24&gt;=0.15,I24&lt;=0.29),),"ZONA RIESGO MODERADA",IF(OR(AND(I24&gt;=0.3,I24&lt;=0.59),),"ZONA RIESGO ALTA",IF(AND(I24&gt;=0.6,I24&lt;=1),"ZONA RIESGO EXTREMA"," "))))</f>
        <v xml:space="preserve"> </v>
      </c>
      <c r="K24" s="556"/>
    </row>
    <row r="25" spans="1:21" ht="96.75" customHeight="1" x14ac:dyDescent="0.2">
      <c r="A25" s="553"/>
      <c r="B25" s="546"/>
      <c r="C25" s="546"/>
      <c r="D25" s="546"/>
      <c r="E25" s="420"/>
      <c r="F25" s="589"/>
      <c r="G25" s="589"/>
      <c r="H25" s="589"/>
      <c r="I25" s="561"/>
      <c r="J25" s="564"/>
      <c r="K25" s="557"/>
    </row>
    <row r="26" spans="1:21" ht="96.75" customHeight="1" x14ac:dyDescent="0.2">
      <c r="A26" s="553"/>
      <c r="B26" s="546"/>
      <c r="C26" s="547"/>
      <c r="D26" s="546"/>
      <c r="E26" s="420"/>
      <c r="F26" s="589"/>
      <c r="G26" s="589"/>
      <c r="H26" s="589"/>
      <c r="I26" s="561"/>
      <c r="J26" s="564"/>
      <c r="K26" s="557"/>
    </row>
    <row r="27" spans="1:21" ht="66" customHeight="1" x14ac:dyDescent="0.2">
      <c r="A27" s="552" t="str">
        <f>'IDENTIFICACIÓN DEL RIESGO'!A28</f>
        <v>Riesgo 5</v>
      </c>
      <c r="B27" s="545">
        <f>+'IDENTIFICACIÓN DEL RIESGO'!B28</f>
        <v>0</v>
      </c>
      <c r="C27" s="545">
        <f>'IDENTIFICACIÓN DEL RIESGO'!C28</f>
        <v>0</v>
      </c>
      <c r="D27" s="545">
        <f>IFERROR(VLOOKUP(A27,'CONTEXTO ESTRATÉGICO'!A:K,2,0),"")</f>
        <v>0</v>
      </c>
      <c r="E27" s="419"/>
      <c r="F27" s="588" t="str">
        <f>IF(OR(AND(E27=1)),"Rara vez",IF(OR(AND(E27=2)),"Improbable",IF(OR(AND(E27=3)),"Posible",IF(OR(AND(E27=4)),"Probable",IF(AND(E27=5),"Casi seguro"," ")))))</f>
        <v xml:space="preserve"> </v>
      </c>
      <c r="G27" s="588">
        <f>'DETERMINACIÓN IMPACTO DEL RIESG'!O31</f>
        <v>0</v>
      </c>
      <c r="H27" s="588" t="str">
        <f>'DETERMINACIÓN IMPACTO DEL RIESG'!O32</f>
        <v xml:space="preserve"> </v>
      </c>
      <c r="I27" s="560">
        <f>(E27*G27)/100</f>
        <v>0</v>
      </c>
      <c r="J27" s="563" t="str">
        <f>IF(OR(AND(I27&gt;=0.05,I27&lt;=0.1)),"ZONA RIESGO BAJA",IF(OR(AND(I27&gt;=0.15,I27&lt;=0.25),),"ZONA RIESGO MODERADA",IF(OR(AND(I27&gt;=0.3,I27&lt;=0.5),),"ZONA RIESGO ALTA",IF(AND(I27&gt;=0.6,I27&lt;=1),"ZONA RIESGO EXTREMA"," "))))</f>
        <v xml:space="preserve"> </v>
      </c>
      <c r="K27" s="556"/>
    </row>
    <row r="28" spans="1:21" ht="66" customHeight="1" x14ac:dyDescent="0.2">
      <c r="A28" s="553"/>
      <c r="B28" s="546"/>
      <c r="C28" s="546"/>
      <c r="D28" s="546"/>
      <c r="E28" s="420"/>
      <c r="F28" s="589"/>
      <c r="G28" s="589"/>
      <c r="H28" s="589"/>
      <c r="I28" s="561"/>
      <c r="J28" s="564"/>
      <c r="K28" s="557"/>
    </row>
    <row r="29" spans="1:21" ht="66" customHeight="1" x14ac:dyDescent="0.2">
      <c r="A29" s="553"/>
      <c r="B29" s="546"/>
      <c r="C29" s="547"/>
      <c r="D29" s="546"/>
      <c r="E29" s="420"/>
      <c r="F29" s="589"/>
      <c r="G29" s="589"/>
      <c r="H29" s="589"/>
      <c r="I29" s="561"/>
      <c r="J29" s="564"/>
      <c r="K29" s="557"/>
    </row>
    <row r="30" spans="1:21" ht="66" customHeight="1" x14ac:dyDescent="0.2">
      <c r="A30" s="552" t="str">
        <f>'IDENTIFICACIÓN DEL RIESGO'!A32</f>
        <v>Riesgo 6</v>
      </c>
      <c r="B30" s="545">
        <f>+'IDENTIFICACIÓN DEL RIESGO'!B32</f>
        <v>0</v>
      </c>
      <c r="C30" s="545">
        <f>'IDENTIFICACIÓN DEL RIESGO'!C32</f>
        <v>0</v>
      </c>
      <c r="D30" s="545">
        <f>IFERROR(VLOOKUP(A30,'CONTEXTO ESTRATÉGICO'!A:K,2,0),"")</f>
        <v>0</v>
      </c>
      <c r="E30" s="419"/>
      <c r="F30" s="588" t="str">
        <f>IF(OR(AND(E30=1)),"Rara vez",IF(OR(AND(E30=2)),"Improbable",IF(OR(AND(E30=3)),"Posible",IF(OR(AND(E30=4)),"Probable",IF(AND(E30=5),"Casi seguro"," ")))))</f>
        <v xml:space="preserve"> </v>
      </c>
      <c r="G30" s="588">
        <f>'DETERMINACIÓN IMPACTO DEL RIESG'!R31</f>
        <v>0</v>
      </c>
      <c r="H30" s="588" t="str">
        <f>'DETERMINACIÓN IMPACTO DEL RIESG'!R32</f>
        <v xml:space="preserve"> </v>
      </c>
      <c r="I30" s="560">
        <f>(E30*G30)/100</f>
        <v>0</v>
      </c>
      <c r="J30" s="563" t="str">
        <f>IF(OR(AND(I30&gt;=0.05,I30&lt;=0.1)),"ZONA RIESGO BAJA",IF(OR(AND(I30&gt;=0.15,I30&lt;=0.25),),"ZONA RIESGO MODERADA",IF(OR(AND(I30&gt;=0.3,I30&lt;=0.5),),"ZONA RIESGO ALTA",IF(AND(I30&gt;=0.6,I30&lt;=1),"ZONA RIESGO EXTREMA"," "))))</f>
        <v xml:space="preserve"> </v>
      </c>
      <c r="K30" s="556"/>
    </row>
    <row r="31" spans="1:21" ht="66" customHeight="1" x14ac:dyDescent="0.2">
      <c r="A31" s="553"/>
      <c r="B31" s="546"/>
      <c r="C31" s="546"/>
      <c r="D31" s="546"/>
      <c r="E31" s="420"/>
      <c r="F31" s="589"/>
      <c r="G31" s="589"/>
      <c r="H31" s="589"/>
      <c r="I31" s="561"/>
      <c r="J31" s="564"/>
      <c r="K31" s="557"/>
    </row>
    <row r="32" spans="1:21" ht="66" customHeight="1" x14ac:dyDescent="0.2">
      <c r="A32" s="554"/>
      <c r="B32" s="547"/>
      <c r="C32" s="547"/>
      <c r="D32" s="547"/>
      <c r="E32" s="421"/>
      <c r="F32" s="590"/>
      <c r="G32" s="590"/>
      <c r="H32" s="590"/>
      <c r="I32" s="562"/>
      <c r="J32" s="565"/>
      <c r="K32" s="557"/>
    </row>
    <row r="33" spans="1:11" ht="66" customHeight="1" x14ac:dyDescent="0.2">
      <c r="A33" s="552" t="str">
        <f>'IDENTIFICACIÓN DEL RIESGO'!A36</f>
        <v>Riesgo 7</v>
      </c>
      <c r="B33" s="545">
        <f>+'IDENTIFICACIÓN DEL RIESGO'!B36</f>
        <v>0</v>
      </c>
      <c r="C33" s="545">
        <f>'IDENTIFICACIÓN DEL RIESGO'!C36</f>
        <v>0</v>
      </c>
      <c r="D33" s="545">
        <f>IFERROR(VLOOKUP(A33,'CONTEXTO ESTRATÉGICO'!A:K,2,0),"")</f>
        <v>0</v>
      </c>
      <c r="E33" s="419"/>
      <c r="F33" s="588" t="str">
        <f>IF(OR(AND(E33=1)),"Rara vez",IF(OR(AND(E33=2)),"Improbable",IF(OR(AND(E33=3)),"Posible",IF(OR(AND(E33=4)),"Probable",IF(AND(E33=5),"Casi seguro"," ")))))</f>
        <v xml:space="preserve"> </v>
      </c>
      <c r="G33" s="588">
        <f>'DETERMINACIÓN IMPACTO DEL RIESG'!U31</f>
        <v>0</v>
      </c>
      <c r="H33" s="588" t="str">
        <f>'DETERMINACIÓN IMPACTO DEL RIESG'!U32</f>
        <v xml:space="preserve"> </v>
      </c>
      <c r="I33" s="560">
        <f>(E33*G33)/100</f>
        <v>0</v>
      </c>
      <c r="J33" s="563" t="str">
        <f>IF(OR(AND(I33&gt;=0.05,I33&lt;=0.1)),"ZONA RIESGO BAJA",IF(OR(AND(I33&gt;=0.15,I33&lt;=0.25),),"ZONA RIESGO MODERADA",IF(OR(AND(I33&gt;=0.3,I33&lt;=0.5),),"ZONA RIESGO ALTA",IF(AND(I33&gt;=0.6,I33&lt;=1),"ZONA RIESGO EXTREMA"," "))))</f>
        <v xml:space="preserve"> </v>
      </c>
      <c r="K33" s="556"/>
    </row>
    <row r="34" spans="1:11" ht="66" customHeight="1" x14ac:dyDescent="0.2">
      <c r="A34" s="553"/>
      <c r="B34" s="546"/>
      <c r="C34" s="546"/>
      <c r="D34" s="546"/>
      <c r="E34" s="420"/>
      <c r="F34" s="589"/>
      <c r="G34" s="589"/>
      <c r="H34" s="589"/>
      <c r="I34" s="561"/>
      <c r="J34" s="564"/>
      <c r="K34" s="557"/>
    </row>
    <row r="35" spans="1:11" ht="66" customHeight="1" x14ac:dyDescent="0.2">
      <c r="A35" s="554"/>
      <c r="B35" s="547"/>
      <c r="C35" s="547"/>
      <c r="D35" s="547"/>
      <c r="E35" s="421"/>
      <c r="F35" s="590"/>
      <c r="G35" s="590"/>
      <c r="H35" s="590"/>
      <c r="I35" s="562"/>
      <c r="J35" s="565"/>
      <c r="K35" s="557"/>
    </row>
    <row r="36" spans="1:11" ht="66" customHeight="1" x14ac:dyDescent="0.2">
      <c r="A36" s="555" t="str">
        <f>'IDENTIFICACIÓN DEL RIESGO'!A40</f>
        <v>Riesgo 8</v>
      </c>
      <c r="B36" s="545">
        <f>+'IDENTIFICACIÓN DEL RIESGO'!B40</f>
        <v>0</v>
      </c>
      <c r="C36" s="545">
        <f>'IDENTIFICACIÓN DEL RIESGO'!C40</f>
        <v>0</v>
      </c>
      <c r="D36" s="545">
        <f>IFERROR(VLOOKUP(A36,'CONTEXTO ESTRATÉGICO'!A:K,2,0),"")</f>
        <v>0</v>
      </c>
      <c r="E36" s="558"/>
      <c r="F36" s="559" t="str">
        <f>IF(OR(AND(E36=1)),"Rara vez",IF(OR(AND(E36=2)),"Improbable",IF(OR(AND(E36=3)),"Posible",IF(OR(AND(E36=4)),"Probable",IF(AND(E36=5),"Casi seguro"," ")))))</f>
        <v xml:space="preserve"> </v>
      </c>
      <c r="G36" s="559">
        <f>'DETERMINACIÓN IMPACTO DEL RIESG'!X31</f>
        <v>0</v>
      </c>
      <c r="H36" s="559" t="str">
        <f>'DETERMINACIÓN IMPACTO DEL RIESG'!X32</f>
        <v xml:space="preserve"> </v>
      </c>
      <c r="I36" s="560">
        <f>(E36*G36)/100</f>
        <v>0</v>
      </c>
      <c r="J36" s="563" t="str">
        <f>IF(OR(AND(I36&gt;=0.05,I36&lt;=0.1)),"ZONA RIESGO BAJA",IF(OR(AND(I36&gt;=0.15,I36&lt;=0.25),),"ZONA RIESGO MODERADA",IF(OR(AND(I36&gt;=0.3,I36&lt;=0.5),),"ZONA RIESGO ALTA",IF(AND(I36&gt;=0.6,I36&lt;=1),"ZONA RIESGO EXTREMA"," "))))</f>
        <v xml:space="preserve"> </v>
      </c>
      <c r="K36" s="556"/>
    </row>
    <row r="37" spans="1:11" ht="66" customHeight="1" x14ac:dyDescent="0.2">
      <c r="A37" s="555"/>
      <c r="B37" s="546"/>
      <c r="C37" s="546"/>
      <c r="D37" s="546"/>
      <c r="E37" s="558"/>
      <c r="F37" s="559"/>
      <c r="G37" s="559"/>
      <c r="H37" s="559"/>
      <c r="I37" s="561"/>
      <c r="J37" s="564"/>
      <c r="K37" s="557"/>
    </row>
    <row r="38" spans="1:11" ht="66" customHeight="1" x14ac:dyDescent="0.2">
      <c r="A38" s="555"/>
      <c r="B38" s="547"/>
      <c r="C38" s="547"/>
      <c r="D38" s="547"/>
      <c r="E38" s="558"/>
      <c r="F38" s="559"/>
      <c r="G38" s="559"/>
      <c r="H38" s="559"/>
      <c r="I38" s="562"/>
      <c r="J38" s="565"/>
      <c r="K38" s="557"/>
    </row>
    <row r="39" spans="1:11" x14ac:dyDescent="0.2">
      <c r="A39" s="97"/>
      <c r="B39" s="98"/>
      <c r="C39" s="98"/>
      <c r="D39" s="98"/>
      <c r="E39" s="99"/>
      <c r="F39" s="99"/>
      <c r="G39" s="98"/>
      <c r="H39" s="98"/>
      <c r="I39" s="98"/>
      <c r="J39" s="99"/>
      <c r="K39" s="99"/>
    </row>
    <row r="40" spans="1:11" ht="26.25" customHeight="1" x14ac:dyDescent="0.2">
      <c r="A40" s="97"/>
      <c r="B40" s="100"/>
      <c r="C40" s="100"/>
      <c r="D40" s="12"/>
      <c r="E40" s="591" t="s">
        <v>51</v>
      </c>
      <c r="F40" s="591"/>
      <c r="G40" s="592"/>
      <c r="H40" s="135" t="s">
        <v>257</v>
      </c>
      <c r="I40" s="98"/>
      <c r="J40" s="98"/>
      <c r="K40" s="98"/>
    </row>
    <row r="41" spans="1:11" ht="26.25" customHeight="1" x14ac:dyDescent="0.2">
      <c r="A41" s="97"/>
      <c r="B41" s="100"/>
      <c r="C41" s="100"/>
      <c r="D41" s="13"/>
      <c r="E41" s="591" t="s">
        <v>52</v>
      </c>
      <c r="F41" s="591"/>
      <c r="G41" s="592"/>
      <c r="H41" s="135" t="s">
        <v>258</v>
      </c>
      <c r="I41" s="98"/>
      <c r="J41" s="98"/>
      <c r="K41" s="98"/>
    </row>
    <row r="42" spans="1:11" ht="26.25" customHeight="1" x14ac:dyDescent="0.2">
      <c r="A42" s="97"/>
      <c r="B42" s="100"/>
      <c r="C42" s="100"/>
      <c r="D42" s="14"/>
      <c r="E42" s="591" t="s">
        <v>53</v>
      </c>
      <c r="F42" s="592"/>
      <c r="G42" s="592"/>
      <c r="H42" s="135" t="s">
        <v>259</v>
      </c>
      <c r="I42" s="98"/>
      <c r="J42" s="98"/>
      <c r="K42" s="98"/>
    </row>
    <row r="43" spans="1:11" ht="26.25" customHeight="1" x14ac:dyDescent="0.2">
      <c r="A43" s="97"/>
      <c r="B43" s="100"/>
      <c r="C43" s="100"/>
      <c r="D43" s="15"/>
      <c r="E43" s="591" t="s">
        <v>54</v>
      </c>
      <c r="F43" s="591"/>
      <c r="G43" s="592"/>
      <c r="H43" s="135" t="s">
        <v>260</v>
      </c>
      <c r="I43" s="98"/>
      <c r="J43" s="98"/>
      <c r="K43" s="98"/>
    </row>
    <row r="44" spans="1:11" ht="15" thickBot="1" x14ac:dyDescent="0.25">
      <c r="A44" s="101"/>
      <c r="B44" s="102"/>
      <c r="C44" s="102"/>
      <c r="D44" s="102"/>
      <c r="E44" s="103"/>
      <c r="F44" s="103"/>
      <c r="G44" s="102"/>
      <c r="H44" s="102"/>
      <c r="I44" s="102"/>
      <c r="J44" s="102"/>
      <c r="K44" s="102"/>
    </row>
    <row r="58" spans="1:9" hidden="1" x14ac:dyDescent="0.2"/>
    <row r="59" spans="1:9" hidden="1" x14ac:dyDescent="0.2"/>
    <row r="60" spans="1:9" hidden="1" x14ac:dyDescent="0.2"/>
    <row r="61" spans="1:9" hidden="1" x14ac:dyDescent="0.2"/>
    <row r="62" spans="1:9" hidden="1" x14ac:dyDescent="0.2">
      <c r="A62" s="10"/>
      <c r="B62" s="16"/>
      <c r="C62" s="16"/>
      <c r="D62" s="16"/>
      <c r="E62" s="10"/>
      <c r="F62" s="10"/>
      <c r="G62" s="10"/>
      <c r="H62" s="10"/>
      <c r="I62" s="10"/>
    </row>
    <row r="63" spans="1:9" hidden="1" x14ac:dyDescent="0.2">
      <c r="A63" s="10">
        <v>1</v>
      </c>
      <c r="B63" s="16">
        <v>1</v>
      </c>
      <c r="C63" s="16"/>
      <c r="D63" s="16"/>
      <c r="E63" s="10" t="s">
        <v>49</v>
      </c>
      <c r="F63" s="10"/>
      <c r="G63" s="10" t="s">
        <v>2</v>
      </c>
      <c r="H63" s="10"/>
      <c r="I63" s="10" t="s">
        <v>55</v>
      </c>
    </row>
    <row r="64" spans="1:9" ht="28.5" hidden="1" x14ac:dyDescent="0.2">
      <c r="A64" s="10">
        <v>2</v>
      </c>
      <c r="B64" s="16">
        <v>2</v>
      </c>
      <c r="C64" s="16"/>
      <c r="D64" s="16"/>
      <c r="E64" s="10" t="s">
        <v>56</v>
      </c>
      <c r="F64" s="10"/>
      <c r="G64" s="10" t="s">
        <v>57</v>
      </c>
      <c r="H64" s="10"/>
      <c r="I64" s="10" t="s">
        <v>46</v>
      </c>
    </row>
    <row r="65" spans="1:9" ht="42.75" hidden="1" x14ac:dyDescent="0.2">
      <c r="A65" s="10">
        <v>3</v>
      </c>
      <c r="B65" s="16">
        <v>3</v>
      </c>
      <c r="C65" s="16"/>
      <c r="D65" s="16"/>
      <c r="E65" s="10" t="s">
        <v>47</v>
      </c>
      <c r="F65" s="10"/>
      <c r="G65" s="10" t="s">
        <v>58</v>
      </c>
      <c r="H65" s="10"/>
      <c r="I65" s="10" t="s">
        <v>44</v>
      </c>
    </row>
    <row r="66" spans="1:9" hidden="1" x14ac:dyDescent="0.2">
      <c r="A66" s="10">
        <v>4</v>
      </c>
      <c r="B66" s="16">
        <v>4</v>
      </c>
      <c r="C66" s="16"/>
      <c r="D66" s="16"/>
      <c r="E66" s="10" t="s">
        <v>18</v>
      </c>
      <c r="F66" s="10"/>
      <c r="G66" s="10" t="s">
        <v>50</v>
      </c>
      <c r="H66" s="10"/>
      <c r="I66" s="10" t="s">
        <v>59</v>
      </c>
    </row>
    <row r="67" spans="1:9" hidden="1" x14ac:dyDescent="0.2">
      <c r="A67" s="10">
        <v>5</v>
      </c>
      <c r="B67" s="16">
        <v>5</v>
      </c>
      <c r="C67" s="16"/>
      <c r="D67" s="16"/>
      <c r="E67" s="10"/>
      <c r="F67" s="10"/>
      <c r="G67" s="10" t="s">
        <v>26</v>
      </c>
      <c r="H67" s="10"/>
      <c r="I67" s="10"/>
    </row>
    <row r="68" spans="1:9" ht="42.75" hidden="1" x14ac:dyDescent="0.2">
      <c r="A68" s="10"/>
      <c r="B68" s="16"/>
      <c r="C68" s="16"/>
      <c r="D68" s="16"/>
      <c r="E68" s="10"/>
      <c r="F68" s="10"/>
      <c r="G68" s="10" t="s">
        <v>60</v>
      </c>
      <c r="H68" s="10"/>
      <c r="I68" s="10"/>
    </row>
    <row r="69" spans="1:9" ht="57" hidden="1" x14ac:dyDescent="0.2">
      <c r="A69" s="10"/>
      <c r="B69" s="16"/>
      <c r="C69" s="16"/>
      <c r="D69" s="16"/>
      <c r="E69" s="10"/>
      <c r="F69" s="10"/>
      <c r="G69" s="10" t="s">
        <v>61</v>
      </c>
      <c r="H69" s="10"/>
      <c r="I69" s="10"/>
    </row>
    <row r="70" spans="1:9" ht="57" hidden="1" x14ac:dyDescent="0.2">
      <c r="A70" s="10"/>
      <c r="B70" s="16"/>
      <c r="C70" s="16"/>
      <c r="D70" s="16"/>
      <c r="E70" s="10"/>
      <c r="F70" s="10"/>
      <c r="G70" s="10" t="s">
        <v>62</v>
      </c>
      <c r="H70" s="10"/>
      <c r="I70" s="10"/>
    </row>
    <row r="71" spans="1:9" ht="28.5" hidden="1" x14ac:dyDescent="0.2">
      <c r="A71" s="10"/>
      <c r="B71" s="16"/>
      <c r="C71" s="16"/>
      <c r="D71" s="16"/>
      <c r="E71" s="10"/>
      <c r="F71" s="10"/>
      <c r="G71" s="10" t="s">
        <v>45</v>
      </c>
      <c r="H71" s="10"/>
      <c r="I71" s="10"/>
    </row>
    <row r="72" spans="1:9" ht="28.5" hidden="1" x14ac:dyDescent="0.2">
      <c r="A72" s="10"/>
      <c r="B72" s="16"/>
      <c r="C72" s="16"/>
      <c r="D72" s="16"/>
      <c r="E72" s="10"/>
      <c r="F72" s="10"/>
      <c r="G72" s="10" t="s">
        <v>43</v>
      </c>
      <c r="H72" s="10"/>
      <c r="I72" s="10"/>
    </row>
    <row r="73" spans="1:9" ht="28.5" hidden="1" x14ac:dyDescent="0.2">
      <c r="A73" s="10"/>
      <c r="B73" s="16"/>
      <c r="C73" s="16"/>
      <c r="D73" s="16"/>
      <c r="E73" s="10"/>
      <c r="F73" s="10"/>
      <c r="G73" s="10" t="s">
        <v>63</v>
      </c>
      <c r="H73" s="10"/>
      <c r="I73" s="10"/>
    </row>
    <row r="74" spans="1:9" ht="28.5" hidden="1" x14ac:dyDescent="0.2">
      <c r="A74" s="10"/>
      <c r="B74" s="16"/>
      <c r="C74" s="16"/>
      <c r="D74" s="16"/>
      <c r="E74" s="10"/>
      <c r="F74" s="10"/>
      <c r="G74" s="10" t="s">
        <v>64</v>
      </c>
      <c r="H74" s="10"/>
      <c r="I74" s="10"/>
    </row>
    <row r="75" spans="1:9" ht="28.5" hidden="1" x14ac:dyDescent="0.2">
      <c r="A75" s="10"/>
      <c r="B75" s="16"/>
      <c r="C75" s="16"/>
      <c r="D75" s="16"/>
      <c r="E75" s="10"/>
      <c r="F75" s="10"/>
      <c r="G75" s="10" t="s">
        <v>65</v>
      </c>
      <c r="H75" s="10"/>
      <c r="I75" s="10"/>
    </row>
    <row r="76" spans="1:9" ht="28.5" hidden="1" x14ac:dyDescent="0.2">
      <c r="A76" s="10"/>
      <c r="B76" s="16"/>
      <c r="C76" s="16"/>
      <c r="D76" s="16"/>
      <c r="E76" s="10"/>
      <c r="F76" s="10"/>
      <c r="G76" s="10" t="s">
        <v>66</v>
      </c>
      <c r="H76" s="10"/>
      <c r="I76" s="10"/>
    </row>
    <row r="77" spans="1:9" hidden="1" x14ac:dyDescent="0.2">
      <c r="A77" s="10"/>
      <c r="B77" s="16"/>
      <c r="C77" s="16"/>
      <c r="D77" s="16"/>
      <c r="E77" s="10"/>
      <c r="F77" s="10"/>
      <c r="G77" s="10" t="s">
        <v>67</v>
      </c>
      <c r="H77" s="10"/>
      <c r="I77" s="10"/>
    </row>
    <row r="78" spans="1:9" hidden="1" x14ac:dyDescent="0.2">
      <c r="A78" s="10"/>
      <c r="B78" s="16"/>
      <c r="C78" s="16"/>
      <c r="D78" s="16"/>
      <c r="E78" s="10"/>
      <c r="F78" s="10"/>
      <c r="G78" s="10" t="s">
        <v>68</v>
      </c>
      <c r="H78" s="10"/>
      <c r="I78" s="10"/>
    </row>
    <row r="79" spans="1:9" hidden="1" x14ac:dyDescent="0.2">
      <c r="A79" s="10"/>
      <c r="B79" s="16"/>
      <c r="C79" s="16"/>
      <c r="D79" s="16"/>
      <c r="E79" s="10"/>
      <c r="F79" s="10"/>
      <c r="G79" s="10" t="s">
        <v>69</v>
      </c>
      <c r="H79" s="10"/>
      <c r="I79" s="10"/>
    </row>
    <row r="80" spans="1:9" ht="28.5" hidden="1" x14ac:dyDescent="0.2">
      <c r="A80" s="10"/>
      <c r="B80" s="16"/>
      <c r="C80" s="16"/>
      <c r="D80" s="16"/>
      <c r="E80" s="10"/>
      <c r="F80" s="10"/>
      <c r="G80" s="10" t="s">
        <v>70</v>
      </c>
      <c r="H80" s="10"/>
      <c r="I80" s="10"/>
    </row>
    <row r="81" spans="1:11" ht="28.5" hidden="1" x14ac:dyDescent="0.2">
      <c r="A81" s="10"/>
      <c r="B81" s="16"/>
      <c r="C81" s="16"/>
      <c r="D81" s="16"/>
      <c r="E81" s="10"/>
      <c r="F81" s="10"/>
      <c r="G81" s="10" t="s">
        <v>71</v>
      </c>
      <c r="H81" s="10"/>
      <c r="I81" s="10"/>
    </row>
    <row r="82" spans="1:11" ht="28.5" hidden="1" x14ac:dyDescent="0.2">
      <c r="A82" s="10"/>
      <c r="B82" s="16"/>
      <c r="C82" s="16"/>
      <c r="D82" s="16"/>
      <c r="E82" s="10"/>
      <c r="F82" s="10"/>
      <c r="G82" s="10" t="s">
        <v>48</v>
      </c>
      <c r="H82" s="10"/>
      <c r="I82" s="10"/>
      <c r="J82" s="16"/>
      <c r="K82" s="16"/>
    </row>
    <row r="83" spans="1:11" hidden="1" x14ac:dyDescent="0.2">
      <c r="A83" s="10"/>
      <c r="B83" s="16"/>
      <c r="C83" s="16"/>
      <c r="D83" s="16"/>
      <c r="E83" s="10"/>
      <c r="F83" s="10"/>
      <c r="G83" s="10"/>
      <c r="H83" s="10"/>
      <c r="I83" s="10"/>
      <c r="J83" s="16"/>
      <c r="K83" s="16"/>
    </row>
    <row r="84" spans="1:11" x14ac:dyDescent="0.2">
      <c r="A84" s="10"/>
      <c r="B84" s="16"/>
      <c r="C84" s="16"/>
      <c r="D84" s="16"/>
      <c r="E84" s="10"/>
      <c r="F84" s="10"/>
      <c r="G84" s="10"/>
      <c r="H84" s="10"/>
      <c r="I84" s="10"/>
      <c r="J84" s="16"/>
      <c r="K84" s="16"/>
    </row>
    <row r="85" spans="1:11" x14ac:dyDescent="0.2">
      <c r="A85" s="10"/>
      <c r="B85" s="16"/>
      <c r="C85" s="16"/>
      <c r="D85" s="16"/>
      <c r="E85" s="10"/>
      <c r="F85" s="10"/>
      <c r="G85" s="10"/>
      <c r="H85" s="10"/>
      <c r="I85" s="10"/>
      <c r="J85" s="16"/>
      <c r="K85" s="16"/>
    </row>
    <row r="86" spans="1:11" x14ac:dyDescent="0.2">
      <c r="A86" s="10"/>
      <c r="B86" s="16"/>
      <c r="C86" s="16"/>
      <c r="D86" s="16"/>
      <c r="E86" s="10"/>
      <c r="F86" s="10"/>
      <c r="G86" s="10"/>
      <c r="H86" s="10"/>
      <c r="I86" s="10"/>
      <c r="J86" s="16"/>
      <c r="K86" s="16"/>
    </row>
    <row r="87" spans="1:11" x14ac:dyDescent="0.2">
      <c r="A87" s="34"/>
      <c r="B87" s="133"/>
      <c r="C87" s="133"/>
      <c r="D87" s="133"/>
      <c r="E87" s="34"/>
      <c r="F87" s="34"/>
      <c r="G87" s="34"/>
      <c r="H87" s="34"/>
      <c r="I87" s="34"/>
      <c r="J87" s="133"/>
      <c r="K87" s="133"/>
    </row>
    <row r="88" spans="1:11" x14ac:dyDescent="0.2">
      <c r="A88" s="34"/>
      <c r="B88" s="133"/>
      <c r="C88" s="133"/>
      <c r="D88" s="133"/>
      <c r="E88" s="34"/>
      <c r="F88" s="34"/>
      <c r="G88" s="34"/>
      <c r="H88" s="34"/>
      <c r="I88" s="34"/>
      <c r="J88" s="133"/>
      <c r="K88" s="133"/>
    </row>
    <row r="89" spans="1:11" x14ac:dyDescent="0.2">
      <c r="A89" s="34"/>
      <c r="B89" s="133"/>
      <c r="C89" s="133"/>
      <c r="D89" s="133"/>
      <c r="E89" s="34"/>
      <c r="F89" s="34"/>
      <c r="G89" s="34"/>
      <c r="H89" s="34"/>
      <c r="I89" s="34"/>
      <c r="J89" s="133"/>
      <c r="K89" s="133"/>
    </row>
    <row r="90" spans="1:11" hidden="1" x14ac:dyDescent="0.2">
      <c r="A90" s="34"/>
      <c r="B90" s="133"/>
      <c r="C90" s="133"/>
      <c r="D90" s="133"/>
      <c r="E90" s="34"/>
      <c r="F90" s="34"/>
      <c r="G90" s="34"/>
      <c r="H90" s="34"/>
      <c r="I90" s="34"/>
      <c r="J90" s="133"/>
      <c r="K90" s="133"/>
    </row>
    <row r="91" spans="1:11" hidden="1" x14ac:dyDescent="0.2">
      <c r="A91" s="34"/>
      <c r="B91" s="133"/>
      <c r="C91" s="133"/>
      <c r="D91" s="133"/>
      <c r="E91" s="34"/>
      <c r="F91" s="34"/>
      <c r="G91" s="34"/>
      <c r="H91" s="34"/>
      <c r="I91" s="34"/>
      <c r="J91" s="133"/>
      <c r="K91" s="133"/>
    </row>
    <row r="92" spans="1:11" hidden="1" x14ac:dyDescent="0.2">
      <c r="A92" s="34"/>
      <c r="B92" s="133"/>
      <c r="C92" s="133"/>
      <c r="D92" s="133"/>
      <c r="E92" s="34"/>
      <c r="F92" s="34"/>
      <c r="G92" s="34"/>
      <c r="H92" s="34"/>
      <c r="I92" s="34"/>
      <c r="J92" s="133"/>
      <c r="K92" s="133"/>
    </row>
    <row r="93" spans="1:11" ht="28.5" hidden="1" x14ac:dyDescent="0.2">
      <c r="A93" s="34"/>
      <c r="B93" s="133"/>
      <c r="C93" s="133"/>
      <c r="D93" s="133"/>
      <c r="E93" s="34" t="s">
        <v>76</v>
      </c>
      <c r="F93" s="34" t="s">
        <v>104</v>
      </c>
      <c r="G93" s="34" t="s">
        <v>78</v>
      </c>
      <c r="H93" s="34" t="s">
        <v>104</v>
      </c>
      <c r="I93" s="34" t="s">
        <v>76</v>
      </c>
      <c r="J93" s="34" t="s">
        <v>104</v>
      </c>
      <c r="K93" s="34" t="s">
        <v>75</v>
      </c>
    </row>
    <row r="94" spans="1:11" hidden="1" x14ac:dyDescent="0.2">
      <c r="A94" s="34"/>
      <c r="B94" s="133"/>
      <c r="C94" s="133"/>
      <c r="D94" s="133"/>
      <c r="E94" s="34"/>
      <c r="F94" s="34" t="s">
        <v>105</v>
      </c>
      <c r="G94" s="34"/>
      <c r="H94" s="34" t="s">
        <v>105</v>
      </c>
      <c r="I94" s="34"/>
      <c r="J94" s="34" t="s">
        <v>105</v>
      </c>
      <c r="K94" s="133"/>
    </row>
    <row r="95" spans="1:11" hidden="1" x14ac:dyDescent="0.2">
      <c r="A95" s="34"/>
      <c r="B95" s="133"/>
      <c r="C95" s="133"/>
      <c r="D95" s="133"/>
      <c r="E95" s="34"/>
      <c r="F95" s="34"/>
      <c r="G95" s="34"/>
      <c r="H95" s="34"/>
      <c r="I95" s="34"/>
      <c r="J95" s="133"/>
      <c r="K95" s="133"/>
    </row>
    <row r="96" spans="1:11" hidden="1" x14ac:dyDescent="0.2">
      <c r="A96" s="34"/>
      <c r="B96" s="133"/>
      <c r="C96" s="133"/>
      <c r="D96" s="133"/>
      <c r="E96" s="34"/>
      <c r="F96" s="34"/>
      <c r="G96" s="34"/>
      <c r="H96" s="34"/>
      <c r="I96" s="34"/>
      <c r="J96" s="133"/>
      <c r="K96" s="133"/>
    </row>
    <row r="97" spans="1:11" ht="15" hidden="1" x14ac:dyDescent="0.2">
      <c r="A97" s="34"/>
      <c r="B97" s="133"/>
      <c r="C97" s="133"/>
      <c r="D97" s="133"/>
      <c r="E97" s="34"/>
      <c r="F97" s="34"/>
      <c r="G97" s="134" t="str">
        <f>IF(OR(AND(J12="ZONA RIESGO BAJA")),"BAJA",IF(OR(AND(J12="ZONA RIESGO MODERADA")),"MODERADA",IF(OR(AND(J12="ZONA RIESGO ALTA")),"ALTA",IF(AND(J12="ZONA RIESGO EXTREMA"),"EXTREMA"," "))))</f>
        <v>ALTA</v>
      </c>
      <c r="H97" s="34"/>
      <c r="J97" s="133"/>
      <c r="K97" s="133"/>
    </row>
    <row r="98" spans="1:11" ht="15" hidden="1" x14ac:dyDescent="0.2">
      <c r="A98" s="34"/>
      <c r="B98" s="133"/>
      <c r="C98" s="133"/>
      <c r="D98" s="133"/>
      <c r="E98" s="34"/>
      <c r="F98" s="34"/>
      <c r="G98" s="134" t="str">
        <f>IF(OR(AND(J16="ZONA RIESGO BAJA")),"BAJA",IF(OR(AND(J16="ZONA RIESGO MODERADA")),"MODERADA",IF(OR(AND(J16="ZONA RIESGO ALTA")),"ALTA",IF(AND(J16="ZONA RIESGO EXTREMA"),"EXTREMA"," "))))</f>
        <v>ALTA</v>
      </c>
      <c r="H98" s="34"/>
      <c r="I98" s="6" t="s">
        <v>208</v>
      </c>
      <c r="J98" s="133"/>
      <c r="K98" s="133"/>
    </row>
    <row r="99" spans="1:11" ht="15" hidden="1" x14ac:dyDescent="0.2">
      <c r="A99" s="34"/>
      <c r="B99" s="133"/>
      <c r="C99" s="133"/>
      <c r="D99" s="133"/>
      <c r="E99" s="34"/>
      <c r="F99" s="34"/>
      <c r="G99" s="134" t="str">
        <f>IF(OR(AND(J21="ZONA RIESGO BAJA")),"BAJA",IF(OR(AND(J21="ZONA RIESGO MODERADA")),"MODERADA",IF(OR(AND(J21="ZONA RIESGO ALTA")),"ALTA",IF(AND(J21="ZONA RIESGO EXTREMA"),"EXTREMA"," "))))</f>
        <v>MODERADA</v>
      </c>
      <c r="H99" s="34"/>
      <c r="I99" s="6" t="s">
        <v>202</v>
      </c>
      <c r="J99" s="133"/>
      <c r="K99" s="133"/>
    </row>
    <row r="100" spans="1:11" ht="15" hidden="1" x14ac:dyDescent="0.2">
      <c r="A100" s="34"/>
      <c r="B100" s="133"/>
      <c r="C100" s="133"/>
      <c r="D100" s="133"/>
      <c r="E100" s="34"/>
      <c r="F100" s="34"/>
      <c r="G100" s="134" t="str">
        <f>IF(OR(AND(J24="ZONA RIESGO BAJA")),"BAJA",IF(OR(AND(J24="ZONA RIESGO MODERADA")),"MODERADA",IF(OR(AND(J24="ZONA RIESGO ALTA")),"ALTA",IF(AND(J24="ZONA RIESGO EXTREMA"),"EXTREMA"," "))))</f>
        <v xml:space="preserve"> </v>
      </c>
      <c r="H100" s="34"/>
      <c r="I100" s="6" t="s">
        <v>203</v>
      </c>
      <c r="J100" s="133"/>
      <c r="K100" s="133"/>
    </row>
    <row r="101" spans="1:11" ht="15" hidden="1" x14ac:dyDescent="0.2">
      <c r="A101" s="34"/>
      <c r="B101" s="133"/>
      <c r="C101" s="133"/>
      <c r="D101" s="133"/>
      <c r="E101" s="34"/>
      <c r="F101" s="34"/>
      <c r="G101" s="134" t="str">
        <f>IF(OR(AND(J27="ZONA RIESGO BAJA")),"BAJA",IF(OR(AND(J27="ZONA RIESGO MODERADA")),"MODERADA",IF(OR(AND(J27="ZONA RIESGO ALTA")),"ALTA",IF(AND(J27="ZONA RIESGO EXTREMA"),"EXTREMA"," "))))</f>
        <v xml:space="preserve"> </v>
      </c>
      <c r="H101" s="34"/>
      <c r="I101" s="6" t="s">
        <v>207</v>
      </c>
      <c r="J101" s="133"/>
      <c r="K101" s="133"/>
    </row>
    <row r="102" spans="1:11" ht="15" hidden="1" x14ac:dyDescent="0.2">
      <c r="A102" s="34"/>
      <c r="B102" s="133"/>
      <c r="C102" s="133"/>
      <c r="D102" s="133"/>
      <c r="E102" s="34"/>
      <c r="F102" s="34"/>
      <c r="G102" s="134" t="str">
        <f>IF(OR(AND(J30="ZONA RIESGO BAJA")),"BAJA",IF(OR(AND(J30="ZONA RIESGO MODERADA")),"MODERADA",IF(OR(AND(J30="ZONA RIESGO ALTA")),"ALTA",IF(AND(J30="ZONA RIESGO EXTREMA"),"EXTREMA"," "))))</f>
        <v xml:space="preserve"> </v>
      </c>
      <c r="H102" s="34"/>
      <c r="I102" s="34" t="s">
        <v>204</v>
      </c>
      <c r="J102" s="133"/>
      <c r="K102" s="133"/>
    </row>
    <row r="103" spans="1:11" ht="15" hidden="1" x14ac:dyDescent="0.2">
      <c r="A103" s="34"/>
      <c r="B103" s="133"/>
      <c r="C103" s="133"/>
      <c r="D103" s="133"/>
      <c r="E103" s="34"/>
      <c r="F103" s="34"/>
      <c r="G103" s="134" t="str">
        <f>IF(OR(AND(J33="ZONA RIESGO BAJA")),"BAJA",IF(OR(AND(J33="ZONA RIESGO MODERADA")),"MODERADA",IF(OR(AND(J33="ZONA RIESGO ALTA")),"ALTA",IF(AND(J33="ZONA RIESGO EXTREMA"),"EXTREMA"," "))))</f>
        <v xml:space="preserve"> </v>
      </c>
      <c r="H103" s="34"/>
      <c r="I103" s="34" t="s">
        <v>205</v>
      </c>
      <c r="J103" s="133"/>
      <c r="K103" s="133"/>
    </row>
    <row r="104" spans="1:11" ht="15" hidden="1" x14ac:dyDescent="0.2">
      <c r="A104" s="34"/>
      <c r="B104" s="133"/>
      <c r="C104" s="133"/>
      <c r="D104" s="133"/>
      <c r="E104" s="34"/>
      <c r="F104" s="34"/>
      <c r="G104" s="134" t="str">
        <f>IF(OR(AND(J36="ZONA RIESGO BAJA")),"BAJA",IF(OR(AND(J36="ZONA RIESGO MODERADA")),"MODERADA",IF(OR(AND(J36="ZONA RIESGO ALTA")),"ALTA",IF(AND(J36="ZONA RIESGO EXTREMA"),"EXTREMA"," "))))</f>
        <v xml:space="preserve"> </v>
      </c>
      <c r="H104" s="34"/>
      <c r="I104" s="34" t="s">
        <v>206</v>
      </c>
      <c r="J104" s="133"/>
      <c r="K104" s="133"/>
    </row>
    <row r="105" spans="1:11" hidden="1" x14ac:dyDescent="0.2">
      <c r="A105" s="34"/>
      <c r="B105" s="133"/>
      <c r="C105" s="133"/>
      <c r="D105" s="133"/>
      <c r="E105" s="34"/>
      <c r="F105" s="34"/>
      <c r="G105" s="34"/>
      <c r="H105" s="34"/>
      <c r="J105" s="133"/>
      <c r="K105" s="133"/>
    </row>
    <row r="106" spans="1:11" hidden="1" x14ac:dyDescent="0.2">
      <c r="A106" s="34"/>
      <c r="B106" s="133"/>
      <c r="C106" s="133"/>
      <c r="D106" s="133"/>
      <c r="E106" s="34"/>
      <c r="F106" s="34"/>
      <c r="G106" s="34"/>
      <c r="H106" s="34"/>
      <c r="I106" s="34"/>
      <c r="J106" s="133"/>
      <c r="K106" s="133"/>
    </row>
    <row r="107" spans="1:11" hidden="1" x14ac:dyDescent="0.2">
      <c r="A107" s="34"/>
      <c r="B107" s="133"/>
      <c r="C107" s="133"/>
      <c r="D107" s="133"/>
      <c r="E107" s="34"/>
      <c r="F107" s="34"/>
      <c r="G107" s="34"/>
      <c r="H107" s="34"/>
      <c r="I107" s="34"/>
      <c r="J107" s="133"/>
      <c r="K107" s="133"/>
    </row>
    <row r="108" spans="1:11" hidden="1" x14ac:dyDescent="0.2">
      <c r="A108" s="34"/>
      <c r="B108" s="133"/>
      <c r="C108" s="133"/>
      <c r="D108" s="133"/>
      <c r="E108" s="34"/>
      <c r="F108" s="34"/>
      <c r="G108" s="34"/>
      <c r="H108" s="34"/>
      <c r="I108" s="34"/>
      <c r="J108" s="133"/>
      <c r="K108" s="133"/>
    </row>
    <row r="109" spans="1:11" hidden="1" x14ac:dyDescent="0.2">
      <c r="A109" s="34"/>
      <c r="B109" s="133"/>
      <c r="C109" s="133"/>
      <c r="D109" s="133"/>
      <c r="E109" s="34"/>
      <c r="F109" s="34"/>
      <c r="G109" s="34"/>
      <c r="H109" s="34"/>
      <c r="I109" s="34"/>
      <c r="J109" s="133"/>
      <c r="K109" s="133"/>
    </row>
    <row r="110" spans="1:11" hidden="1" x14ac:dyDescent="0.2">
      <c r="A110" s="34"/>
      <c r="B110" s="133"/>
      <c r="C110" s="133"/>
      <c r="D110" s="133"/>
      <c r="E110" s="34"/>
      <c r="F110" s="34"/>
      <c r="G110" s="34"/>
      <c r="H110" s="34"/>
      <c r="I110" s="34"/>
      <c r="J110" s="133"/>
      <c r="K110" s="133"/>
    </row>
    <row r="111" spans="1:11" x14ac:dyDescent="0.2">
      <c r="A111" s="34"/>
      <c r="B111" s="133"/>
      <c r="C111" s="133"/>
      <c r="D111" s="133"/>
      <c r="E111" s="34"/>
      <c r="F111" s="34"/>
      <c r="G111" s="34"/>
      <c r="H111" s="34"/>
      <c r="I111" s="34"/>
      <c r="J111" s="133"/>
      <c r="K111" s="133"/>
    </row>
    <row r="112" spans="1:11" x14ac:dyDescent="0.2">
      <c r="A112" s="34"/>
      <c r="B112" s="133"/>
      <c r="C112" s="133"/>
      <c r="D112" s="133"/>
      <c r="E112" s="34"/>
      <c r="F112" s="34"/>
      <c r="G112" s="34"/>
      <c r="H112" s="34"/>
      <c r="I112" s="34"/>
      <c r="J112" s="133"/>
      <c r="K112" s="133"/>
    </row>
    <row r="113" spans="1:11" x14ac:dyDescent="0.2">
      <c r="A113" s="34"/>
      <c r="B113" s="133"/>
      <c r="C113" s="133"/>
      <c r="D113" s="133"/>
      <c r="E113" s="34"/>
      <c r="F113" s="34"/>
      <c r="G113" s="34"/>
      <c r="H113" s="34"/>
      <c r="I113" s="34"/>
      <c r="J113" s="133"/>
      <c r="K113" s="133"/>
    </row>
    <row r="114" spans="1:11" x14ac:dyDescent="0.2">
      <c r="A114" s="34"/>
      <c r="B114" s="133"/>
      <c r="C114" s="133"/>
      <c r="D114" s="133"/>
      <c r="E114" s="34"/>
      <c r="F114" s="34"/>
      <c r="G114" s="34"/>
      <c r="H114" s="34"/>
      <c r="I114" s="34"/>
      <c r="J114" s="133"/>
      <c r="K114" s="133"/>
    </row>
    <row r="115" spans="1:11" x14ac:dyDescent="0.2">
      <c r="A115" s="34"/>
      <c r="B115" s="133"/>
      <c r="C115" s="133"/>
      <c r="D115" s="133"/>
      <c r="E115" s="34"/>
      <c r="F115" s="34"/>
      <c r="G115" s="34"/>
      <c r="H115" s="34"/>
      <c r="I115" s="34"/>
      <c r="J115" s="133"/>
      <c r="K115" s="133"/>
    </row>
    <row r="116" spans="1:11" x14ac:dyDescent="0.2">
      <c r="A116" s="34"/>
      <c r="B116" s="133"/>
      <c r="C116" s="133"/>
      <c r="D116" s="133"/>
      <c r="E116" s="34"/>
      <c r="F116" s="34"/>
      <c r="G116" s="34"/>
      <c r="H116" s="34"/>
      <c r="I116" s="34"/>
      <c r="J116" s="133"/>
      <c r="K116" s="133"/>
    </row>
    <row r="117" spans="1:11" x14ac:dyDescent="0.2">
      <c r="A117" s="34"/>
      <c r="B117" s="133"/>
      <c r="C117" s="133"/>
      <c r="D117" s="133"/>
      <c r="E117" s="34"/>
      <c r="F117" s="34"/>
      <c r="G117" s="34"/>
      <c r="H117" s="34"/>
      <c r="I117" s="34"/>
      <c r="J117" s="133"/>
      <c r="K117" s="133"/>
    </row>
    <row r="118" spans="1:11" x14ac:dyDescent="0.2">
      <c r="A118" s="34"/>
      <c r="B118" s="133"/>
      <c r="C118" s="133"/>
      <c r="D118" s="133"/>
      <c r="E118" s="34"/>
      <c r="F118" s="34"/>
      <c r="G118" s="34"/>
      <c r="H118" s="34"/>
      <c r="I118" s="34"/>
      <c r="J118" s="133"/>
      <c r="K118" s="133"/>
    </row>
    <row r="119" spans="1:11" x14ac:dyDescent="0.2">
      <c r="A119" s="34"/>
      <c r="B119" s="133"/>
      <c r="C119" s="133"/>
      <c r="D119" s="133"/>
      <c r="E119" s="34"/>
      <c r="F119" s="34"/>
      <c r="G119" s="34"/>
      <c r="H119" s="34"/>
      <c r="I119" s="34"/>
      <c r="J119" s="133"/>
      <c r="K119" s="133"/>
    </row>
    <row r="120" spans="1:11" x14ac:dyDescent="0.2">
      <c r="A120" s="34"/>
      <c r="B120" s="133"/>
      <c r="C120" s="133"/>
      <c r="D120" s="133"/>
      <c r="E120" s="34"/>
      <c r="F120" s="34"/>
      <c r="G120" s="34"/>
      <c r="H120" s="34"/>
      <c r="I120" s="34"/>
      <c r="J120" s="133"/>
      <c r="K120" s="133"/>
    </row>
    <row r="121" spans="1:11" x14ac:dyDescent="0.2">
      <c r="A121" s="34"/>
      <c r="B121" s="133"/>
      <c r="C121" s="133"/>
      <c r="D121" s="133"/>
      <c r="E121" s="34"/>
      <c r="F121" s="34"/>
      <c r="G121" s="34"/>
      <c r="H121" s="34"/>
      <c r="I121" s="34"/>
      <c r="J121" s="133"/>
      <c r="K121" s="133"/>
    </row>
    <row r="122" spans="1:11" x14ac:dyDescent="0.2">
      <c r="A122" s="34"/>
      <c r="B122" s="133"/>
      <c r="C122" s="133"/>
      <c r="D122" s="133"/>
      <c r="E122" s="34"/>
      <c r="F122" s="34"/>
      <c r="G122" s="34"/>
      <c r="H122" s="34"/>
      <c r="I122" s="34"/>
      <c r="J122" s="133"/>
      <c r="K122" s="133"/>
    </row>
    <row r="123" spans="1:11" x14ac:dyDescent="0.2">
      <c r="A123" s="34"/>
      <c r="B123" s="133"/>
      <c r="C123" s="133"/>
      <c r="D123" s="133"/>
      <c r="E123" s="34"/>
      <c r="F123" s="34"/>
      <c r="G123" s="34"/>
      <c r="H123" s="34"/>
      <c r="I123" s="34"/>
      <c r="J123" s="133"/>
      <c r="K123" s="133"/>
    </row>
    <row r="124" spans="1:11" x14ac:dyDescent="0.2">
      <c r="A124" s="34"/>
      <c r="B124" s="133"/>
      <c r="C124" s="133"/>
      <c r="D124" s="133"/>
      <c r="E124" s="34"/>
      <c r="F124" s="34"/>
      <c r="G124" s="34"/>
      <c r="H124" s="34"/>
      <c r="I124" s="34"/>
      <c r="J124" s="133"/>
      <c r="K124" s="133"/>
    </row>
    <row r="125" spans="1:11" x14ac:dyDescent="0.2">
      <c r="A125" s="34"/>
      <c r="B125" s="133"/>
      <c r="C125" s="133"/>
      <c r="D125" s="133"/>
      <c r="E125" s="34"/>
      <c r="F125" s="34"/>
      <c r="G125" s="34"/>
      <c r="H125" s="34"/>
      <c r="I125" s="34"/>
      <c r="J125" s="133"/>
      <c r="K125" s="133"/>
    </row>
    <row r="126" spans="1:11" x14ac:dyDescent="0.2">
      <c r="A126" s="34"/>
      <c r="B126" s="133"/>
      <c r="C126" s="133"/>
      <c r="D126" s="133"/>
      <c r="E126" s="34"/>
      <c r="F126" s="34"/>
      <c r="G126" s="34"/>
      <c r="H126" s="34"/>
      <c r="I126" s="34"/>
      <c r="J126" s="133"/>
      <c r="K126" s="133"/>
    </row>
    <row r="127" spans="1:11" x14ac:dyDescent="0.2">
      <c r="A127" s="34"/>
      <c r="B127" s="133"/>
      <c r="C127" s="133"/>
      <c r="D127" s="133"/>
      <c r="E127" s="34"/>
      <c r="F127" s="34"/>
      <c r="G127" s="34"/>
      <c r="H127" s="34"/>
      <c r="I127" s="34"/>
      <c r="J127" s="133"/>
      <c r="K127" s="133"/>
    </row>
    <row r="128" spans="1:11" x14ac:dyDescent="0.2">
      <c r="A128" s="34"/>
      <c r="B128" s="133"/>
      <c r="C128" s="133"/>
      <c r="D128" s="133"/>
      <c r="E128" s="34"/>
      <c r="F128" s="34"/>
      <c r="G128" s="34"/>
      <c r="H128" s="34"/>
      <c r="I128" s="34"/>
      <c r="J128" s="133"/>
      <c r="K128" s="133"/>
    </row>
    <row r="129" spans="1:11" x14ac:dyDescent="0.2">
      <c r="A129" s="34"/>
      <c r="B129" s="133"/>
      <c r="C129" s="133"/>
      <c r="D129" s="133"/>
      <c r="E129" s="34"/>
      <c r="F129" s="34"/>
      <c r="G129" s="34"/>
      <c r="H129" s="34"/>
      <c r="I129" s="34"/>
      <c r="J129" s="133"/>
      <c r="K129" s="133"/>
    </row>
    <row r="130" spans="1:11" x14ac:dyDescent="0.2">
      <c r="A130" s="34"/>
      <c r="B130" s="133"/>
      <c r="C130" s="133"/>
      <c r="D130" s="133"/>
      <c r="E130" s="34"/>
      <c r="F130" s="34"/>
      <c r="G130" s="34"/>
      <c r="H130" s="34"/>
      <c r="I130" s="34"/>
      <c r="J130" s="133"/>
      <c r="K130" s="133"/>
    </row>
    <row r="131" spans="1:11" x14ac:dyDescent="0.2">
      <c r="A131" s="34"/>
      <c r="B131" s="133"/>
      <c r="C131" s="133"/>
      <c r="D131" s="133"/>
      <c r="E131" s="34"/>
      <c r="F131" s="34"/>
      <c r="G131" s="34"/>
      <c r="H131" s="34"/>
      <c r="I131" s="34"/>
      <c r="J131" s="133"/>
      <c r="K131" s="133"/>
    </row>
    <row r="132" spans="1:11" x14ac:dyDescent="0.2">
      <c r="A132" s="34"/>
      <c r="B132" s="133"/>
      <c r="C132" s="133"/>
      <c r="D132" s="133"/>
      <c r="E132" s="34"/>
      <c r="F132" s="34"/>
      <c r="G132" s="34"/>
      <c r="H132" s="34"/>
      <c r="I132" s="34"/>
      <c r="J132" s="133"/>
      <c r="K132" s="133"/>
    </row>
    <row r="133" spans="1:11" x14ac:dyDescent="0.2">
      <c r="A133" s="34"/>
      <c r="B133" s="133"/>
      <c r="C133" s="133"/>
      <c r="D133" s="133"/>
      <c r="E133" s="34"/>
      <c r="F133" s="34"/>
      <c r="G133" s="34"/>
      <c r="H133" s="34"/>
      <c r="I133" s="34"/>
      <c r="J133" s="133"/>
      <c r="K133" s="133"/>
    </row>
    <row r="134" spans="1:11" x14ac:dyDescent="0.2">
      <c r="A134" s="34"/>
      <c r="B134" s="133"/>
      <c r="C134" s="133"/>
      <c r="D134" s="133"/>
      <c r="E134" s="34"/>
      <c r="F134" s="34"/>
      <c r="G134" s="34"/>
      <c r="H134" s="34"/>
      <c r="I134" s="34"/>
      <c r="J134" s="133"/>
      <c r="K134" s="133"/>
    </row>
    <row r="135" spans="1:11" x14ac:dyDescent="0.2">
      <c r="A135" s="34"/>
      <c r="B135" s="133"/>
      <c r="C135" s="133"/>
      <c r="D135" s="133"/>
      <c r="E135" s="34"/>
      <c r="F135" s="34"/>
      <c r="G135" s="34"/>
      <c r="H135" s="34"/>
      <c r="I135" s="34"/>
      <c r="J135" s="133"/>
      <c r="K135" s="133"/>
    </row>
    <row r="136" spans="1:11" x14ac:dyDescent="0.2">
      <c r="A136" s="34"/>
      <c r="B136" s="133"/>
      <c r="C136" s="133"/>
      <c r="D136" s="133"/>
      <c r="E136" s="34"/>
      <c r="F136" s="34"/>
      <c r="G136" s="34"/>
      <c r="H136" s="34"/>
      <c r="I136" s="34"/>
      <c r="J136" s="133"/>
      <c r="K136" s="133"/>
    </row>
    <row r="137" spans="1:11" x14ac:dyDescent="0.2">
      <c r="A137" s="34"/>
      <c r="B137" s="133"/>
      <c r="C137" s="133"/>
      <c r="D137" s="133"/>
      <c r="E137" s="34"/>
      <c r="F137" s="34"/>
      <c r="G137" s="34"/>
      <c r="H137" s="34"/>
      <c r="I137" s="34"/>
      <c r="J137" s="133"/>
      <c r="K137" s="133"/>
    </row>
    <row r="138" spans="1:11" x14ac:dyDescent="0.2">
      <c r="A138" s="34"/>
      <c r="B138" s="133"/>
      <c r="C138" s="133"/>
      <c r="D138" s="133"/>
      <c r="E138" s="34"/>
      <c r="F138" s="34"/>
      <c r="G138" s="34"/>
      <c r="H138" s="34"/>
      <c r="I138" s="34"/>
      <c r="J138" s="133"/>
      <c r="K138" s="133"/>
    </row>
    <row r="139" spans="1:11" x14ac:dyDescent="0.2">
      <c r="A139" s="34"/>
      <c r="B139" s="133"/>
      <c r="C139" s="133"/>
      <c r="D139" s="133"/>
      <c r="E139" s="34"/>
      <c r="F139" s="34"/>
      <c r="G139" s="34"/>
      <c r="H139" s="34"/>
      <c r="I139" s="34"/>
      <c r="J139" s="133"/>
      <c r="K139" s="133"/>
    </row>
    <row r="140" spans="1:11" x14ac:dyDescent="0.2">
      <c r="A140" s="10"/>
      <c r="B140" s="16"/>
      <c r="C140" s="16"/>
      <c r="D140" s="16"/>
      <c r="E140" s="10"/>
      <c r="F140" s="10"/>
      <c r="G140" s="10"/>
      <c r="H140" s="10"/>
      <c r="I140" s="10"/>
      <c r="J140" s="16"/>
      <c r="K140" s="16"/>
    </row>
    <row r="141" spans="1:11" x14ac:dyDescent="0.2">
      <c r="A141" s="10"/>
      <c r="B141" s="16"/>
      <c r="C141" s="16"/>
      <c r="D141" s="16"/>
      <c r="E141" s="10"/>
      <c r="F141" s="10"/>
      <c r="G141" s="10"/>
      <c r="H141" s="10"/>
      <c r="I141" s="10"/>
      <c r="J141" s="16"/>
      <c r="K141" s="16"/>
    </row>
    <row r="142" spans="1:11" x14ac:dyDescent="0.2">
      <c r="A142" s="10"/>
      <c r="B142" s="16"/>
      <c r="C142" s="16"/>
      <c r="D142" s="16"/>
      <c r="E142" s="10"/>
      <c r="F142" s="10"/>
      <c r="G142" s="10"/>
      <c r="H142" s="10"/>
      <c r="I142" s="10"/>
      <c r="J142" s="16"/>
      <c r="K142" s="16"/>
    </row>
    <row r="143" spans="1:11" x14ac:dyDescent="0.2">
      <c r="A143" s="10"/>
      <c r="B143" s="16"/>
      <c r="C143" s="16"/>
      <c r="D143" s="16"/>
      <c r="E143" s="10"/>
      <c r="F143" s="10"/>
      <c r="G143" s="10"/>
      <c r="H143" s="10"/>
      <c r="I143" s="10"/>
      <c r="J143" s="16"/>
      <c r="K143" s="16"/>
    </row>
    <row r="144" spans="1:11" x14ac:dyDescent="0.2">
      <c r="A144" s="10"/>
      <c r="B144" s="16"/>
      <c r="C144" s="16"/>
      <c r="D144" s="16"/>
      <c r="E144" s="10"/>
      <c r="F144" s="10"/>
      <c r="G144" s="10"/>
      <c r="H144" s="10"/>
      <c r="I144" s="10"/>
      <c r="J144" s="16"/>
      <c r="K144" s="16"/>
    </row>
    <row r="145" spans="1:11" x14ac:dyDescent="0.2">
      <c r="A145" s="10"/>
      <c r="B145" s="16"/>
      <c r="C145" s="16"/>
      <c r="D145" s="16"/>
      <c r="E145" s="10"/>
      <c r="F145" s="10"/>
      <c r="G145" s="10"/>
      <c r="H145" s="10"/>
      <c r="I145" s="10"/>
      <c r="J145" s="16"/>
      <c r="K145" s="16"/>
    </row>
    <row r="146" spans="1:11" x14ac:dyDescent="0.2">
      <c r="A146" s="10"/>
      <c r="B146" s="16"/>
      <c r="C146" s="16"/>
      <c r="D146" s="16"/>
      <c r="E146" s="10"/>
      <c r="F146" s="10"/>
      <c r="G146" s="10"/>
      <c r="H146" s="10"/>
      <c r="I146" s="10"/>
      <c r="J146" s="16"/>
      <c r="K146" s="16"/>
    </row>
    <row r="147" spans="1:11" x14ac:dyDescent="0.2">
      <c r="A147" s="10"/>
      <c r="B147" s="16"/>
      <c r="C147" s="16"/>
      <c r="D147" s="16"/>
      <c r="E147" s="10"/>
      <c r="F147" s="10"/>
      <c r="G147" s="10"/>
      <c r="H147" s="10"/>
      <c r="I147" s="10"/>
      <c r="J147" s="16"/>
      <c r="K147" s="16"/>
    </row>
    <row r="148" spans="1:11" x14ac:dyDescent="0.2">
      <c r="A148" s="10"/>
      <c r="B148" s="16"/>
      <c r="C148" s="16"/>
      <c r="D148" s="16"/>
      <c r="E148" s="10"/>
      <c r="F148" s="10"/>
      <c r="G148" s="10"/>
      <c r="H148" s="10"/>
      <c r="I148" s="10"/>
      <c r="J148" s="16"/>
      <c r="K148" s="16"/>
    </row>
    <row r="149" spans="1:11" x14ac:dyDescent="0.2">
      <c r="A149" s="10"/>
      <c r="B149" s="16"/>
      <c r="C149" s="16"/>
      <c r="D149" s="16"/>
      <c r="E149" s="10"/>
      <c r="F149" s="10"/>
      <c r="G149" s="10"/>
      <c r="H149" s="10"/>
      <c r="I149" s="10"/>
      <c r="J149" s="16"/>
      <c r="K149" s="16"/>
    </row>
    <row r="150" spans="1:11" x14ac:dyDescent="0.2">
      <c r="A150" s="10"/>
      <c r="B150" s="16"/>
      <c r="C150" s="16"/>
      <c r="D150" s="16"/>
      <c r="E150" s="10"/>
      <c r="F150" s="10"/>
      <c r="G150" s="10"/>
      <c r="H150" s="10"/>
      <c r="I150" s="10"/>
      <c r="J150" s="16"/>
      <c r="K150" s="16"/>
    </row>
    <row r="151" spans="1:11" x14ac:dyDescent="0.2">
      <c r="A151" s="10"/>
      <c r="B151" s="16"/>
      <c r="C151" s="16"/>
      <c r="D151" s="16"/>
      <c r="E151" s="10"/>
      <c r="F151" s="10"/>
      <c r="G151" s="10"/>
      <c r="H151" s="10"/>
      <c r="I151" s="10"/>
      <c r="J151" s="16"/>
      <c r="K151" s="16"/>
    </row>
    <row r="152" spans="1:11" x14ac:dyDescent="0.2">
      <c r="A152" s="10"/>
      <c r="B152" s="16"/>
      <c r="C152" s="16"/>
      <c r="D152" s="16"/>
      <c r="E152" s="10"/>
      <c r="F152" s="10"/>
      <c r="G152" s="10"/>
      <c r="H152" s="10"/>
      <c r="I152" s="10"/>
      <c r="J152" s="16"/>
      <c r="K152" s="16"/>
    </row>
    <row r="153" spans="1:11" x14ac:dyDescent="0.2">
      <c r="A153" s="10"/>
      <c r="B153" s="16"/>
      <c r="C153" s="16"/>
      <c r="D153" s="16"/>
      <c r="E153" s="10"/>
      <c r="F153" s="10"/>
      <c r="G153" s="10"/>
      <c r="H153" s="10"/>
      <c r="I153" s="10"/>
      <c r="J153" s="16"/>
      <c r="K153" s="16"/>
    </row>
    <row r="154" spans="1:11" x14ac:dyDescent="0.2">
      <c r="A154" s="10"/>
      <c r="B154" s="16"/>
      <c r="C154" s="16"/>
      <c r="D154" s="16"/>
      <c r="E154" s="10"/>
      <c r="F154" s="10"/>
      <c r="G154" s="10"/>
      <c r="H154" s="10"/>
      <c r="I154" s="10"/>
      <c r="J154" s="16"/>
      <c r="K154" s="16"/>
    </row>
    <row r="155" spans="1:11" x14ac:dyDescent="0.2">
      <c r="A155" s="10"/>
      <c r="B155" s="16"/>
      <c r="C155" s="16"/>
      <c r="D155" s="16"/>
      <c r="E155" s="10"/>
      <c r="F155" s="10"/>
      <c r="G155" s="10"/>
      <c r="H155" s="10"/>
      <c r="I155" s="10"/>
      <c r="J155" s="16"/>
      <c r="K155" s="16"/>
    </row>
    <row r="156" spans="1:11" x14ac:dyDescent="0.2">
      <c r="A156" s="10"/>
      <c r="B156" s="16"/>
      <c r="C156" s="16"/>
      <c r="D156" s="16"/>
      <c r="E156" s="10"/>
      <c r="F156" s="10"/>
      <c r="G156" s="10"/>
      <c r="H156" s="10"/>
      <c r="I156" s="10"/>
      <c r="J156" s="16"/>
      <c r="K156" s="16"/>
    </row>
    <row r="157" spans="1:11" x14ac:dyDescent="0.2">
      <c r="A157" s="10"/>
      <c r="B157" s="16"/>
      <c r="C157" s="16"/>
      <c r="D157" s="16"/>
      <c r="E157" s="10"/>
      <c r="F157" s="10"/>
      <c r="G157" s="10"/>
      <c r="H157" s="10"/>
      <c r="I157" s="10"/>
      <c r="J157" s="16"/>
      <c r="K157" s="16"/>
    </row>
    <row r="158" spans="1:11" x14ac:dyDescent="0.2">
      <c r="A158" s="10"/>
      <c r="B158" s="16"/>
      <c r="C158" s="16"/>
      <c r="D158" s="16"/>
      <c r="E158" s="10"/>
      <c r="F158" s="10"/>
      <c r="G158" s="10"/>
      <c r="H158" s="10"/>
      <c r="I158" s="10"/>
      <c r="J158" s="16"/>
      <c r="K158" s="16"/>
    </row>
    <row r="159" spans="1:11" x14ac:dyDescent="0.2">
      <c r="A159" s="10"/>
      <c r="B159" s="16"/>
      <c r="C159" s="16"/>
      <c r="D159" s="16"/>
      <c r="E159" s="10"/>
      <c r="F159" s="10"/>
      <c r="G159" s="10"/>
      <c r="H159" s="10"/>
      <c r="I159" s="10"/>
      <c r="J159" s="16"/>
      <c r="K159" s="16"/>
    </row>
    <row r="160" spans="1:11" x14ac:dyDescent="0.2">
      <c r="A160" s="10"/>
      <c r="B160" s="16"/>
      <c r="C160" s="16"/>
      <c r="D160" s="16"/>
      <c r="E160" s="10"/>
      <c r="F160" s="10"/>
      <c r="G160" s="10"/>
      <c r="H160" s="10"/>
      <c r="I160" s="10"/>
      <c r="J160" s="16"/>
      <c r="K160" s="16"/>
    </row>
    <row r="161" spans="1:11" x14ac:dyDescent="0.2">
      <c r="A161" s="10"/>
      <c r="B161" s="16"/>
      <c r="C161" s="16"/>
      <c r="D161" s="16"/>
      <c r="E161" s="10"/>
      <c r="F161" s="10"/>
      <c r="G161" s="10"/>
      <c r="H161" s="10"/>
      <c r="I161" s="10"/>
      <c r="J161" s="16"/>
      <c r="K161" s="16"/>
    </row>
    <row r="162" spans="1:11" x14ac:dyDescent="0.2">
      <c r="A162" s="10"/>
      <c r="B162" s="16"/>
      <c r="C162" s="16"/>
      <c r="D162" s="16"/>
      <c r="E162" s="10"/>
      <c r="F162" s="10"/>
      <c r="G162" s="10"/>
      <c r="H162" s="10"/>
      <c r="I162" s="10"/>
      <c r="J162" s="16"/>
      <c r="K162" s="16"/>
    </row>
    <row r="163" spans="1:11" x14ac:dyDescent="0.2">
      <c r="A163" s="10"/>
      <c r="B163" s="16"/>
      <c r="C163" s="16"/>
      <c r="D163" s="16"/>
      <c r="E163" s="10"/>
      <c r="F163" s="10"/>
      <c r="G163" s="10"/>
      <c r="H163" s="10"/>
      <c r="I163" s="10"/>
      <c r="J163" s="16"/>
      <c r="K163" s="16"/>
    </row>
    <row r="164" spans="1:11" x14ac:dyDescent="0.2">
      <c r="A164" s="10"/>
      <c r="B164" s="16"/>
      <c r="C164" s="16"/>
      <c r="D164" s="16"/>
      <c r="E164" s="10"/>
      <c r="F164" s="10"/>
      <c r="G164" s="10"/>
      <c r="H164" s="10"/>
      <c r="I164" s="10"/>
      <c r="J164" s="16"/>
      <c r="K164" s="16"/>
    </row>
    <row r="165" spans="1:11" x14ac:dyDescent="0.2">
      <c r="A165" s="10"/>
      <c r="B165" s="16"/>
      <c r="C165" s="16"/>
      <c r="D165" s="16"/>
      <c r="E165" s="10"/>
      <c r="F165" s="10"/>
      <c r="G165" s="10"/>
      <c r="H165" s="10"/>
      <c r="I165" s="10"/>
      <c r="J165" s="16"/>
      <c r="K165" s="16"/>
    </row>
    <row r="166" spans="1:11" x14ac:dyDescent="0.2">
      <c r="A166" s="10"/>
      <c r="B166" s="16"/>
      <c r="C166" s="16"/>
      <c r="D166" s="16"/>
      <c r="E166" s="10"/>
      <c r="F166" s="10"/>
      <c r="G166" s="10"/>
      <c r="H166" s="10"/>
      <c r="I166" s="10"/>
      <c r="J166" s="16"/>
      <c r="K166" s="16"/>
    </row>
    <row r="167" spans="1:11" x14ac:dyDescent="0.2">
      <c r="A167" s="10"/>
      <c r="B167" s="16"/>
      <c r="C167" s="16"/>
      <c r="D167" s="16"/>
      <c r="E167" s="10"/>
      <c r="F167" s="10"/>
      <c r="G167" s="10"/>
      <c r="H167" s="10"/>
      <c r="I167" s="10"/>
      <c r="J167" s="16"/>
      <c r="K167" s="16"/>
    </row>
    <row r="168" spans="1:11" x14ac:dyDescent="0.2">
      <c r="A168" s="10"/>
      <c r="B168" s="16"/>
      <c r="C168" s="16"/>
      <c r="D168" s="16"/>
      <c r="E168" s="10"/>
      <c r="F168" s="10"/>
      <c r="G168" s="10"/>
      <c r="H168" s="10"/>
      <c r="I168" s="10"/>
      <c r="J168" s="16"/>
      <c r="K168" s="16"/>
    </row>
    <row r="169" spans="1:11" x14ac:dyDescent="0.2">
      <c r="A169" s="10"/>
      <c r="B169" s="16"/>
      <c r="C169" s="16"/>
      <c r="D169" s="16"/>
      <c r="E169" s="10"/>
      <c r="F169" s="10"/>
      <c r="G169" s="10"/>
      <c r="H169" s="10"/>
      <c r="I169" s="10"/>
      <c r="J169" s="16"/>
      <c r="K169" s="16"/>
    </row>
    <row r="170" spans="1:11" x14ac:dyDescent="0.2">
      <c r="A170" s="10"/>
      <c r="B170" s="16"/>
      <c r="C170" s="16"/>
      <c r="D170" s="16"/>
      <c r="E170" s="10"/>
      <c r="F170" s="10"/>
      <c r="G170" s="10"/>
      <c r="H170" s="10"/>
      <c r="I170" s="10"/>
      <c r="J170" s="16"/>
      <c r="K170" s="16"/>
    </row>
    <row r="171" spans="1:11" x14ac:dyDescent="0.2">
      <c r="A171" s="10"/>
      <c r="B171" s="16"/>
      <c r="C171" s="16"/>
      <c r="D171" s="16"/>
      <c r="E171" s="10"/>
      <c r="F171" s="10"/>
      <c r="G171" s="10"/>
      <c r="H171" s="10"/>
      <c r="I171" s="10"/>
      <c r="J171" s="16"/>
      <c r="K171" s="16"/>
    </row>
    <row r="172" spans="1:11" x14ac:dyDescent="0.2">
      <c r="A172" s="10"/>
      <c r="B172" s="16"/>
      <c r="C172" s="16"/>
      <c r="D172" s="16"/>
      <c r="E172" s="10"/>
      <c r="F172" s="10"/>
      <c r="G172" s="10"/>
      <c r="H172" s="10"/>
      <c r="I172" s="10"/>
      <c r="J172" s="16"/>
      <c r="K172" s="16"/>
    </row>
    <row r="173" spans="1:11" x14ac:dyDescent="0.2">
      <c r="A173" s="10"/>
      <c r="B173" s="16"/>
      <c r="C173" s="16"/>
      <c r="D173" s="16"/>
      <c r="E173" s="10"/>
      <c r="F173" s="10"/>
      <c r="G173" s="10"/>
      <c r="H173" s="10"/>
      <c r="I173" s="10"/>
      <c r="J173" s="16"/>
      <c r="K173" s="16"/>
    </row>
    <row r="174" spans="1:11" x14ac:dyDescent="0.2">
      <c r="A174" s="10"/>
      <c r="B174" s="16"/>
      <c r="C174" s="16"/>
      <c r="D174" s="16"/>
      <c r="E174" s="10"/>
      <c r="F174" s="10"/>
      <c r="G174" s="10"/>
      <c r="H174" s="10"/>
      <c r="I174" s="10"/>
      <c r="J174" s="16"/>
      <c r="K174" s="16"/>
    </row>
    <row r="175" spans="1:11" x14ac:dyDescent="0.2">
      <c r="A175" s="10"/>
      <c r="B175" s="16"/>
      <c r="C175" s="16"/>
      <c r="D175" s="16"/>
      <c r="E175" s="10"/>
      <c r="F175" s="10"/>
      <c r="G175" s="10"/>
      <c r="H175" s="10"/>
      <c r="I175" s="10"/>
      <c r="J175" s="16"/>
      <c r="K175" s="16"/>
    </row>
    <row r="176" spans="1:11" x14ac:dyDescent="0.2">
      <c r="A176" s="10"/>
      <c r="B176" s="16"/>
      <c r="C176" s="16"/>
      <c r="D176" s="16"/>
      <c r="E176" s="10"/>
      <c r="F176" s="10"/>
      <c r="G176" s="10"/>
      <c r="H176" s="10"/>
      <c r="I176" s="10"/>
      <c r="J176" s="16"/>
      <c r="K176" s="16"/>
    </row>
    <row r="177" spans="1:11" x14ac:dyDescent="0.2">
      <c r="A177" s="10"/>
      <c r="B177" s="16"/>
      <c r="C177" s="16"/>
      <c r="D177" s="16"/>
      <c r="E177" s="10"/>
      <c r="F177" s="10"/>
      <c r="G177" s="10"/>
      <c r="H177" s="10"/>
      <c r="I177" s="10"/>
      <c r="J177" s="16"/>
      <c r="K177" s="16"/>
    </row>
    <row r="178" spans="1:11" x14ac:dyDescent="0.2">
      <c r="A178" s="10"/>
      <c r="B178" s="16"/>
      <c r="C178" s="16"/>
      <c r="D178" s="16"/>
      <c r="E178" s="10"/>
      <c r="F178" s="10"/>
      <c r="G178" s="10"/>
      <c r="H178" s="10"/>
      <c r="I178" s="10"/>
      <c r="J178" s="16"/>
      <c r="K178" s="16"/>
    </row>
    <row r="179" spans="1:11" x14ac:dyDescent="0.2">
      <c r="A179" s="10"/>
      <c r="B179" s="16"/>
      <c r="C179" s="16"/>
      <c r="D179" s="16"/>
      <c r="E179" s="10"/>
      <c r="F179" s="10"/>
      <c r="G179" s="10"/>
      <c r="H179" s="10"/>
      <c r="I179" s="10"/>
      <c r="J179" s="16"/>
      <c r="K179" s="16"/>
    </row>
    <row r="180" spans="1:11" x14ac:dyDescent="0.2">
      <c r="A180" s="10"/>
      <c r="B180" s="16"/>
      <c r="C180" s="16"/>
      <c r="D180" s="16"/>
      <c r="E180" s="10"/>
      <c r="F180" s="10"/>
      <c r="G180" s="10"/>
      <c r="H180" s="10"/>
      <c r="I180" s="10"/>
      <c r="J180" s="16"/>
      <c r="K180" s="16"/>
    </row>
    <row r="181" spans="1:11" x14ac:dyDescent="0.2">
      <c r="A181" s="10"/>
      <c r="B181" s="16"/>
      <c r="C181" s="16"/>
      <c r="D181" s="16"/>
      <c r="E181" s="10"/>
      <c r="F181" s="10"/>
      <c r="G181" s="10"/>
      <c r="H181" s="10"/>
      <c r="I181" s="10"/>
      <c r="J181" s="16"/>
      <c r="K181" s="16"/>
    </row>
    <row r="182" spans="1:11" x14ac:dyDescent="0.2">
      <c r="A182" s="10"/>
      <c r="B182" s="16"/>
      <c r="C182" s="16"/>
      <c r="D182" s="16"/>
      <c r="E182" s="10"/>
      <c r="F182" s="10"/>
      <c r="G182" s="10"/>
      <c r="H182" s="10"/>
      <c r="I182" s="10"/>
      <c r="J182" s="16"/>
      <c r="K182" s="16"/>
    </row>
    <row r="183" spans="1:11" x14ac:dyDescent="0.2">
      <c r="A183" s="10"/>
      <c r="B183" s="16"/>
      <c r="C183" s="16"/>
      <c r="D183" s="16"/>
      <c r="E183" s="10"/>
      <c r="F183" s="10"/>
      <c r="G183" s="10"/>
      <c r="H183" s="10"/>
      <c r="I183" s="10"/>
      <c r="J183" s="16"/>
      <c r="K183" s="16"/>
    </row>
    <row r="184" spans="1:11" x14ac:dyDescent="0.2">
      <c r="A184" s="10"/>
      <c r="B184" s="16"/>
      <c r="C184" s="16"/>
      <c r="D184" s="16"/>
      <c r="E184" s="10"/>
      <c r="F184" s="10"/>
      <c r="G184" s="10"/>
      <c r="H184" s="10"/>
      <c r="I184" s="10"/>
      <c r="J184" s="16"/>
      <c r="K184" s="16"/>
    </row>
    <row r="185" spans="1:11" x14ac:dyDescent="0.2">
      <c r="A185" s="10"/>
      <c r="B185" s="16"/>
      <c r="C185" s="16"/>
      <c r="D185" s="16"/>
      <c r="E185" s="10"/>
      <c r="F185" s="10"/>
      <c r="G185" s="10"/>
      <c r="H185" s="10"/>
      <c r="I185" s="10"/>
      <c r="J185" s="16"/>
      <c r="K185" s="16"/>
    </row>
    <row r="186" spans="1:11" x14ac:dyDescent="0.2">
      <c r="A186" s="10"/>
      <c r="B186" s="16"/>
      <c r="C186" s="16"/>
      <c r="D186" s="16"/>
      <c r="E186" s="10"/>
      <c r="F186" s="10"/>
      <c r="G186" s="10"/>
      <c r="H186" s="10"/>
      <c r="I186" s="10"/>
      <c r="J186" s="16"/>
      <c r="K186" s="16"/>
    </row>
    <row r="187" spans="1:11" x14ac:dyDescent="0.2">
      <c r="A187" s="10"/>
      <c r="B187" s="16"/>
      <c r="C187" s="16"/>
      <c r="D187" s="16"/>
      <c r="E187" s="10"/>
      <c r="F187" s="10"/>
      <c r="G187" s="10"/>
      <c r="H187" s="10"/>
      <c r="I187" s="10"/>
      <c r="J187" s="16"/>
      <c r="K187" s="16"/>
    </row>
    <row r="188" spans="1:11" x14ac:dyDescent="0.2">
      <c r="A188" s="10"/>
      <c r="B188" s="16"/>
      <c r="C188" s="16"/>
      <c r="D188" s="16"/>
      <c r="E188" s="10"/>
      <c r="F188" s="10"/>
      <c r="G188" s="10"/>
      <c r="H188" s="10"/>
      <c r="I188" s="10"/>
      <c r="J188" s="16"/>
      <c r="K188" s="16"/>
    </row>
    <row r="189" spans="1:11" x14ac:dyDescent="0.2">
      <c r="A189" s="10"/>
      <c r="B189" s="16"/>
      <c r="C189" s="16"/>
      <c r="D189" s="16"/>
      <c r="E189" s="10"/>
      <c r="F189" s="10"/>
      <c r="G189" s="10"/>
      <c r="H189" s="10"/>
      <c r="I189" s="10"/>
      <c r="J189" s="16"/>
      <c r="K189" s="16"/>
    </row>
    <row r="190" spans="1:11" x14ac:dyDescent="0.2">
      <c r="A190" s="10"/>
      <c r="B190" s="16"/>
      <c r="C190" s="16"/>
      <c r="D190" s="16"/>
      <c r="E190" s="10"/>
      <c r="F190" s="10"/>
      <c r="G190" s="10"/>
      <c r="H190" s="10"/>
      <c r="I190" s="10"/>
      <c r="J190" s="16"/>
      <c r="K190" s="16"/>
    </row>
    <row r="191" spans="1:11" x14ac:dyDescent="0.2">
      <c r="A191" s="10"/>
      <c r="B191" s="16"/>
      <c r="C191" s="16"/>
      <c r="D191" s="16"/>
      <c r="E191" s="10"/>
      <c r="F191" s="10"/>
      <c r="G191" s="10"/>
      <c r="H191" s="10"/>
      <c r="I191" s="10"/>
      <c r="J191" s="16"/>
      <c r="K191" s="16"/>
    </row>
    <row r="192" spans="1:11" x14ac:dyDescent="0.2">
      <c r="A192" s="10"/>
      <c r="B192" s="16"/>
      <c r="C192" s="16"/>
      <c r="D192" s="16"/>
      <c r="E192" s="10"/>
      <c r="F192" s="10"/>
      <c r="G192" s="10"/>
      <c r="H192" s="10"/>
      <c r="I192" s="10"/>
      <c r="J192" s="16"/>
      <c r="K192" s="16"/>
    </row>
    <row r="193" spans="1:11" x14ac:dyDescent="0.2">
      <c r="A193" s="10"/>
      <c r="B193" s="16"/>
      <c r="C193" s="16"/>
      <c r="D193" s="16"/>
      <c r="E193" s="10"/>
      <c r="F193" s="10"/>
      <c r="G193" s="10"/>
      <c r="H193" s="10"/>
      <c r="I193" s="10"/>
      <c r="J193" s="16"/>
      <c r="K193" s="16"/>
    </row>
    <row r="194" spans="1:11" x14ac:dyDescent="0.2">
      <c r="A194" s="10"/>
      <c r="B194" s="16"/>
      <c r="C194" s="16"/>
      <c r="D194" s="16"/>
      <c r="E194" s="10"/>
      <c r="F194" s="10"/>
      <c r="G194" s="10"/>
      <c r="H194" s="10"/>
      <c r="I194" s="10"/>
      <c r="J194" s="16"/>
      <c r="K194" s="16"/>
    </row>
    <row r="195" spans="1:11" x14ac:dyDescent="0.2">
      <c r="A195" s="10"/>
      <c r="B195" s="16"/>
      <c r="C195" s="16"/>
      <c r="D195" s="16"/>
      <c r="E195" s="10"/>
      <c r="F195" s="10"/>
      <c r="G195" s="10"/>
      <c r="H195" s="10"/>
      <c r="I195" s="10"/>
      <c r="J195" s="16"/>
      <c r="K195" s="16"/>
    </row>
    <row r="196" spans="1:11" x14ac:dyDescent="0.2">
      <c r="A196" s="10"/>
      <c r="B196" s="16"/>
      <c r="C196" s="16"/>
      <c r="D196" s="16"/>
      <c r="E196" s="10"/>
      <c r="F196" s="10"/>
      <c r="G196" s="10"/>
      <c r="H196" s="10"/>
      <c r="I196" s="10"/>
      <c r="J196" s="16"/>
      <c r="K196" s="16"/>
    </row>
    <row r="197" spans="1:11" x14ac:dyDescent="0.2">
      <c r="A197" s="10"/>
      <c r="B197" s="16"/>
      <c r="C197" s="16"/>
      <c r="D197" s="16"/>
      <c r="E197" s="10"/>
      <c r="F197" s="10"/>
      <c r="G197" s="10"/>
      <c r="H197" s="10"/>
      <c r="I197" s="10"/>
      <c r="J197" s="16"/>
      <c r="K197" s="16"/>
    </row>
    <row r="198" spans="1:11" x14ac:dyDescent="0.2">
      <c r="A198" s="10"/>
      <c r="B198" s="16"/>
      <c r="C198" s="16"/>
      <c r="D198" s="16"/>
      <c r="E198" s="10"/>
      <c r="F198" s="10"/>
      <c r="G198" s="10"/>
      <c r="H198" s="10"/>
      <c r="I198" s="10"/>
      <c r="J198" s="16"/>
      <c r="K198" s="16"/>
    </row>
    <row r="199" spans="1:11" x14ac:dyDescent="0.2">
      <c r="A199" s="10"/>
      <c r="B199" s="16"/>
      <c r="C199" s="16"/>
      <c r="D199" s="16"/>
      <c r="E199" s="10"/>
      <c r="F199" s="10"/>
      <c r="G199" s="10"/>
      <c r="H199" s="10"/>
      <c r="I199" s="10"/>
      <c r="J199" s="16"/>
      <c r="K199" s="16"/>
    </row>
    <row r="200" spans="1:11" x14ac:dyDescent="0.2">
      <c r="A200" s="10"/>
      <c r="B200" s="16"/>
      <c r="C200" s="16"/>
      <c r="D200" s="16"/>
      <c r="E200" s="10"/>
      <c r="F200" s="10"/>
      <c r="G200" s="10"/>
      <c r="H200" s="10"/>
      <c r="I200" s="10"/>
      <c r="J200" s="16"/>
      <c r="K200" s="16"/>
    </row>
    <row r="201" spans="1:11" x14ac:dyDescent="0.2">
      <c r="A201" s="10"/>
      <c r="B201" s="16"/>
      <c r="C201" s="16"/>
      <c r="D201" s="16"/>
      <c r="E201" s="10"/>
      <c r="F201" s="10"/>
      <c r="G201" s="10"/>
      <c r="H201" s="10"/>
      <c r="I201" s="10"/>
      <c r="J201" s="16"/>
      <c r="K201" s="16"/>
    </row>
    <row r="202" spans="1:11" x14ac:dyDescent="0.2">
      <c r="A202" s="10"/>
      <c r="B202" s="16"/>
      <c r="C202" s="16"/>
      <c r="D202" s="16"/>
      <c r="E202" s="10"/>
      <c r="F202" s="10"/>
      <c r="G202" s="10"/>
      <c r="H202" s="10"/>
      <c r="I202" s="10"/>
      <c r="J202" s="16"/>
      <c r="K202" s="16"/>
    </row>
    <row r="203" spans="1:11" x14ac:dyDescent="0.2">
      <c r="A203" s="10"/>
      <c r="B203" s="16"/>
      <c r="C203" s="16"/>
      <c r="D203" s="16"/>
      <c r="E203" s="10"/>
      <c r="F203" s="10"/>
      <c r="G203" s="10"/>
      <c r="H203" s="10"/>
      <c r="I203" s="10"/>
      <c r="J203" s="16"/>
      <c r="K203" s="16"/>
    </row>
    <row r="204" spans="1:11" x14ac:dyDescent="0.2">
      <c r="A204" s="10"/>
      <c r="B204" s="16"/>
      <c r="C204" s="16"/>
      <c r="D204" s="16"/>
      <c r="E204" s="10"/>
      <c r="F204" s="10"/>
      <c r="G204" s="10"/>
      <c r="H204" s="10"/>
      <c r="I204" s="10"/>
      <c r="J204" s="16"/>
      <c r="K204" s="16"/>
    </row>
    <row r="205" spans="1:11" x14ac:dyDescent="0.2">
      <c r="A205" s="10"/>
      <c r="B205" s="16"/>
      <c r="C205" s="16"/>
      <c r="D205" s="16"/>
      <c r="E205" s="10"/>
      <c r="F205" s="10"/>
      <c r="G205" s="10"/>
      <c r="H205" s="10"/>
      <c r="I205" s="10"/>
      <c r="J205" s="16"/>
      <c r="K205" s="16"/>
    </row>
    <row r="206" spans="1:11" x14ac:dyDescent="0.2">
      <c r="A206" s="10"/>
      <c r="B206" s="16"/>
      <c r="C206" s="16"/>
      <c r="D206" s="16"/>
      <c r="E206" s="10"/>
      <c r="F206" s="10"/>
      <c r="G206" s="10"/>
      <c r="H206" s="10"/>
      <c r="I206" s="10"/>
      <c r="J206" s="16"/>
      <c r="K206" s="16"/>
    </row>
    <row r="207" spans="1:11" x14ac:dyDescent="0.2">
      <c r="A207" s="10"/>
      <c r="B207" s="16"/>
      <c r="C207" s="16"/>
      <c r="D207" s="16"/>
      <c r="E207" s="10"/>
      <c r="F207" s="10"/>
      <c r="G207" s="10"/>
      <c r="H207" s="10"/>
      <c r="I207" s="10"/>
      <c r="J207" s="16"/>
      <c r="K207" s="16"/>
    </row>
    <row r="208" spans="1:11" x14ac:dyDescent="0.2">
      <c r="A208" s="10"/>
      <c r="B208" s="16"/>
      <c r="C208" s="16"/>
      <c r="D208" s="16"/>
      <c r="E208" s="10"/>
      <c r="F208" s="10"/>
      <c r="G208" s="10"/>
      <c r="H208" s="10"/>
      <c r="I208" s="10"/>
      <c r="J208" s="16"/>
      <c r="K208" s="16"/>
    </row>
    <row r="209" spans="1:11" x14ac:dyDescent="0.2">
      <c r="A209" s="10"/>
      <c r="B209" s="16"/>
      <c r="C209" s="16"/>
      <c r="D209" s="16"/>
      <c r="E209" s="10"/>
      <c r="F209" s="10"/>
      <c r="G209" s="10"/>
      <c r="H209" s="10"/>
      <c r="I209" s="10"/>
      <c r="J209" s="16"/>
      <c r="K209" s="16"/>
    </row>
    <row r="210" spans="1:11" x14ac:dyDescent="0.2">
      <c r="A210" s="10"/>
      <c r="B210" s="16"/>
      <c r="C210" s="16"/>
      <c r="D210" s="16"/>
      <c r="E210" s="10"/>
      <c r="F210" s="10"/>
      <c r="G210" s="10"/>
      <c r="H210" s="10"/>
      <c r="I210" s="10"/>
      <c r="J210" s="16"/>
      <c r="K210" s="16"/>
    </row>
    <row r="211" spans="1:11" x14ac:dyDescent="0.2">
      <c r="A211" s="10"/>
      <c r="B211" s="16"/>
      <c r="C211" s="16"/>
      <c r="D211" s="16"/>
      <c r="E211" s="10"/>
      <c r="F211" s="10"/>
      <c r="G211" s="10"/>
      <c r="H211" s="10"/>
      <c r="I211" s="10"/>
      <c r="J211" s="16"/>
      <c r="K211" s="16"/>
    </row>
    <row r="212" spans="1:11" x14ac:dyDescent="0.2">
      <c r="A212" s="10"/>
      <c r="B212" s="16"/>
      <c r="C212" s="16"/>
      <c r="D212" s="16"/>
      <c r="E212" s="10"/>
      <c r="F212" s="10"/>
      <c r="G212" s="10"/>
      <c r="H212" s="10"/>
      <c r="I212" s="10"/>
      <c r="J212" s="16"/>
      <c r="K212" s="16"/>
    </row>
    <row r="213" spans="1:11" x14ac:dyDescent="0.2">
      <c r="A213" s="10"/>
      <c r="B213" s="16"/>
      <c r="C213" s="16"/>
      <c r="D213" s="16"/>
      <c r="E213" s="10"/>
      <c r="F213" s="10"/>
      <c r="G213" s="10"/>
      <c r="H213" s="10"/>
      <c r="I213" s="10"/>
      <c r="J213" s="16"/>
      <c r="K213" s="16"/>
    </row>
    <row r="214" spans="1:11" x14ac:dyDescent="0.2">
      <c r="A214" s="10"/>
      <c r="B214" s="16"/>
      <c r="C214" s="16"/>
      <c r="D214" s="16"/>
      <c r="E214" s="10"/>
      <c r="F214" s="10"/>
      <c r="G214" s="10"/>
      <c r="H214" s="10"/>
      <c r="I214" s="10"/>
      <c r="J214" s="16"/>
      <c r="K214" s="16"/>
    </row>
    <row r="215" spans="1:11" x14ac:dyDescent="0.2">
      <c r="A215" s="10"/>
      <c r="B215" s="16"/>
      <c r="C215" s="16"/>
      <c r="D215" s="16"/>
      <c r="E215" s="10"/>
      <c r="F215" s="10"/>
      <c r="G215" s="10"/>
      <c r="H215" s="10"/>
      <c r="I215" s="10"/>
      <c r="J215" s="16"/>
      <c r="K215" s="16"/>
    </row>
    <row r="216" spans="1:11" x14ac:dyDescent="0.2">
      <c r="A216" s="10"/>
      <c r="B216" s="16"/>
      <c r="C216" s="16"/>
      <c r="D216" s="16"/>
      <c r="E216" s="10"/>
      <c r="F216" s="10"/>
      <c r="G216" s="10"/>
      <c r="H216" s="10"/>
      <c r="I216" s="10"/>
      <c r="J216" s="16"/>
      <c r="K216" s="16"/>
    </row>
    <row r="217" spans="1:11" x14ac:dyDescent="0.2">
      <c r="A217" s="10"/>
      <c r="B217" s="16"/>
      <c r="C217" s="16"/>
      <c r="D217" s="16"/>
      <c r="E217" s="10"/>
      <c r="F217" s="10"/>
      <c r="G217" s="10"/>
      <c r="H217" s="10"/>
      <c r="I217" s="10"/>
      <c r="J217" s="16"/>
      <c r="K217" s="16"/>
    </row>
    <row r="218" spans="1:11" x14ac:dyDescent="0.2">
      <c r="A218" s="10"/>
      <c r="B218" s="16"/>
      <c r="C218" s="16"/>
      <c r="D218" s="16"/>
      <c r="E218" s="10"/>
      <c r="F218" s="10"/>
      <c r="G218" s="10"/>
      <c r="H218" s="10"/>
      <c r="I218" s="10"/>
      <c r="J218" s="16"/>
      <c r="K218" s="16"/>
    </row>
    <row r="219" spans="1:11" x14ac:dyDescent="0.2">
      <c r="A219" s="10"/>
      <c r="B219" s="16"/>
      <c r="C219" s="16"/>
      <c r="D219" s="16"/>
      <c r="E219" s="10"/>
      <c r="F219" s="10"/>
      <c r="G219" s="10"/>
      <c r="H219" s="10"/>
      <c r="I219" s="10"/>
      <c r="J219" s="16"/>
      <c r="K219" s="16"/>
    </row>
    <row r="220" spans="1:11" x14ac:dyDescent="0.2">
      <c r="A220" s="10"/>
      <c r="B220" s="16"/>
      <c r="C220" s="16"/>
      <c r="D220" s="16"/>
      <c r="E220" s="10"/>
      <c r="F220" s="10"/>
      <c r="G220" s="10"/>
      <c r="H220" s="10"/>
      <c r="I220" s="10"/>
      <c r="J220" s="16"/>
      <c r="K220" s="16"/>
    </row>
    <row r="221" spans="1:11" x14ac:dyDescent="0.2">
      <c r="A221" s="10"/>
      <c r="B221" s="16"/>
      <c r="C221" s="16"/>
      <c r="D221" s="16"/>
      <c r="E221" s="10"/>
      <c r="F221" s="10"/>
      <c r="G221" s="10"/>
      <c r="H221" s="10"/>
      <c r="I221" s="10"/>
      <c r="J221" s="16"/>
      <c r="K221" s="16"/>
    </row>
    <row r="222" spans="1:11" x14ac:dyDescent="0.2">
      <c r="A222" s="10"/>
      <c r="B222" s="16"/>
      <c r="C222" s="16"/>
      <c r="D222" s="16"/>
      <c r="E222" s="10"/>
      <c r="F222" s="10"/>
      <c r="G222" s="10"/>
      <c r="H222" s="10"/>
      <c r="I222" s="10"/>
      <c r="J222" s="16"/>
      <c r="K222" s="16"/>
    </row>
    <row r="223" spans="1:11" x14ac:dyDescent="0.2">
      <c r="A223" s="10"/>
      <c r="B223" s="16"/>
      <c r="C223" s="16"/>
      <c r="D223" s="16"/>
      <c r="E223" s="10"/>
      <c r="F223" s="10"/>
      <c r="G223" s="10"/>
      <c r="H223" s="10"/>
      <c r="I223" s="10"/>
      <c r="J223" s="16"/>
      <c r="K223" s="16"/>
    </row>
    <row r="224" spans="1:11" x14ac:dyDescent="0.2">
      <c r="A224" s="10"/>
      <c r="B224" s="16"/>
      <c r="C224" s="16"/>
      <c r="D224" s="16"/>
      <c r="E224" s="10"/>
      <c r="F224" s="10"/>
      <c r="G224" s="10"/>
      <c r="H224" s="10"/>
      <c r="I224" s="10"/>
      <c r="J224" s="16"/>
      <c r="K224" s="16"/>
    </row>
    <row r="225" spans="1:11" x14ac:dyDescent="0.2">
      <c r="A225" s="10"/>
      <c r="B225" s="16"/>
      <c r="C225" s="16"/>
      <c r="D225" s="16"/>
      <c r="E225" s="10"/>
      <c r="F225" s="10"/>
      <c r="G225" s="10"/>
      <c r="H225" s="10"/>
      <c r="I225" s="10"/>
      <c r="J225" s="16"/>
      <c r="K225" s="16"/>
    </row>
    <row r="226" spans="1:11" x14ac:dyDescent="0.2">
      <c r="A226" s="10"/>
      <c r="B226" s="16"/>
      <c r="C226" s="16"/>
      <c r="D226" s="16"/>
      <c r="E226" s="10"/>
      <c r="F226" s="10"/>
      <c r="G226" s="10"/>
      <c r="H226" s="10"/>
      <c r="I226" s="10"/>
      <c r="J226" s="16"/>
      <c r="K226" s="16"/>
    </row>
    <row r="227" spans="1:11" x14ac:dyDescent="0.2">
      <c r="A227" s="10"/>
      <c r="B227" s="16"/>
      <c r="C227" s="16"/>
      <c r="D227" s="16"/>
      <c r="E227" s="10"/>
      <c r="F227" s="10"/>
      <c r="G227" s="10"/>
      <c r="H227" s="10"/>
      <c r="I227" s="10"/>
      <c r="J227" s="16"/>
      <c r="K227" s="16"/>
    </row>
    <row r="228" spans="1:11" x14ac:dyDescent="0.2">
      <c r="A228" s="10"/>
      <c r="B228" s="16"/>
      <c r="C228" s="16"/>
      <c r="D228" s="16"/>
      <c r="E228" s="10"/>
      <c r="F228" s="10"/>
      <c r="G228" s="10"/>
      <c r="H228" s="10"/>
      <c r="I228" s="10"/>
      <c r="J228" s="16"/>
      <c r="K228" s="16"/>
    </row>
    <row r="229" spans="1:11" x14ac:dyDescent="0.2">
      <c r="A229" s="10"/>
      <c r="B229" s="16"/>
      <c r="C229" s="16"/>
      <c r="D229" s="16"/>
      <c r="E229" s="10"/>
      <c r="F229" s="10"/>
      <c r="G229" s="10"/>
      <c r="H229" s="10"/>
      <c r="I229" s="10"/>
      <c r="J229" s="16"/>
      <c r="K229" s="16"/>
    </row>
    <row r="230" spans="1:11" x14ac:dyDescent="0.2">
      <c r="A230" s="10"/>
      <c r="B230" s="16"/>
      <c r="C230" s="16"/>
      <c r="D230" s="16"/>
      <c r="E230" s="10"/>
      <c r="F230" s="10"/>
      <c r="G230" s="10"/>
      <c r="H230" s="10"/>
      <c r="I230" s="10"/>
      <c r="J230" s="16"/>
      <c r="K230" s="16"/>
    </row>
    <row r="231" spans="1:11" x14ac:dyDescent="0.2">
      <c r="A231" s="10"/>
      <c r="B231" s="16"/>
      <c r="C231" s="16"/>
      <c r="D231" s="16"/>
      <c r="E231" s="10"/>
      <c r="F231" s="10"/>
      <c r="G231" s="10"/>
      <c r="H231" s="10"/>
      <c r="I231" s="10"/>
      <c r="J231" s="16"/>
      <c r="K231" s="16"/>
    </row>
    <row r="232" spans="1:11" x14ac:dyDescent="0.2">
      <c r="A232" s="10"/>
      <c r="B232" s="16"/>
      <c r="C232" s="16"/>
      <c r="D232" s="16"/>
      <c r="E232" s="10"/>
      <c r="F232" s="10"/>
      <c r="G232" s="10"/>
      <c r="H232" s="10"/>
      <c r="I232" s="10"/>
      <c r="J232" s="16"/>
      <c r="K232" s="16"/>
    </row>
    <row r="233" spans="1:11" x14ac:dyDescent="0.2">
      <c r="A233" s="10"/>
      <c r="B233" s="16"/>
      <c r="C233" s="16"/>
      <c r="D233" s="16"/>
      <c r="E233" s="10"/>
      <c r="F233" s="10"/>
      <c r="G233" s="10"/>
      <c r="H233" s="10"/>
      <c r="I233" s="10"/>
      <c r="J233" s="16"/>
      <c r="K233" s="16"/>
    </row>
    <row r="234" spans="1:11" x14ac:dyDescent="0.2">
      <c r="A234" s="10"/>
      <c r="B234" s="16"/>
      <c r="C234" s="16"/>
      <c r="D234" s="16"/>
      <c r="E234" s="10"/>
      <c r="F234" s="10"/>
      <c r="G234" s="10"/>
      <c r="H234" s="10"/>
      <c r="I234" s="10"/>
      <c r="J234" s="16"/>
      <c r="K234" s="16"/>
    </row>
    <row r="235" spans="1:11" x14ac:dyDescent="0.2">
      <c r="A235" s="10"/>
      <c r="B235" s="16"/>
      <c r="C235" s="16"/>
      <c r="D235" s="16"/>
      <c r="E235" s="10"/>
      <c r="F235" s="10"/>
      <c r="G235" s="10"/>
      <c r="H235" s="10"/>
      <c r="I235" s="10"/>
      <c r="J235" s="16"/>
      <c r="K235" s="16"/>
    </row>
    <row r="236" spans="1:11" x14ac:dyDescent="0.2">
      <c r="A236" s="10"/>
      <c r="B236" s="16"/>
      <c r="C236" s="16"/>
      <c r="D236" s="16"/>
      <c r="E236" s="10"/>
      <c r="F236" s="10"/>
      <c r="G236" s="10"/>
      <c r="H236" s="10"/>
      <c r="I236" s="10"/>
      <c r="J236" s="16"/>
      <c r="K236" s="16"/>
    </row>
    <row r="237" spans="1:11" x14ac:dyDescent="0.2">
      <c r="A237" s="10"/>
      <c r="B237" s="16"/>
      <c r="C237" s="16"/>
      <c r="D237" s="16"/>
      <c r="E237" s="10"/>
      <c r="F237" s="10"/>
      <c r="G237" s="10"/>
      <c r="H237" s="10"/>
      <c r="I237" s="10"/>
      <c r="J237" s="16"/>
      <c r="K237" s="16"/>
    </row>
    <row r="238" spans="1:11" x14ac:dyDescent="0.2">
      <c r="A238" s="10"/>
      <c r="B238" s="16"/>
      <c r="C238" s="16"/>
      <c r="D238" s="16"/>
      <c r="E238" s="10"/>
      <c r="F238" s="10"/>
      <c r="G238" s="10"/>
      <c r="H238" s="10"/>
      <c r="I238" s="10"/>
      <c r="J238" s="16"/>
      <c r="K238" s="16"/>
    </row>
    <row r="239" spans="1:11" x14ac:dyDescent="0.2">
      <c r="A239" s="10"/>
      <c r="B239" s="16"/>
      <c r="C239" s="16"/>
      <c r="D239" s="16"/>
      <c r="E239" s="10"/>
      <c r="F239" s="10"/>
      <c r="G239" s="10"/>
      <c r="H239" s="10"/>
      <c r="I239" s="10"/>
      <c r="J239" s="16"/>
      <c r="K239" s="16"/>
    </row>
    <row r="240" spans="1:11" x14ac:dyDescent="0.2">
      <c r="A240" s="10"/>
      <c r="B240" s="16"/>
      <c r="C240" s="16"/>
      <c r="D240" s="16"/>
      <c r="E240" s="10"/>
      <c r="F240" s="10"/>
      <c r="G240" s="10"/>
      <c r="H240" s="10"/>
      <c r="I240" s="10"/>
      <c r="J240" s="16"/>
      <c r="K240" s="16"/>
    </row>
    <row r="241" spans="1:11" x14ac:dyDescent="0.2">
      <c r="A241" s="10"/>
      <c r="B241" s="16"/>
      <c r="C241" s="16"/>
      <c r="D241" s="16"/>
      <c r="E241" s="10"/>
      <c r="F241" s="10"/>
      <c r="G241" s="10"/>
      <c r="H241" s="10"/>
      <c r="I241" s="10"/>
      <c r="J241" s="16"/>
      <c r="K241" s="16"/>
    </row>
    <row r="242" spans="1:11" x14ac:dyDescent="0.2">
      <c r="A242" s="10"/>
      <c r="B242" s="16"/>
      <c r="C242" s="16"/>
      <c r="D242" s="16"/>
      <c r="E242" s="10"/>
      <c r="F242" s="10"/>
      <c r="G242" s="10"/>
      <c r="H242" s="10"/>
      <c r="I242" s="10"/>
      <c r="J242" s="16"/>
      <c r="K242" s="16"/>
    </row>
    <row r="243" spans="1:11" x14ac:dyDescent="0.2">
      <c r="A243" s="10"/>
      <c r="B243" s="16"/>
      <c r="C243" s="16"/>
      <c r="D243" s="16"/>
      <c r="E243" s="10"/>
      <c r="F243" s="10"/>
      <c r="G243" s="10"/>
      <c r="H243" s="10"/>
      <c r="I243" s="10"/>
      <c r="J243" s="16"/>
      <c r="K243" s="16"/>
    </row>
    <row r="244" spans="1:11" x14ac:dyDescent="0.2">
      <c r="A244" s="10"/>
      <c r="B244" s="16"/>
      <c r="C244" s="16"/>
      <c r="D244" s="16"/>
      <c r="E244" s="10"/>
      <c r="F244" s="10"/>
      <c r="G244" s="10"/>
      <c r="H244" s="10"/>
      <c r="I244" s="10"/>
      <c r="J244" s="16"/>
      <c r="K244" s="16"/>
    </row>
    <row r="245" spans="1:11" x14ac:dyDescent="0.2">
      <c r="A245" s="10"/>
      <c r="B245" s="16"/>
      <c r="C245" s="16"/>
      <c r="D245" s="16"/>
      <c r="E245" s="10"/>
      <c r="F245" s="10"/>
      <c r="G245" s="10"/>
      <c r="H245" s="10"/>
      <c r="I245" s="10"/>
      <c r="J245" s="16"/>
      <c r="K245" s="16"/>
    </row>
    <row r="246" spans="1:11" x14ac:dyDescent="0.2">
      <c r="A246" s="10"/>
      <c r="B246" s="16"/>
      <c r="C246" s="16"/>
      <c r="D246" s="16"/>
      <c r="E246" s="10"/>
      <c r="F246" s="10"/>
      <c r="G246" s="10"/>
      <c r="H246" s="10"/>
      <c r="I246" s="10"/>
      <c r="J246" s="16"/>
      <c r="K246" s="16"/>
    </row>
    <row r="247" spans="1:11" x14ac:dyDescent="0.2">
      <c r="A247" s="10"/>
      <c r="B247" s="16"/>
      <c r="C247" s="16"/>
      <c r="D247" s="16"/>
      <c r="E247" s="10"/>
      <c r="F247" s="10"/>
      <c r="G247" s="10"/>
      <c r="H247" s="10"/>
      <c r="I247" s="10"/>
      <c r="J247" s="16"/>
      <c r="K247" s="16"/>
    </row>
    <row r="248" spans="1:11" x14ac:dyDescent="0.2">
      <c r="A248" s="10"/>
      <c r="B248" s="16"/>
      <c r="C248" s="16"/>
      <c r="D248" s="16"/>
      <c r="E248" s="10"/>
      <c r="F248" s="10"/>
      <c r="G248" s="10"/>
      <c r="H248" s="10"/>
      <c r="I248" s="10"/>
      <c r="J248" s="16"/>
      <c r="K248" s="16"/>
    </row>
    <row r="249" spans="1:11" x14ac:dyDescent="0.2">
      <c r="A249" s="10"/>
      <c r="B249" s="16"/>
      <c r="C249" s="16"/>
      <c r="D249" s="16"/>
      <c r="E249" s="10"/>
      <c r="F249" s="10"/>
      <c r="G249" s="10"/>
      <c r="H249" s="10"/>
      <c r="I249" s="10"/>
      <c r="J249" s="16"/>
      <c r="K249" s="16"/>
    </row>
    <row r="250" spans="1:11" x14ac:dyDescent="0.2">
      <c r="A250" s="10"/>
      <c r="B250" s="16"/>
      <c r="C250" s="16"/>
      <c r="D250" s="16"/>
      <c r="E250" s="10"/>
      <c r="F250" s="10"/>
      <c r="G250" s="10"/>
      <c r="H250" s="10"/>
      <c r="I250" s="10"/>
      <c r="J250" s="16"/>
      <c r="K250" s="16"/>
    </row>
    <row r="251" spans="1:11" x14ac:dyDescent="0.2">
      <c r="A251" s="10"/>
      <c r="B251" s="16"/>
      <c r="C251" s="16"/>
      <c r="D251" s="16"/>
      <c r="E251" s="10"/>
      <c r="F251" s="10"/>
      <c r="G251" s="10"/>
      <c r="H251" s="10"/>
      <c r="I251" s="10"/>
      <c r="J251" s="16"/>
      <c r="K251" s="16"/>
    </row>
    <row r="252" spans="1:11" x14ac:dyDescent="0.2">
      <c r="A252" s="10"/>
      <c r="B252" s="16"/>
      <c r="C252" s="16"/>
      <c r="D252" s="16"/>
      <c r="E252" s="10"/>
      <c r="F252" s="10"/>
      <c r="G252" s="10"/>
      <c r="H252" s="10"/>
      <c r="I252" s="10"/>
      <c r="J252" s="16"/>
      <c r="K252" s="16"/>
    </row>
    <row r="253" spans="1:11" x14ac:dyDescent="0.2">
      <c r="A253" s="10"/>
      <c r="B253" s="16"/>
      <c r="C253" s="16"/>
      <c r="D253" s="16"/>
      <c r="E253" s="10"/>
      <c r="F253" s="10"/>
      <c r="G253" s="10"/>
      <c r="H253" s="10"/>
      <c r="I253" s="10"/>
      <c r="J253" s="16"/>
      <c r="K253" s="16"/>
    </row>
    <row r="254" spans="1:11" x14ac:dyDescent="0.2">
      <c r="A254" s="10"/>
      <c r="B254" s="16"/>
      <c r="C254" s="16"/>
      <c r="D254" s="16"/>
      <c r="E254" s="10"/>
      <c r="F254" s="10"/>
      <c r="G254" s="10"/>
      <c r="H254" s="10"/>
      <c r="I254" s="10"/>
      <c r="J254" s="16"/>
      <c r="K254" s="16"/>
    </row>
    <row r="255" spans="1:11" x14ac:dyDescent="0.2">
      <c r="A255" s="10"/>
      <c r="B255" s="16"/>
      <c r="C255" s="16"/>
      <c r="D255" s="16"/>
      <c r="E255" s="10"/>
      <c r="F255" s="10"/>
      <c r="G255" s="10"/>
      <c r="H255" s="10"/>
      <c r="I255" s="10"/>
      <c r="J255" s="16"/>
      <c r="K255" s="16"/>
    </row>
    <row r="256" spans="1:11" x14ac:dyDescent="0.2">
      <c r="A256" s="10"/>
      <c r="B256" s="16"/>
      <c r="C256" s="16"/>
      <c r="D256" s="16"/>
      <c r="E256" s="10"/>
      <c r="F256" s="10"/>
      <c r="G256" s="10"/>
      <c r="H256" s="10"/>
      <c r="I256" s="10"/>
      <c r="J256" s="16"/>
      <c r="K256" s="16"/>
    </row>
    <row r="257" spans="1:11" x14ac:dyDescent="0.2">
      <c r="A257" s="10"/>
      <c r="B257" s="16"/>
      <c r="C257" s="16"/>
      <c r="D257" s="16"/>
      <c r="E257" s="10"/>
      <c r="F257" s="10"/>
      <c r="G257" s="10"/>
      <c r="H257" s="10"/>
      <c r="I257" s="10"/>
      <c r="J257" s="16"/>
      <c r="K257" s="16"/>
    </row>
    <row r="258" spans="1:11" x14ac:dyDescent="0.2">
      <c r="A258" s="10"/>
      <c r="B258" s="16"/>
      <c r="C258" s="16"/>
      <c r="D258" s="16"/>
      <c r="E258" s="10"/>
      <c r="F258" s="10"/>
      <c r="G258" s="10"/>
      <c r="H258" s="10"/>
      <c r="I258" s="10"/>
      <c r="J258" s="16"/>
      <c r="K258" s="16"/>
    </row>
    <row r="259" spans="1:11" x14ac:dyDescent="0.2">
      <c r="A259" s="10"/>
      <c r="B259" s="16"/>
      <c r="C259" s="16"/>
      <c r="D259" s="16"/>
      <c r="E259" s="10"/>
      <c r="F259" s="10"/>
      <c r="G259" s="10"/>
      <c r="H259" s="10"/>
      <c r="I259" s="10"/>
      <c r="J259" s="16"/>
      <c r="K259" s="16"/>
    </row>
    <row r="260" spans="1:11" x14ac:dyDescent="0.2">
      <c r="A260" s="10"/>
      <c r="B260" s="16"/>
      <c r="C260" s="16"/>
      <c r="D260" s="16"/>
      <c r="E260" s="10"/>
      <c r="F260" s="10"/>
      <c r="G260" s="10"/>
      <c r="H260" s="10"/>
      <c r="I260" s="10"/>
      <c r="J260" s="16"/>
      <c r="K260" s="16"/>
    </row>
    <row r="261" spans="1:11" x14ac:dyDescent="0.2">
      <c r="A261" s="10"/>
      <c r="B261" s="16"/>
      <c r="C261" s="16"/>
      <c r="D261" s="16"/>
      <c r="E261" s="10"/>
      <c r="F261" s="10"/>
      <c r="G261" s="10"/>
      <c r="H261" s="10"/>
      <c r="I261" s="10"/>
      <c r="J261" s="16"/>
      <c r="K261" s="16"/>
    </row>
    <row r="262" spans="1:11" x14ac:dyDescent="0.2">
      <c r="A262" s="10"/>
      <c r="B262" s="16"/>
      <c r="C262" s="16"/>
      <c r="D262" s="16"/>
      <c r="E262" s="10"/>
      <c r="F262" s="10"/>
      <c r="G262" s="10"/>
      <c r="H262" s="10"/>
      <c r="I262" s="10"/>
      <c r="J262" s="16"/>
      <c r="K262" s="16"/>
    </row>
    <row r="263" spans="1:11" x14ac:dyDescent="0.2">
      <c r="A263" s="10"/>
      <c r="B263" s="16"/>
      <c r="C263" s="16"/>
      <c r="D263" s="16"/>
      <c r="E263" s="10"/>
      <c r="F263" s="10"/>
      <c r="G263" s="10"/>
      <c r="H263" s="10"/>
      <c r="I263" s="10"/>
      <c r="J263" s="16"/>
      <c r="K263" s="16"/>
    </row>
    <row r="264" spans="1:11" x14ac:dyDescent="0.2">
      <c r="A264" s="10"/>
      <c r="B264" s="16"/>
      <c r="C264" s="16"/>
      <c r="D264" s="16"/>
      <c r="E264" s="10"/>
      <c r="F264" s="10"/>
      <c r="G264" s="10"/>
      <c r="H264" s="10"/>
      <c r="I264" s="10"/>
      <c r="J264" s="16"/>
      <c r="K264" s="16"/>
    </row>
    <row r="265" spans="1:11" x14ac:dyDescent="0.2">
      <c r="A265" s="10"/>
      <c r="B265" s="16"/>
      <c r="C265" s="16"/>
      <c r="D265" s="16"/>
      <c r="E265" s="10"/>
      <c r="F265" s="10"/>
      <c r="G265" s="10"/>
      <c r="H265" s="10"/>
      <c r="I265" s="10"/>
      <c r="J265" s="16"/>
      <c r="K265" s="16"/>
    </row>
    <row r="266" spans="1:11" x14ac:dyDescent="0.2">
      <c r="A266" s="10"/>
      <c r="B266" s="16"/>
      <c r="C266" s="16"/>
      <c r="D266" s="16"/>
      <c r="E266" s="10"/>
      <c r="F266" s="10"/>
      <c r="G266" s="10"/>
      <c r="H266" s="10"/>
      <c r="I266" s="10"/>
      <c r="J266" s="16"/>
      <c r="K266" s="16"/>
    </row>
    <row r="267" spans="1:11" x14ac:dyDescent="0.2">
      <c r="A267" s="10"/>
      <c r="B267" s="16"/>
      <c r="C267" s="16"/>
      <c r="D267" s="16"/>
      <c r="E267" s="10"/>
      <c r="F267" s="10"/>
      <c r="G267" s="10"/>
      <c r="H267" s="10"/>
      <c r="I267" s="10"/>
      <c r="J267" s="16"/>
      <c r="K267" s="16"/>
    </row>
    <row r="268" spans="1:11" x14ac:dyDescent="0.2">
      <c r="A268" s="10"/>
      <c r="B268" s="16"/>
      <c r="C268" s="16"/>
      <c r="D268" s="16"/>
      <c r="E268" s="10"/>
      <c r="F268" s="10"/>
      <c r="G268" s="10"/>
      <c r="H268" s="10"/>
      <c r="I268" s="10"/>
      <c r="J268" s="16"/>
      <c r="K268" s="16"/>
    </row>
    <row r="269" spans="1:11" x14ac:dyDescent="0.2">
      <c r="A269" s="10"/>
      <c r="B269" s="16"/>
      <c r="C269" s="16"/>
      <c r="D269" s="16"/>
      <c r="E269" s="10"/>
      <c r="F269" s="10"/>
      <c r="G269" s="10"/>
      <c r="H269" s="10"/>
      <c r="I269" s="10"/>
      <c r="J269" s="16"/>
      <c r="K269" s="16"/>
    </row>
    <row r="270" spans="1:11" x14ac:dyDescent="0.2">
      <c r="A270" s="10"/>
      <c r="B270" s="16"/>
      <c r="C270" s="16"/>
      <c r="D270" s="16"/>
      <c r="E270" s="10"/>
      <c r="F270" s="10"/>
      <c r="G270" s="10"/>
      <c r="H270" s="10"/>
      <c r="I270" s="10"/>
      <c r="J270" s="16"/>
      <c r="K270" s="16"/>
    </row>
    <row r="271" spans="1:11" x14ac:dyDescent="0.2">
      <c r="A271" s="10"/>
      <c r="B271" s="16"/>
      <c r="C271" s="16"/>
      <c r="D271" s="16"/>
      <c r="E271" s="10"/>
      <c r="F271" s="10"/>
      <c r="G271" s="10"/>
      <c r="H271" s="10"/>
      <c r="I271" s="10"/>
      <c r="J271" s="16"/>
      <c r="K271" s="16"/>
    </row>
    <row r="272" spans="1:11" x14ac:dyDescent="0.2">
      <c r="A272" s="10"/>
      <c r="B272" s="16"/>
      <c r="C272" s="16"/>
      <c r="D272" s="16"/>
      <c r="E272" s="10"/>
      <c r="F272" s="10"/>
      <c r="G272" s="10"/>
      <c r="H272" s="10"/>
      <c r="I272" s="10"/>
      <c r="J272" s="16"/>
      <c r="K272" s="16"/>
    </row>
    <row r="273" spans="1:11" x14ac:dyDescent="0.2">
      <c r="A273" s="10"/>
      <c r="B273" s="16"/>
      <c r="C273" s="16"/>
      <c r="D273" s="16"/>
      <c r="E273" s="10"/>
      <c r="F273" s="10"/>
      <c r="G273" s="10"/>
      <c r="H273" s="10"/>
      <c r="I273" s="10"/>
      <c r="J273" s="16"/>
      <c r="K273" s="16"/>
    </row>
    <row r="274" spans="1:11" x14ac:dyDescent="0.2">
      <c r="A274" s="10"/>
      <c r="B274" s="16"/>
      <c r="C274" s="16"/>
      <c r="D274" s="16"/>
      <c r="E274" s="10"/>
      <c r="F274" s="10"/>
      <c r="G274" s="10"/>
      <c r="H274" s="10"/>
      <c r="I274" s="10"/>
      <c r="J274" s="16"/>
      <c r="K274" s="16"/>
    </row>
    <row r="275" spans="1:11" x14ac:dyDescent="0.2">
      <c r="A275" s="10"/>
      <c r="B275" s="16"/>
      <c r="C275" s="16"/>
      <c r="D275" s="16"/>
      <c r="E275" s="10"/>
      <c r="F275" s="10"/>
      <c r="G275" s="10"/>
      <c r="H275" s="10"/>
      <c r="I275" s="10"/>
      <c r="J275" s="16"/>
      <c r="K275" s="16"/>
    </row>
    <row r="276" spans="1:11" x14ac:dyDescent="0.2">
      <c r="A276" s="10"/>
      <c r="B276" s="16"/>
      <c r="C276" s="16"/>
      <c r="D276" s="16"/>
      <c r="E276" s="10"/>
      <c r="F276" s="10"/>
      <c r="G276" s="10"/>
      <c r="H276" s="10"/>
      <c r="I276" s="10"/>
      <c r="J276" s="16"/>
      <c r="K276" s="16"/>
    </row>
    <row r="277" spans="1:11" x14ac:dyDescent="0.2">
      <c r="A277" s="10"/>
      <c r="B277" s="16"/>
      <c r="C277" s="16"/>
      <c r="D277" s="16"/>
      <c r="E277" s="10"/>
      <c r="F277" s="10"/>
      <c r="G277" s="10"/>
      <c r="H277" s="10"/>
      <c r="I277" s="10"/>
      <c r="J277" s="16"/>
      <c r="K277" s="16"/>
    </row>
    <row r="278" spans="1:11" x14ac:dyDescent="0.2">
      <c r="A278" s="10"/>
      <c r="B278" s="16"/>
      <c r="C278" s="16"/>
      <c r="D278" s="16"/>
      <c r="E278" s="10"/>
      <c r="F278" s="10"/>
      <c r="G278" s="10"/>
      <c r="H278" s="10"/>
      <c r="I278" s="10"/>
      <c r="J278" s="16"/>
      <c r="K278" s="16"/>
    </row>
    <row r="279" spans="1:11" x14ac:dyDescent="0.2">
      <c r="A279" s="10"/>
      <c r="B279" s="16"/>
      <c r="C279" s="16"/>
      <c r="D279" s="16"/>
      <c r="E279" s="10"/>
      <c r="F279" s="10"/>
      <c r="G279" s="10"/>
      <c r="H279" s="10"/>
      <c r="I279" s="10"/>
      <c r="J279" s="16"/>
      <c r="K279" s="16"/>
    </row>
    <row r="280" spans="1:11" x14ac:dyDescent="0.2">
      <c r="A280" s="10"/>
      <c r="B280" s="16"/>
      <c r="C280" s="16"/>
      <c r="D280" s="16"/>
      <c r="E280" s="10"/>
      <c r="F280" s="10"/>
      <c r="G280" s="10"/>
      <c r="H280" s="10"/>
      <c r="I280" s="10"/>
      <c r="J280" s="16"/>
      <c r="K280" s="16"/>
    </row>
    <row r="281" spans="1:11" x14ac:dyDescent="0.2">
      <c r="A281" s="10"/>
      <c r="B281" s="16"/>
      <c r="C281" s="16"/>
      <c r="D281" s="16"/>
      <c r="E281" s="10"/>
      <c r="F281" s="10"/>
      <c r="G281" s="10"/>
      <c r="H281" s="10"/>
      <c r="I281" s="10"/>
      <c r="J281" s="16"/>
      <c r="K281" s="16"/>
    </row>
    <row r="282" spans="1:11" x14ac:dyDescent="0.2">
      <c r="A282" s="10"/>
      <c r="B282" s="16"/>
      <c r="C282" s="16"/>
      <c r="D282" s="16"/>
      <c r="E282" s="10"/>
      <c r="F282" s="10"/>
      <c r="G282" s="10"/>
      <c r="H282" s="10"/>
      <c r="I282" s="10"/>
      <c r="J282" s="16"/>
      <c r="K282" s="16"/>
    </row>
    <row r="283" spans="1:11" x14ac:dyDescent="0.2">
      <c r="A283" s="10"/>
      <c r="B283" s="16"/>
      <c r="C283" s="16"/>
      <c r="D283" s="16"/>
      <c r="E283" s="10"/>
      <c r="F283" s="10"/>
      <c r="G283" s="10"/>
      <c r="H283" s="10"/>
      <c r="I283" s="10"/>
      <c r="J283" s="16"/>
      <c r="K283" s="16"/>
    </row>
    <row r="284" spans="1:11" x14ac:dyDescent="0.2">
      <c r="A284" s="10"/>
      <c r="B284" s="16"/>
      <c r="C284" s="16"/>
      <c r="D284" s="16"/>
      <c r="E284" s="10"/>
      <c r="F284" s="10"/>
      <c r="G284" s="10"/>
      <c r="H284" s="10"/>
      <c r="I284" s="10"/>
      <c r="J284" s="16"/>
      <c r="K284" s="16"/>
    </row>
    <row r="285" spans="1:11" x14ac:dyDescent="0.2">
      <c r="A285" s="10"/>
      <c r="B285" s="16"/>
      <c r="C285" s="16"/>
      <c r="D285" s="16"/>
      <c r="E285" s="10"/>
      <c r="F285" s="10"/>
      <c r="G285" s="10"/>
      <c r="H285" s="10"/>
      <c r="I285" s="10"/>
      <c r="J285" s="16"/>
      <c r="K285" s="16"/>
    </row>
    <row r="286" spans="1:11" x14ac:dyDescent="0.2">
      <c r="A286" s="10"/>
      <c r="B286" s="16"/>
      <c r="C286" s="16"/>
      <c r="D286" s="16"/>
      <c r="E286" s="10"/>
      <c r="F286" s="10"/>
      <c r="G286" s="10"/>
      <c r="H286" s="10"/>
      <c r="I286" s="10"/>
      <c r="J286" s="16"/>
      <c r="K286" s="16"/>
    </row>
    <row r="287" spans="1:11" x14ac:dyDescent="0.2">
      <c r="A287" s="10"/>
      <c r="B287" s="16"/>
      <c r="C287" s="16"/>
      <c r="D287" s="16"/>
      <c r="E287" s="10"/>
      <c r="F287" s="10"/>
      <c r="G287" s="10"/>
      <c r="H287" s="10"/>
      <c r="I287" s="10"/>
      <c r="J287" s="16"/>
      <c r="K287" s="16"/>
    </row>
    <row r="288" spans="1:11" x14ac:dyDescent="0.2">
      <c r="A288" s="10"/>
      <c r="B288" s="16"/>
      <c r="C288" s="16"/>
      <c r="D288" s="16"/>
      <c r="E288" s="10"/>
      <c r="F288" s="10"/>
      <c r="G288" s="10"/>
      <c r="H288" s="10"/>
      <c r="I288" s="10"/>
      <c r="J288" s="16"/>
      <c r="K288" s="16"/>
    </row>
    <row r="289" spans="1:11" x14ac:dyDescent="0.2">
      <c r="A289" s="10"/>
      <c r="B289" s="16"/>
      <c r="C289" s="16"/>
      <c r="D289" s="16"/>
      <c r="E289" s="10"/>
      <c r="F289" s="10"/>
      <c r="G289" s="10"/>
      <c r="H289" s="10"/>
      <c r="I289" s="10"/>
      <c r="J289" s="16"/>
      <c r="K289" s="16"/>
    </row>
    <row r="290" spans="1:11" x14ac:dyDescent="0.2">
      <c r="A290" s="10"/>
      <c r="B290" s="16"/>
      <c r="C290" s="16"/>
      <c r="D290" s="16"/>
      <c r="E290" s="10"/>
      <c r="F290" s="10"/>
      <c r="G290" s="10"/>
      <c r="H290" s="10"/>
      <c r="I290" s="10"/>
      <c r="J290" s="16"/>
      <c r="K290" s="16"/>
    </row>
    <row r="291" spans="1:11" x14ac:dyDescent="0.2">
      <c r="A291" s="10"/>
      <c r="B291" s="16"/>
      <c r="C291" s="16"/>
      <c r="D291" s="16"/>
      <c r="E291" s="10"/>
      <c r="F291" s="10"/>
      <c r="G291" s="10"/>
      <c r="H291" s="10"/>
      <c r="I291" s="10"/>
      <c r="J291" s="16"/>
      <c r="K291" s="16"/>
    </row>
    <row r="292" spans="1:11" x14ac:dyDescent="0.2">
      <c r="A292" s="10"/>
      <c r="B292" s="16"/>
      <c r="C292" s="16"/>
      <c r="D292" s="16"/>
      <c r="E292" s="10"/>
      <c r="F292" s="10"/>
      <c r="G292" s="10"/>
      <c r="H292" s="10"/>
      <c r="I292" s="10"/>
      <c r="J292" s="16"/>
      <c r="K292" s="16"/>
    </row>
    <row r="293" spans="1:11" x14ac:dyDescent="0.2">
      <c r="A293" s="10"/>
      <c r="B293" s="16"/>
      <c r="C293" s="16"/>
      <c r="D293" s="16"/>
      <c r="E293" s="10"/>
      <c r="F293" s="10"/>
      <c r="G293" s="10"/>
      <c r="H293" s="10"/>
      <c r="I293" s="10"/>
      <c r="J293" s="16"/>
      <c r="K293" s="16"/>
    </row>
    <row r="294" spans="1:11" x14ac:dyDescent="0.2">
      <c r="A294" s="10"/>
      <c r="B294" s="16"/>
      <c r="C294" s="16"/>
      <c r="D294" s="16"/>
      <c r="E294" s="10"/>
      <c r="F294" s="10"/>
      <c r="G294" s="10"/>
      <c r="H294" s="10"/>
      <c r="I294" s="10"/>
      <c r="J294" s="16"/>
      <c r="K294" s="16"/>
    </row>
    <row r="295" spans="1:11" x14ac:dyDescent="0.2">
      <c r="A295" s="10"/>
      <c r="B295" s="16"/>
      <c r="C295" s="16"/>
      <c r="D295" s="16"/>
      <c r="E295" s="10"/>
      <c r="F295" s="10"/>
      <c r="G295" s="10"/>
      <c r="H295" s="10"/>
      <c r="I295" s="10"/>
      <c r="J295" s="16"/>
      <c r="K295" s="16"/>
    </row>
    <row r="296" spans="1:11" x14ac:dyDescent="0.2">
      <c r="A296" s="10"/>
      <c r="B296" s="16"/>
      <c r="C296" s="16"/>
      <c r="D296" s="16"/>
      <c r="E296" s="10"/>
      <c r="F296" s="10"/>
      <c r="G296" s="10"/>
      <c r="H296" s="10"/>
      <c r="I296" s="10"/>
      <c r="J296" s="16"/>
      <c r="K296" s="16"/>
    </row>
    <row r="297" spans="1:11" x14ac:dyDescent="0.2">
      <c r="A297" s="10"/>
      <c r="B297" s="16"/>
      <c r="C297" s="16"/>
      <c r="D297" s="16"/>
      <c r="E297" s="10"/>
      <c r="F297" s="10"/>
      <c r="G297" s="10"/>
      <c r="H297" s="10"/>
      <c r="I297" s="10"/>
      <c r="J297" s="16"/>
      <c r="K297" s="16"/>
    </row>
    <row r="298" spans="1:11" x14ac:dyDescent="0.2">
      <c r="A298" s="10"/>
      <c r="B298" s="16"/>
      <c r="C298" s="16"/>
      <c r="D298" s="16"/>
      <c r="E298" s="10"/>
      <c r="F298" s="10"/>
      <c r="G298" s="10"/>
      <c r="H298" s="10"/>
      <c r="I298" s="10"/>
      <c r="J298" s="16"/>
      <c r="K298" s="16"/>
    </row>
    <row r="299" spans="1:11" x14ac:dyDescent="0.2">
      <c r="A299" s="10"/>
      <c r="B299" s="16"/>
      <c r="C299" s="16"/>
      <c r="D299" s="16"/>
      <c r="E299" s="10"/>
      <c r="F299" s="10"/>
      <c r="G299" s="10"/>
      <c r="H299" s="10"/>
      <c r="I299" s="10"/>
      <c r="J299" s="16"/>
      <c r="K299" s="16"/>
    </row>
    <row r="300" spans="1:11" x14ac:dyDescent="0.2">
      <c r="A300" s="10"/>
      <c r="B300" s="16"/>
      <c r="C300" s="16"/>
      <c r="D300" s="16"/>
      <c r="E300" s="10"/>
      <c r="F300" s="10"/>
      <c r="G300" s="10"/>
      <c r="H300" s="10"/>
      <c r="I300" s="10"/>
      <c r="J300" s="16"/>
      <c r="K300" s="16"/>
    </row>
    <row r="301" spans="1:11" x14ac:dyDescent="0.2">
      <c r="A301" s="10"/>
      <c r="B301" s="16"/>
      <c r="C301" s="16"/>
      <c r="D301" s="16"/>
      <c r="E301" s="10"/>
      <c r="F301" s="10"/>
      <c r="G301" s="10"/>
      <c r="H301" s="10"/>
      <c r="I301" s="10"/>
      <c r="J301" s="16"/>
      <c r="K301" s="16"/>
    </row>
    <row r="302" spans="1:11" x14ac:dyDescent="0.2">
      <c r="A302" s="10"/>
      <c r="B302" s="16"/>
      <c r="C302" s="16"/>
      <c r="D302" s="16"/>
      <c r="E302" s="10"/>
      <c r="F302" s="10"/>
      <c r="G302" s="10"/>
      <c r="H302" s="10"/>
      <c r="I302" s="10"/>
      <c r="J302" s="16"/>
      <c r="K302" s="16"/>
    </row>
    <row r="303" spans="1:11" x14ac:dyDescent="0.2">
      <c r="A303" s="10"/>
      <c r="B303" s="16"/>
      <c r="C303" s="16"/>
      <c r="D303" s="16"/>
      <c r="E303" s="10"/>
      <c r="F303" s="10"/>
      <c r="G303" s="10"/>
      <c r="H303" s="10"/>
      <c r="I303" s="10"/>
      <c r="J303" s="16"/>
      <c r="K303" s="16"/>
    </row>
    <row r="304" spans="1:11" x14ac:dyDescent="0.2">
      <c r="A304" s="10"/>
      <c r="B304" s="16"/>
      <c r="C304" s="16"/>
      <c r="D304" s="16"/>
      <c r="E304" s="10"/>
      <c r="F304" s="10"/>
      <c r="G304" s="10"/>
      <c r="H304" s="10"/>
      <c r="I304" s="10"/>
      <c r="J304" s="16"/>
      <c r="K304" s="16"/>
    </row>
    <row r="305" spans="1:11" x14ac:dyDescent="0.2">
      <c r="A305" s="10"/>
      <c r="B305" s="16"/>
      <c r="C305" s="16"/>
      <c r="D305" s="16"/>
      <c r="E305" s="10"/>
      <c r="F305" s="10"/>
      <c r="G305" s="10"/>
      <c r="H305" s="10"/>
      <c r="I305" s="10"/>
      <c r="J305" s="16"/>
      <c r="K305" s="16"/>
    </row>
    <row r="306" spans="1:11" x14ac:dyDescent="0.2">
      <c r="A306" s="10"/>
      <c r="B306" s="16"/>
      <c r="C306" s="16"/>
      <c r="D306" s="16"/>
      <c r="E306" s="10"/>
      <c r="F306" s="10"/>
      <c r="G306" s="10"/>
      <c r="H306" s="10"/>
      <c r="I306" s="10"/>
      <c r="J306" s="16"/>
      <c r="K306" s="16"/>
    </row>
    <row r="307" spans="1:11" x14ac:dyDescent="0.2">
      <c r="A307" s="10"/>
      <c r="B307" s="16"/>
      <c r="C307" s="16"/>
      <c r="D307" s="16"/>
      <c r="E307" s="10"/>
      <c r="F307" s="10"/>
      <c r="G307" s="10"/>
      <c r="H307" s="10"/>
      <c r="I307" s="10"/>
      <c r="J307" s="16"/>
      <c r="K307" s="16"/>
    </row>
    <row r="308" spans="1:11" x14ac:dyDescent="0.2">
      <c r="A308" s="10"/>
      <c r="B308" s="16"/>
      <c r="C308" s="16"/>
      <c r="D308" s="16"/>
      <c r="E308" s="10"/>
      <c r="F308" s="10"/>
      <c r="G308" s="10"/>
      <c r="H308" s="10"/>
      <c r="I308" s="10"/>
      <c r="J308" s="16"/>
      <c r="K308" s="16"/>
    </row>
    <row r="309" spans="1:11" x14ac:dyDescent="0.2">
      <c r="A309" s="10"/>
      <c r="B309" s="16"/>
      <c r="C309" s="16"/>
      <c r="D309" s="16"/>
      <c r="E309" s="10"/>
      <c r="F309" s="10"/>
      <c r="G309" s="10"/>
      <c r="H309" s="10"/>
      <c r="I309" s="10"/>
      <c r="J309" s="16"/>
      <c r="K309" s="16"/>
    </row>
    <row r="310" spans="1:11" x14ac:dyDescent="0.2">
      <c r="A310" s="10"/>
      <c r="B310" s="16"/>
      <c r="C310" s="16"/>
      <c r="D310" s="16"/>
      <c r="E310" s="10"/>
      <c r="F310" s="10"/>
      <c r="G310" s="10"/>
      <c r="H310" s="10"/>
      <c r="I310" s="10"/>
      <c r="J310" s="16"/>
      <c r="K310" s="16"/>
    </row>
    <row r="311" spans="1:11" x14ac:dyDescent="0.2">
      <c r="A311" s="10"/>
      <c r="B311" s="16"/>
      <c r="C311" s="16"/>
      <c r="D311" s="16"/>
      <c r="E311" s="10"/>
      <c r="F311" s="10"/>
      <c r="G311" s="10"/>
      <c r="H311" s="10"/>
      <c r="I311" s="10"/>
      <c r="J311" s="16"/>
      <c r="K311" s="16"/>
    </row>
    <row r="312" spans="1:11" x14ac:dyDescent="0.2">
      <c r="A312" s="10"/>
      <c r="B312" s="16"/>
      <c r="C312" s="16"/>
      <c r="D312" s="16"/>
      <c r="E312" s="10"/>
      <c r="F312" s="10"/>
      <c r="G312" s="10"/>
      <c r="H312" s="10"/>
      <c r="I312" s="10"/>
      <c r="J312" s="16"/>
      <c r="K312" s="16"/>
    </row>
    <row r="313" spans="1:11" x14ac:dyDescent="0.2">
      <c r="A313" s="10"/>
      <c r="B313" s="16"/>
      <c r="C313" s="16"/>
      <c r="D313" s="16"/>
      <c r="E313" s="10"/>
      <c r="F313" s="10"/>
      <c r="G313" s="10"/>
      <c r="H313" s="10"/>
      <c r="I313" s="10"/>
      <c r="J313" s="16"/>
      <c r="K313" s="16"/>
    </row>
    <row r="314" spans="1:11" x14ac:dyDescent="0.2">
      <c r="A314" s="10"/>
      <c r="B314" s="16"/>
      <c r="C314" s="16"/>
      <c r="D314" s="16"/>
      <c r="E314" s="10"/>
      <c r="F314" s="10"/>
      <c r="G314" s="10"/>
      <c r="H314" s="10"/>
      <c r="I314" s="10"/>
      <c r="J314" s="16"/>
      <c r="K314" s="16"/>
    </row>
    <row r="315" spans="1:11" x14ac:dyDescent="0.2">
      <c r="A315" s="10"/>
      <c r="B315" s="16"/>
      <c r="C315" s="16"/>
      <c r="D315" s="16"/>
      <c r="E315" s="10"/>
      <c r="F315" s="10"/>
      <c r="G315" s="10"/>
      <c r="H315" s="10"/>
      <c r="I315" s="10"/>
      <c r="J315" s="16"/>
      <c r="K315" s="16"/>
    </row>
    <row r="316" spans="1:11" x14ac:dyDescent="0.2">
      <c r="A316" s="10"/>
      <c r="B316" s="16"/>
      <c r="C316" s="16"/>
      <c r="D316" s="16"/>
      <c r="E316" s="10"/>
      <c r="F316" s="10"/>
      <c r="G316" s="10"/>
      <c r="H316" s="10"/>
      <c r="I316" s="10"/>
      <c r="J316" s="16"/>
      <c r="K316" s="16"/>
    </row>
    <row r="317" spans="1:11" x14ac:dyDescent="0.2">
      <c r="A317" s="10"/>
      <c r="B317" s="16"/>
      <c r="C317" s="16"/>
      <c r="D317" s="16"/>
      <c r="E317" s="10"/>
      <c r="F317" s="10"/>
      <c r="G317" s="10"/>
      <c r="H317" s="10"/>
      <c r="I317" s="10"/>
      <c r="J317" s="16"/>
      <c r="K317" s="16"/>
    </row>
    <row r="318" spans="1:11" x14ac:dyDescent="0.2">
      <c r="A318" s="10"/>
      <c r="B318" s="16"/>
      <c r="C318" s="16"/>
      <c r="D318" s="16"/>
      <c r="E318" s="10"/>
      <c r="F318" s="10"/>
      <c r="G318" s="10"/>
      <c r="H318" s="10"/>
      <c r="I318" s="10"/>
      <c r="J318" s="16"/>
      <c r="K318" s="16"/>
    </row>
    <row r="319" spans="1:11" x14ac:dyDescent="0.2">
      <c r="A319" s="10"/>
      <c r="B319" s="16"/>
      <c r="C319" s="16"/>
      <c r="D319" s="16"/>
      <c r="E319" s="10"/>
      <c r="F319" s="10"/>
      <c r="G319" s="10"/>
      <c r="H319" s="10"/>
      <c r="I319" s="10"/>
      <c r="J319" s="16"/>
      <c r="K319" s="16"/>
    </row>
    <row r="320" spans="1:11" x14ac:dyDescent="0.2">
      <c r="A320" s="10"/>
      <c r="B320" s="16"/>
      <c r="C320" s="16"/>
      <c r="D320" s="16"/>
      <c r="E320" s="10"/>
      <c r="F320" s="10"/>
      <c r="G320" s="10"/>
      <c r="H320" s="10"/>
      <c r="I320" s="10"/>
      <c r="J320" s="16"/>
      <c r="K320" s="16"/>
    </row>
    <row r="321" spans="1:11" x14ac:dyDescent="0.2">
      <c r="A321" s="10"/>
      <c r="B321" s="16"/>
      <c r="C321" s="16"/>
      <c r="D321" s="16"/>
      <c r="E321" s="10"/>
      <c r="F321" s="10"/>
      <c r="G321" s="10"/>
      <c r="H321" s="10"/>
      <c r="I321" s="10"/>
      <c r="J321" s="16"/>
      <c r="K321" s="16"/>
    </row>
    <row r="322" spans="1:11" x14ac:dyDescent="0.2">
      <c r="A322" s="10"/>
      <c r="B322" s="16"/>
      <c r="C322" s="16"/>
      <c r="D322" s="16"/>
      <c r="E322" s="10"/>
      <c r="F322" s="10"/>
      <c r="G322" s="10"/>
      <c r="H322" s="10"/>
      <c r="I322" s="10"/>
      <c r="J322" s="16"/>
      <c r="K322" s="16"/>
    </row>
    <row r="323" spans="1:11" x14ac:dyDescent="0.2">
      <c r="A323" s="10"/>
      <c r="B323" s="16"/>
      <c r="C323" s="16"/>
      <c r="D323" s="16"/>
      <c r="E323" s="10"/>
      <c r="F323" s="10"/>
      <c r="G323" s="10"/>
      <c r="H323" s="10"/>
      <c r="I323" s="10"/>
      <c r="J323" s="16"/>
      <c r="K323" s="16"/>
    </row>
    <row r="324" spans="1:11" x14ac:dyDescent="0.2">
      <c r="A324" s="10"/>
      <c r="B324" s="16"/>
      <c r="C324" s="16"/>
      <c r="D324" s="16"/>
      <c r="E324" s="10"/>
      <c r="F324" s="10"/>
      <c r="G324" s="10"/>
      <c r="H324" s="10"/>
      <c r="I324" s="10"/>
      <c r="J324" s="16"/>
      <c r="K324" s="16"/>
    </row>
    <row r="325" spans="1:11" x14ac:dyDescent="0.2">
      <c r="A325" s="10"/>
      <c r="B325" s="16"/>
      <c r="C325" s="16"/>
      <c r="D325" s="16"/>
      <c r="E325" s="10"/>
      <c r="F325" s="10"/>
      <c r="G325" s="10"/>
      <c r="H325" s="10"/>
      <c r="I325" s="10"/>
      <c r="J325" s="16"/>
      <c r="K325" s="16"/>
    </row>
    <row r="326" spans="1:11" x14ac:dyDescent="0.2">
      <c r="A326" s="10"/>
      <c r="B326" s="16"/>
      <c r="C326" s="16"/>
      <c r="D326" s="16"/>
      <c r="E326" s="10"/>
      <c r="F326" s="10"/>
      <c r="G326" s="10"/>
      <c r="H326" s="10"/>
      <c r="I326" s="10"/>
      <c r="J326" s="16"/>
      <c r="K326" s="16"/>
    </row>
    <row r="327" spans="1:11" x14ac:dyDescent="0.2">
      <c r="A327" s="10"/>
      <c r="B327" s="16"/>
      <c r="C327" s="16"/>
      <c r="D327" s="16"/>
      <c r="E327" s="10"/>
      <c r="F327" s="10"/>
      <c r="G327" s="10"/>
      <c r="H327" s="10"/>
      <c r="I327" s="10"/>
      <c r="J327" s="16"/>
      <c r="K327" s="16"/>
    </row>
    <row r="328" spans="1:11" x14ac:dyDescent="0.2">
      <c r="A328" s="10"/>
      <c r="B328" s="16"/>
      <c r="C328" s="16"/>
      <c r="D328" s="16"/>
      <c r="E328" s="10"/>
      <c r="F328" s="10"/>
      <c r="G328" s="10"/>
      <c r="H328" s="10"/>
      <c r="I328" s="10"/>
      <c r="J328" s="16"/>
      <c r="K328" s="16"/>
    </row>
    <row r="329" spans="1:11" x14ac:dyDescent="0.2">
      <c r="A329" s="10"/>
      <c r="B329" s="16"/>
      <c r="C329" s="16"/>
      <c r="D329" s="16"/>
      <c r="E329" s="10"/>
      <c r="F329" s="10"/>
      <c r="G329" s="10"/>
      <c r="H329" s="10"/>
      <c r="I329" s="10"/>
      <c r="J329" s="16"/>
      <c r="K329" s="16"/>
    </row>
    <row r="330" spans="1:11" x14ac:dyDescent="0.2">
      <c r="A330" s="10"/>
      <c r="B330" s="16"/>
      <c r="C330" s="16"/>
      <c r="D330" s="16"/>
      <c r="E330" s="10"/>
      <c r="F330" s="10"/>
      <c r="G330" s="10"/>
      <c r="H330" s="10"/>
      <c r="I330" s="10"/>
      <c r="J330" s="16"/>
      <c r="K330" s="16"/>
    </row>
    <row r="331" spans="1:11" x14ac:dyDescent="0.2">
      <c r="A331" s="10"/>
      <c r="B331" s="16"/>
      <c r="C331" s="16"/>
      <c r="D331" s="16"/>
      <c r="E331" s="10"/>
      <c r="F331" s="10"/>
      <c r="G331" s="10"/>
      <c r="H331" s="10"/>
      <c r="I331" s="10"/>
      <c r="J331" s="16"/>
      <c r="K331" s="16"/>
    </row>
    <row r="332" spans="1:11" x14ac:dyDescent="0.2">
      <c r="A332" s="10"/>
      <c r="B332" s="16"/>
      <c r="C332" s="16"/>
      <c r="D332" s="16"/>
      <c r="E332" s="10"/>
      <c r="F332" s="10"/>
      <c r="G332" s="10"/>
      <c r="H332" s="10"/>
      <c r="I332" s="10"/>
      <c r="J332" s="16"/>
      <c r="K332" s="16"/>
    </row>
    <row r="333" spans="1:11" x14ac:dyDescent="0.2">
      <c r="A333" s="10"/>
      <c r="B333" s="16"/>
      <c r="C333" s="16"/>
      <c r="D333" s="16"/>
      <c r="E333" s="10"/>
      <c r="F333" s="10"/>
      <c r="G333" s="10"/>
      <c r="H333" s="10"/>
      <c r="I333" s="10"/>
      <c r="J333" s="16"/>
      <c r="K333" s="16"/>
    </row>
    <row r="334" spans="1:11" x14ac:dyDescent="0.2">
      <c r="A334" s="10"/>
      <c r="B334" s="16"/>
      <c r="C334" s="16"/>
      <c r="D334" s="16"/>
      <c r="E334" s="10"/>
      <c r="F334" s="10"/>
      <c r="G334" s="10"/>
      <c r="H334" s="10"/>
      <c r="I334" s="10"/>
      <c r="J334" s="16"/>
      <c r="K334" s="16"/>
    </row>
    <row r="335" spans="1:11" x14ac:dyDescent="0.2">
      <c r="A335" s="10"/>
      <c r="B335" s="16"/>
      <c r="C335" s="16"/>
      <c r="D335" s="16"/>
      <c r="E335" s="10"/>
      <c r="F335" s="10"/>
      <c r="G335" s="10"/>
      <c r="H335" s="10"/>
      <c r="I335" s="10"/>
      <c r="J335" s="16"/>
      <c r="K335" s="16"/>
    </row>
    <row r="336" spans="1:11" x14ac:dyDescent="0.2">
      <c r="A336" s="10"/>
      <c r="B336" s="16"/>
      <c r="C336" s="16"/>
      <c r="D336" s="16"/>
      <c r="E336" s="10"/>
      <c r="F336" s="10"/>
      <c r="G336" s="10"/>
      <c r="H336" s="10"/>
      <c r="I336" s="10"/>
      <c r="J336" s="16"/>
      <c r="K336" s="16"/>
    </row>
    <row r="337" spans="1:11" x14ac:dyDescent="0.2">
      <c r="A337" s="10"/>
      <c r="B337" s="16"/>
      <c r="C337" s="16"/>
      <c r="D337" s="16"/>
      <c r="E337" s="10"/>
      <c r="F337" s="10"/>
      <c r="G337" s="10"/>
      <c r="H337" s="10"/>
      <c r="I337" s="10"/>
      <c r="J337" s="16"/>
      <c r="K337" s="16"/>
    </row>
    <row r="338" spans="1:11" x14ac:dyDescent="0.2">
      <c r="A338" s="10"/>
      <c r="B338" s="16"/>
      <c r="C338" s="16"/>
      <c r="D338" s="16"/>
      <c r="E338" s="10"/>
      <c r="F338" s="10"/>
      <c r="G338" s="10"/>
      <c r="H338" s="10"/>
      <c r="I338" s="10"/>
      <c r="J338" s="16"/>
      <c r="K338" s="16"/>
    </row>
    <row r="339" spans="1:11" x14ac:dyDescent="0.2">
      <c r="A339" s="10"/>
      <c r="B339" s="16"/>
      <c r="C339" s="16"/>
      <c r="D339" s="16"/>
      <c r="E339" s="10"/>
      <c r="F339" s="10"/>
      <c r="G339" s="10"/>
      <c r="H339" s="10"/>
      <c r="I339" s="10"/>
      <c r="J339" s="16"/>
      <c r="K339" s="16"/>
    </row>
    <row r="340" spans="1:11" x14ac:dyDescent="0.2">
      <c r="A340" s="10"/>
      <c r="B340" s="16"/>
      <c r="C340" s="16"/>
      <c r="D340" s="16"/>
      <c r="E340" s="10"/>
      <c r="F340" s="10"/>
      <c r="G340" s="10"/>
      <c r="H340" s="10"/>
      <c r="I340" s="10"/>
      <c r="J340" s="16"/>
      <c r="K340" s="16"/>
    </row>
    <row r="341" spans="1:11" x14ac:dyDescent="0.2">
      <c r="A341" s="10"/>
      <c r="B341" s="16"/>
      <c r="C341" s="16"/>
      <c r="D341" s="16"/>
      <c r="E341" s="10"/>
      <c r="F341" s="10"/>
      <c r="G341" s="10"/>
      <c r="H341" s="10"/>
      <c r="I341" s="10"/>
      <c r="J341" s="16"/>
      <c r="K341" s="16"/>
    </row>
    <row r="342" spans="1:11" x14ac:dyDescent="0.2">
      <c r="A342" s="10"/>
      <c r="B342" s="16"/>
      <c r="C342" s="16"/>
      <c r="D342" s="16"/>
      <c r="E342" s="10"/>
      <c r="F342" s="10"/>
      <c r="G342" s="10"/>
      <c r="H342" s="10"/>
      <c r="I342" s="10"/>
      <c r="J342" s="16"/>
      <c r="K342" s="16"/>
    </row>
    <row r="343" spans="1:11" x14ac:dyDescent="0.2">
      <c r="A343" s="10"/>
      <c r="B343" s="16"/>
      <c r="C343" s="16"/>
      <c r="D343" s="16"/>
      <c r="E343" s="10"/>
      <c r="F343" s="10"/>
      <c r="G343" s="10"/>
      <c r="H343" s="10"/>
      <c r="I343" s="10"/>
      <c r="J343" s="16"/>
      <c r="K343" s="16"/>
    </row>
    <row r="344" spans="1:11" x14ac:dyDescent="0.2">
      <c r="A344" s="10"/>
      <c r="B344" s="16"/>
      <c r="C344" s="16"/>
      <c r="D344" s="16"/>
      <c r="E344" s="10"/>
      <c r="F344" s="10"/>
      <c r="G344" s="10"/>
      <c r="H344" s="10"/>
      <c r="I344" s="10"/>
      <c r="J344" s="16"/>
      <c r="K344" s="16"/>
    </row>
    <row r="345" spans="1:11" x14ac:dyDescent="0.2">
      <c r="A345" s="10"/>
      <c r="B345" s="16"/>
      <c r="C345" s="16"/>
      <c r="D345" s="16"/>
      <c r="E345" s="10"/>
      <c r="F345" s="10"/>
      <c r="G345" s="10"/>
      <c r="H345" s="10"/>
      <c r="I345" s="10"/>
      <c r="J345" s="16"/>
      <c r="K345" s="16"/>
    </row>
    <row r="346" spans="1:11" x14ac:dyDescent="0.2">
      <c r="A346" s="10"/>
      <c r="B346" s="16"/>
      <c r="C346" s="16"/>
      <c r="D346" s="16"/>
      <c r="E346" s="10"/>
      <c r="F346" s="10"/>
      <c r="G346" s="10"/>
      <c r="H346" s="10"/>
      <c r="I346" s="10"/>
      <c r="J346" s="16"/>
      <c r="K346" s="16"/>
    </row>
    <row r="347" spans="1:11" x14ac:dyDescent="0.2">
      <c r="A347" s="10"/>
      <c r="B347" s="16"/>
      <c r="C347" s="16"/>
      <c r="D347" s="16"/>
      <c r="E347" s="10"/>
      <c r="F347" s="10"/>
      <c r="G347" s="10"/>
      <c r="H347" s="10"/>
      <c r="I347" s="10"/>
      <c r="J347" s="16"/>
      <c r="K347" s="16"/>
    </row>
    <row r="348" spans="1:11" x14ac:dyDescent="0.2">
      <c r="A348" s="10"/>
      <c r="B348" s="16"/>
      <c r="C348" s="16"/>
      <c r="D348" s="16"/>
      <c r="E348" s="10"/>
      <c r="F348" s="10"/>
      <c r="G348" s="10"/>
      <c r="H348" s="10"/>
      <c r="I348" s="10"/>
      <c r="J348" s="16"/>
      <c r="K348" s="16"/>
    </row>
    <row r="349" spans="1:11" x14ac:dyDescent="0.2">
      <c r="A349" s="10"/>
      <c r="B349" s="16"/>
      <c r="C349" s="16"/>
      <c r="D349" s="16"/>
      <c r="E349" s="10"/>
      <c r="F349" s="10"/>
      <c r="G349" s="10"/>
      <c r="H349" s="10"/>
      <c r="I349" s="10"/>
      <c r="J349" s="16"/>
      <c r="K349" s="16"/>
    </row>
    <row r="350" spans="1:11" x14ac:dyDescent="0.2">
      <c r="A350" s="10"/>
      <c r="B350" s="16"/>
      <c r="C350" s="16"/>
      <c r="D350" s="16"/>
      <c r="E350" s="10"/>
      <c r="F350" s="10"/>
      <c r="G350" s="10"/>
      <c r="H350" s="10"/>
      <c r="I350" s="10"/>
      <c r="J350" s="16"/>
      <c r="K350" s="16"/>
    </row>
    <row r="351" spans="1:11" x14ac:dyDescent="0.2">
      <c r="A351" s="10"/>
      <c r="B351" s="16"/>
      <c r="C351" s="16"/>
      <c r="D351" s="16"/>
      <c r="E351" s="10"/>
      <c r="F351" s="10"/>
      <c r="G351" s="10"/>
      <c r="H351" s="10"/>
      <c r="I351" s="10"/>
      <c r="J351" s="16"/>
      <c r="K351" s="16"/>
    </row>
    <row r="352" spans="1:11" x14ac:dyDescent="0.2">
      <c r="A352" s="10"/>
      <c r="B352" s="16"/>
      <c r="C352" s="16"/>
      <c r="D352" s="16"/>
      <c r="E352" s="10"/>
      <c r="F352" s="10"/>
      <c r="G352" s="10"/>
      <c r="H352" s="10"/>
      <c r="I352" s="10"/>
      <c r="J352" s="16"/>
      <c r="K352" s="16"/>
    </row>
    <row r="353" spans="1:11" x14ac:dyDescent="0.2">
      <c r="A353" s="10"/>
      <c r="B353" s="16"/>
      <c r="C353" s="16"/>
      <c r="D353" s="16"/>
      <c r="E353" s="10"/>
      <c r="F353" s="10"/>
      <c r="G353" s="10"/>
      <c r="H353" s="10"/>
      <c r="I353" s="10"/>
      <c r="J353" s="16"/>
      <c r="K353" s="16"/>
    </row>
    <row r="354" spans="1:11" x14ac:dyDescent="0.2">
      <c r="A354" s="10"/>
      <c r="B354" s="16"/>
      <c r="C354" s="16"/>
      <c r="D354" s="16"/>
      <c r="E354" s="10"/>
      <c r="F354" s="10"/>
      <c r="G354" s="10"/>
      <c r="H354" s="10"/>
      <c r="I354" s="10"/>
      <c r="J354" s="16"/>
      <c r="K354" s="16"/>
    </row>
    <row r="355" spans="1:11" x14ac:dyDescent="0.2">
      <c r="A355" s="10"/>
      <c r="B355" s="16"/>
      <c r="C355" s="16"/>
      <c r="D355" s="16"/>
      <c r="E355" s="10"/>
      <c r="F355" s="10"/>
      <c r="G355" s="10"/>
      <c r="H355" s="10"/>
      <c r="I355" s="10"/>
      <c r="J355" s="16"/>
      <c r="K355" s="16"/>
    </row>
    <row r="356" spans="1:11" x14ac:dyDescent="0.2">
      <c r="A356" s="10"/>
      <c r="B356" s="16"/>
      <c r="C356" s="16"/>
      <c r="D356" s="16"/>
      <c r="E356" s="10"/>
      <c r="F356" s="10"/>
      <c r="G356" s="10"/>
      <c r="H356" s="10"/>
      <c r="I356" s="10"/>
      <c r="J356" s="16"/>
      <c r="K356" s="16"/>
    </row>
    <row r="357" spans="1:11" x14ac:dyDescent="0.2">
      <c r="A357" s="10"/>
      <c r="B357" s="16"/>
      <c r="C357" s="16"/>
      <c r="D357" s="16"/>
      <c r="E357" s="10"/>
      <c r="F357" s="10"/>
      <c r="G357" s="10"/>
      <c r="H357" s="10"/>
      <c r="I357" s="10"/>
      <c r="J357" s="16"/>
      <c r="K357" s="16"/>
    </row>
    <row r="358" spans="1:11" x14ac:dyDescent="0.2">
      <c r="A358" s="10"/>
      <c r="B358" s="16"/>
      <c r="C358" s="16"/>
      <c r="D358" s="16"/>
      <c r="E358" s="10"/>
      <c r="F358" s="10"/>
      <c r="G358" s="10"/>
      <c r="H358" s="10"/>
      <c r="I358" s="10"/>
      <c r="J358" s="16"/>
      <c r="K358" s="16"/>
    </row>
    <row r="359" spans="1:11" x14ac:dyDescent="0.2">
      <c r="A359" s="10"/>
      <c r="B359" s="16"/>
      <c r="C359" s="16"/>
      <c r="D359" s="16"/>
      <c r="E359" s="10"/>
      <c r="F359" s="10"/>
      <c r="G359" s="10"/>
      <c r="H359" s="10"/>
      <c r="I359" s="10"/>
      <c r="J359" s="16"/>
      <c r="K359" s="16"/>
    </row>
    <row r="360" spans="1:11" x14ac:dyDescent="0.2">
      <c r="A360" s="10"/>
      <c r="B360" s="16"/>
      <c r="C360" s="16"/>
      <c r="D360" s="16"/>
      <c r="E360" s="10"/>
      <c r="F360" s="10"/>
      <c r="G360" s="10"/>
      <c r="H360" s="10"/>
      <c r="I360" s="10"/>
      <c r="J360" s="16"/>
      <c r="K360" s="16"/>
    </row>
    <row r="361" spans="1:11" x14ac:dyDescent="0.2">
      <c r="A361" s="10"/>
      <c r="B361" s="16"/>
      <c r="C361" s="16"/>
      <c r="D361" s="16"/>
      <c r="E361" s="10"/>
      <c r="F361" s="10"/>
      <c r="G361" s="10"/>
      <c r="H361" s="10"/>
      <c r="I361" s="10"/>
      <c r="J361" s="16"/>
      <c r="K361" s="16"/>
    </row>
    <row r="362" spans="1:11" x14ac:dyDescent="0.2">
      <c r="A362" s="10"/>
      <c r="B362" s="16"/>
      <c r="C362" s="16"/>
      <c r="D362" s="16"/>
      <c r="E362" s="10"/>
      <c r="F362" s="10"/>
      <c r="G362" s="10"/>
      <c r="H362" s="10"/>
      <c r="I362" s="10"/>
      <c r="J362" s="16"/>
      <c r="K362" s="16"/>
    </row>
    <row r="363" spans="1:11" x14ac:dyDescent="0.2">
      <c r="A363" s="10"/>
      <c r="B363" s="16"/>
      <c r="C363" s="16"/>
      <c r="D363" s="16"/>
      <c r="E363" s="10"/>
      <c r="F363" s="10"/>
      <c r="G363" s="10"/>
      <c r="H363" s="10"/>
      <c r="I363" s="10"/>
      <c r="J363" s="16"/>
      <c r="K363" s="16"/>
    </row>
    <row r="364" spans="1:11" x14ac:dyDescent="0.2">
      <c r="A364" s="10"/>
      <c r="B364" s="16"/>
      <c r="C364" s="16"/>
      <c r="D364" s="16"/>
      <c r="E364" s="10"/>
      <c r="F364" s="10"/>
      <c r="G364" s="10"/>
      <c r="H364" s="10"/>
      <c r="I364" s="10"/>
      <c r="J364" s="16"/>
      <c r="K364" s="16"/>
    </row>
    <row r="365" spans="1:11" x14ac:dyDescent="0.2">
      <c r="A365" s="10"/>
      <c r="B365" s="16"/>
      <c r="C365" s="16"/>
      <c r="D365" s="16"/>
      <c r="E365" s="10"/>
      <c r="F365" s="10"/>
      <c r="G365" s="10"/>
      <c r="H365" s="10"/>
      <c r="I365" s="10"/>
      <c r="J365" s="16"/>
      <c r="K365" s="16"/>
    </row>
    <row r="366" spans="1:11" x14ac:dyDescent="0.2">
      <c r="A366" s="10"/>
      <c r="B366" s="16"/>
      <c r="C366" s="16"/>
      <c r="D366" s="16"/>
      <c r="E366" s="10"/>
      <c r="F366" s="10"/>
      <c r="G366" s="10"/>
      <c r="H366" s="10"/>
      <c r="I366" s="10"/>
      <c r="J366" s="16"/>
      <c r="K366" s="16"/>
    </row>
    <row r="367" spans="1:11" x14ac:dyDescent="0.2">
      <c r="A367" s="10"/>
      <c r="B367" s="16"/>
      <c r="C367" s="16"/>
      <c r="D367" s="16"/>
      <c r="E367" s="10"/>
      <c r="F367" s="10"/>
      <c r="G367" s="10"/>
      <c r="H367" s="10"/>
      <c r="I367" s="10"/>
      <c r="J367" s="16"/>
      <c r="K367" s="16"/>
    </row>
    <row r="368" spans="1:11" x14ac:dyDescent="0.2">
      <c r="A368" s="10"/>
      <c r="B368" s="16"/>
      <c r="C368" s="16"/>
      <c r="D368" s="16"/>
      <c r="E368" s="10"/>
      <c r="F368" s="10"/>
      <c r="G368" s="10"/>
      <c r="H368" s="10"/>
      <c r="I368" s="10"/>
      <c r="J368" s="16"/>
      <c r="K368" s="16"/>
    </row>
    <row r="369" spans="1:11" x14ac:dyDescent="0.2">
      <c r="A369" s="10"/>
      <c r="B369" s="16"/>
      <c r="C369" s="16"/>
      <c r="D369" s="16"/>
      <c r="E369" s="10"/>
      <c r="F369" s="10"/>
      <c r="G369" s="10"/>
      <c r="H369" s="10"/>
      <c r="I369" s="10"/>
      <c r="J369" s="16"/>
      <c r="K369" s="16"/>
    </row>
    <row r="370" spans="1:11" x14ac:dyDescent="0.2">
      <c r="A370" s="10"/>
      <c r="B370" s="16"/>
      <c r="C370" s="16"/>
      <c r="D370" s="16"/>
      <c r="E370" s="10"/>
      <c r="F370" s="10"/>
      <c r="G370" s="10"/>
      <c r="H370" s="10"/>
      <c r="I370" s="10"/>
      <c r="J370" s="16"/>
      <c r="K370" s="16"/>
    </row>
    <row r="371" spans="1:11" x14ac:dyDescent="0.2">
      <c r="A371" s="10"/>
      <c r="B371" s="16"/>
      <c r="C371" s="16"/>
      <c r="D371" s="16"/>
      <c r="E371" s="10"/>
      <c r="F371" s="10"/>
      <c r="G371" s="10"/>
      <c r="H371" s="10"/>
      <c r="I371" s="10"/>
      <c r="J371" s="16"/>
      <c r="K371" s="16"/>
    </row>
    <row r="372" spans="1:11" x14ac:dyDescent="0.2">
      <c r="A372" s="10"/>
      <c r="B372" s="16"/>
      <c r="C372" s="16"/>
      <c r="D372" s="16"/>
      <c r="E372" s="10"/>
      <c r="F372" s="10"/>
      <c r="G372" s="10"/>
      <c r="H372" s="10"/>
      <c r="I372" s="10"/>
      <c r="J372" s="16"/>
      <c r="K372" s="16"/>
    </row>
    <row r="373" spans="1:11" x14ac:dyDescent="0.2">
      <c r="A373" s="10"/>
      <c r="B373" s="16"/>
      <c r="C373" s="16"/>
      <c r="D373" s="16"/>
      <c r="E373" s="10"/>
      <c r="F373" s="10"/>
      <c r="G373" s="10"/>
      <c r="H373" s="10"/>
      <c r="I373" s="10"/>
      <c r="J373" s="16"/>
      <c r="K373" s="16"/>
    </row>
    <row r="374" spans="1:11" x14ac:dyDescent="0.2">
      <c r="A374" s="10"/>
      <c r="B374" s="16"/>
      <c r="C374" s="16"/>
      <c r="D374" s="16"/>
      <c r="E374" s="10"/>
      <c r="F374" s="10"/>
      <c r="G374" s="10"/>
      <c r="H374" s="10"/>
      <c r="I374" s="10"/>
      <c r="J374" s="16"/>
      <c r="K374" s="16"/>
    </row>
    <row r="375" spans="1:11" x14ac:dyDescent="0.2">
      <c r="A375" s="10"/>
      <c r="B375" s="16"/>
      <c r="C375" s="16"/>
      <c r="D375" s="16"/>
      <c r="E375" s="10"/>
      <c r="F375" s="10"/>
      <c r="G375" s="10"/>
      <c r="H375" s="10"/>
      <c r="I375" s="10"/>
      <c r="J375" s="16"/>
      <c r="K375" s="16"/>
    </row>
    <row r="376" spans="1:11" x14ac:dyDescent="0.2">
      <c r="A376" s="10"/>
      <c r="B376" s="16"/>
      <c r="C376" s="16"/>
      <c r="D376" s="16"/>
      <c r="E376" s="10"/>
      <c r="F376" s="10"/>
      <c r="G376" s="10"/>
      <c r="H376" s="10"/>
      <c r="I376" s="10"/>
      <c r="J376" s="16"/>
      <c r="K376" s="16"/>
    </row>
    <row r="377" spans="1:11" x14ac:dyDescent="0.2">
      <c r="A377" s="10"/>
      <c r="B377" s="16"/>
      <c r="C377" s="16"/>
      <c r="D377" s="16"/>
      <c r="E377" s="10"/>
      <c r="F377" s="10"/>
      <c r="G377" s="10"/>
      <c r="H377" s="10"/>
      <c r="I377" s="10"/>
      <c r="J377" s="16"/>
      <c r="K377" s="16"/>
    </row>
    <row r="378" spans="1:11" x14ac:dyDescent="0.2">
      <c r="A378" s="10"/>
      <c r="B378" s="16"/>
      <c r="C378" s="16"/>
      <c r="D378" s="16"/>
      <c r="E378" s="10"/>
      <c r="F378" s="10"/>
      <c r="G378" s="10"/>
      <c r="H378" s="10"/>
      <c r="I378" s="10"/>
      <c r="J378" s="16"/>
      <c r="K378" s="16"/>
    </row>
    <row r="379" spans="1:11" x14ac:dyDescent="0.2">
      <c r="A379" s="10"/>
      <c r="B379" s="16"/>
      <c r="C379" s="16"/>
      <c r="D379" s="16"/>
      <c r="E379" s="10"/>
      <c r="F379" s="10"/>
      <c r="G379" s="10"/>
      <c r="H379" s="10"/>
      <c r="I379" s="10"/>
      <c r="J379" s="16"/>
      <c r="K379" s="16"/>
    </row>
    <row r="380" spans="1:11" x14ac:dyDescent="0.2">
      <c r="A380" s="10"/>
      <c r="B380" s="16"/>
      <c r="C380" s="16"/>
      <c r="D380" s="16"/>
      <c r="E380" s="10"/>
      <c r="F380" s="10"/>
      <c r="G380" s="10"/>
      <c r="H380" s="10"/>
      <c r="I380" s="10"/>
      <c r="J380" s="16"/>
      <c r="K380" s="16"/>
    </row>
    <row r="381" spans="1:11" x14ac:dyDescent="0.2">
      <c r="A381" s="10"/>
      <c r="B381" s="16"/>
      <c r="C381" s="16"/>
      <c r="D381" s="16"/>
      <c r="E381" s="10"/>
      <c r="F381" s="10"/>
      <c r="G381" s="10"/>
      <c r="H381" s="10"/>
      <c r="I381" s="10"/>
      <c r="J381" s="16"/>
      <c r="K381" s="16"/>
    </row>
    <row r="382" spans="1:11" x14ac:dyDescent="0.2">
      <c r="A382" s="10"/>
      <c r="B382" s="16"/>
      <c r="C382" s="16"/>
      <c r="D382" s="16"/>
      <c r="E382" s="10"/>
      <c r="F382" s="10"/>
      <c r="G382" s="10"/>
      <c r="H382" s="10"/>
      <c r="I382" s="10"/>
      <c r="J382" s="16"/>
      <c r="K382" s="16"/>
    </row>
    <row r="383" spans="1:11" x14ac:dyDescent="0.2">
      <c r="A383" s="10"/>
      <c r="B383" s="16"/>
      <c r="C383" s="16"/>
      <c r="D383" s="16"/>
      <c r="E383" s="10"/>
      <c r="F383" s="10"/>
      <c r="G383" s="10"/>
      <c r="H383" s="10"/>
      <c r="I383" s="10"/>
      <c r="J383" s="16"/>
      <c r="K383" s="16"/>
    </row>
    <row r="384" spans="1:11" x14ac:dyDescent="0.2">
      <c r="A384" s="10"/>
      <c r="B384" s="16"/>
      <c r="C384" s="16"/>
      <c r="D384" s="16"/>
      <c r="E384" s="10"/>
      <c r="F384" s="10"/>
      <c r="G384" s="10"/>
      <c r="H384" s="10"/>
      <c r="I384" s="10"/>
      <c r="J384" s="16"/>
      <c r="K384" s="16"/>
    </row>
    <row r="385" spans="1:11" x14ac:dyDescent="0.2">
      <c r="A385" s="10"/>
      <c r="B385" s="16"/>
      <c r="C385" s="16"/>
      <c r="D385" s="16"/>
      <c r="E385" s="10"/>
      <c r="F385" s="10"/>
      <c r="G385" s="10"/>
      <c r="H385" s="10"/>
      <c r="I385" s="10"/>
      <c r="J385" s="16"/>
      <c r="K385" s="16"/>
    </row>
    <row r="386" spans="1:11" x14ac:dyDescent="0.2">
      <c r="A386" s="10"/>
      <c r="B386" s="16"/>
      <c r="C386" s="16"/>
      <c r="D386" s="16"/>
      <c r="E386" s="10"/>
      <c r="F386" s="10"/>
      <c r="G386" s="10"/>
      <c r="H386" s="10"/>
      <c r="I386" s="10"/>
      <c r="J386" s="16"/>
      <c r="K386" s="16"/>
    </row>
    <row r="387" spans="1:11" x14ac:dyDescent="0.2">
      <c r="A387" s="10"/>
      <c r="B387" s="16"/>
      <c r="C387" s="16"/>
      <c r="D387" s="16"/>
      <c r="E387" s="10"/>
      <c r="F387" s="10"/>
      <c r="G387" s="10"/>
      <c r="H387" s="10"/>
      <c r="I387" s="10"/>
      <c r="J387" s="16"/>
      <c r="K387" s="16"/>
    </row>
    <row r="388" spans="1:11" x14ac:dyDescent="0.2">
      <c r="A388" s="10"/>
      <c r="B388" s="16"/>
      <c r="C388" s="16"/>
      <c r="D388" s="16"/>
      <c r="E388" s="10"/>
      <c r="F388" s="10"/>
      <c r="G388" s="10"/>
      <c r="H388" s="10"/>
      <c r="I388" s="10"/>
      <c r="J388" s="16"/>
      <c r="K388" s="16"/>
    </row>
    <row r="389" spans="1:11" x14ac:dyDescent="0.2">
      <c r="A389" s="10"/>
      <c r="B389" s="16"/>
      <c r="C389" s="16"/>
      <c r="D389" s="16"/>
      <c r="E389" s="10"/>
      <c r="F389" s="10"/>
      <c r="G389" s="10"/>
      <c r="H389" s="10"/>
      <c r="I389" s="10"/>
      <c r="J389" s="16"/>
      <c r="K389" s="16"/>
    </row>
    <row r="390" spans="1:11" x14ac:dyDescent="0.2">
      <c r="A390" s="10"/>
      <c r="B390" s="16"/>
      <c r="C390" s="16"/>
      <c r="D390" s="16"/>
      <c r="E390" s="10"/>
      <c r="F390" s="10"/>
      <c r="G390" s="10"/>
      <c r="H390" s="10"/>
      <c r="I390" s="10"/>
      <c r="J390" s="16"/>
      <c r="K390" s="16"/>
    </row>
    <row r="391" spans="1:11" x14ac:dyDescent="0.2">
      <c r="A391" s="10"/>
      <c r="B391" s="16"/>
      <c r="C391" s="16"/>
      <c r="D391" s="16"/>
      <c r="E391" s="10"/>
      <c r="F391" s="10"/>
      <c r="G391" s="10"/>
      <c r="H391" s="10"/>
      <c r="I391" s="10"/>
      <c r="J391" s="16"/>
      <c r="K391" s="16"/>
    </row>
    <row r="392" spans="1:11" x14ac:dyDescent="0.2">
      <c r="A392" s="10"/>
      <c r="B392" s="16"/>
      <c r="C392" s="16"/>
      <c r="D392" s="16"/>
      <c r="E392" s="10"/>
      <c r="F392" s="10"/>
      <c r="G392" s="10"/>
      <c r="H392" s="10"/>
      <c r="I392" s="10"/>
      <c r="J392" s="16"/>
      <c r="K392" s="16"/>
    </row>
    <row r="393" spans="1:11" x14ac:dyDescent="0.2">
      <c r="A393" s="10"/>
      <c r="B393" s="16"/>
      <c r="C393" s="16"/>
      <c r="D393" s="16"/>
      <c r="E393" s="10"/>
      <c r="F393" s="10"/>
      <c r="G393" s="10"/>
      <c r="H393" s="10"/>
      <c r="I393" s="10"/>
      <c r="J393" s="16"/>
      <c r="K393" s="16"/>
    </row>
    <row r="394" spans="1:11" x14ac:dyDescent="0.2">
      <c r="A394" s="10"/>
      <c r="B394" s="16"/>
      <c r="C394" s="16"/>
      <c r="D394" s="16"/>
      <c r="E394" s="10"/>
      <c r="F394" s="10"/>
      <c r="G394" s="10"/>
      <c r="H394" s="10"/>
      <c r="I394" s="10"/>
      <c r="J394" s="16"/>
      <c r="K394" s="16"/>
    </row>
    <row r="395" spans="1:11" x14ac:dyDescent="0.2">
      <c r="A395" s="10"/>
      <c r="B395" s="16"/>
      <c r="C395" s="16"/>
      <c r="D395" s="16"/>
      <c r="E395" s="10"/>
      <c r="F395" s="10"/>
      <c r="G395" s="10"/>
      <c r="H395" s="10"/>
      <c r="I395" s="10"/>
      <c r="J395" s="16"/>
      <c r="K395" s="16"/>
    </row>
    <row r="396" spans="1:11" x14ac:dyDescent="0.2">
      <c r="A396" s="10"/>
      <c r="B396" s="16"/>
      <c r="C396" s="16"/>
      <c r="D396" s="16"/>
      <c r="E396" s="10"/>
      <c r="F396" s="10"/>
      <c r="G396" s="10"/>
      <c r="H396" s="10"/>
      <c r="I396" s="10"/>
      <c r="J396" s="16"/>
      <c r="K396" s="16"/>
    </row>
    <row r="397" spans="1:11" x14ac:dyDescent="0.2">
      <c r="A397" s="10"/>
      <c r="B397" s="16"/>
      <c r="C397" s="16"/>
      <c r="D397" s="16"/>
      <c r="E397" s="10"/>
      <c r="F397" s="10"/>
      <c r="G397" s="10"/>
      <c r="H397" s="10"/>
      <c r="I397" s="10"/>
      <c r="J397" s="16"/>
      <c r="K397" s="16"/>
    </row>
    <row r="398" spans="1:11" x14ac:dyDescent="0.2">
      <c r="A398" s="10"/>
      <c r="B398" s="16"/>
      <c r="C398" s="16"/>
      <c r="D398" s="16"/>
      <c r="E398" s="10"/>
      <c r="F398" s="10"/>
      <c r="G398" s="10"/>
      <c r="H398" s="10"/>
      <c r="I398" s="10"/>
      <c r="J398" s="16"/>
      <c r="K398" s="16"/>
    </row>
    <row r="399" spans="1:11" x14ac:dyDescent="0.2">
      <c r="A399" s="10"/>
      <c r="B399" s="16"/>
      <c r="C399" s="16"/>
      <c r="D399" s="16"/>
      <c r="E399" s="10"/>
      <c r="F399" s="10"/>
      <c r="G399" s="10"/>
      <c r="H399" s="10"/>
      <c r="I399" s="10"/>
      <c r="J399" s="16"/>
      <c r="K399" s="16"/>
    </row>
    <row r="400" spans="1:11" x14ac:dyDescent="0.2">
      <c r="A400" s="10"/>
      <c r="B400" s="16"/>
      <c r="C400" s="16"/>
      <c r="D400" s="16"/>
      <c r="E400" s="10"/>
      <c r="F400" s="10"/>
      <c r="G400" s="10"/>
      <c r="H400" s="10"/>
      <c r="I400" s="10"/>
      <c r="J400" s="16"/>
      <c r="K400" s="16"/>
    </row>
    <row r="401" spans="1:11" x14ac:dyDescent="0.2">
      <c r="A401" s="10"/>
      <c r="B401" s="16"/>
      <c r="C401" s="16"/>
      <c r="D401" s="16"/>
      <c r="E401" s="10"/>
      <c r="F401" s="10"/>
      <c r="G401" s="10"/>
      <c r="H401" s="10"/>
      <c r="I401" s="10"/>
      <c r="J401" s="16"/>
      <c r="K401" s="16"/>
    </row>
    <row r="402" spans="1:11" x14ac:dyDescent="0.2">
      <c r="A402" s="10"/>
      <c r="B402" s="16"/>
      <c r="C402" s="16"/>
      <c r="D402" s="16"/>
      <c r="E402" s="10"/>
      <c r="F402" s="10"/>
      <c r="G402" s="10"/>
      <c r="H402" s="10"/>
      <c r="I402" s="10"/>
      <c r="J402" s="16"/>
      <c r="K402" s="16"/>
    </row>
    <row r="403" spans="1:11" x14ac:dyDescent="0.2">
      <c r="A403" s="10"/>
      <c r="B403" s="16"/>
      <c r="C403" s="16"/>
      <c r="D403" s="16"/>
      <c r="E403" s="10"/>
      <c r="F403" s="10"/>
      <c r="G403" s="10"/>
      <c r="H403" s="10"/>
      <c r="I403" s="10"/>
      <c r="J403" s="16"/>
      <c r="K403" s="16"/>
    </row>
    <row r="404" spans="1:11" x14ac:dyDescent="0.2">
      <c r="A404" s="10"/>
      <c r="B404" s="16"/>
      <c r="C404" s="16"/>
      <c r="D404" s="16"/>
      <c r="E404" s="10"/>
      <c r="F404" s="10"/>
      <c r="G404" s="10"/>
      <c r="H404" s="10"/>
      <c r="I404" s="10"/>
      <c r="J404" s="16"/>
      <c r="K404" s="16"/>
    </row>
    <row r="405" spans="1:11" x14ac:dyDescent="0.2">
      <c r="A405" s="10"/>
      <c r="B405" s="16"/>
      <c r="C405" s="16"/>
      <c r="D405" s="16"/>
      <c r="E405" s="10"/>
      <c r="F405" s="10"/>
      <c r="G405" s="10"/>
      <c r="H405" s="10"/>
      <c r="I405" s="10"/>
      <c r="J405" s="16"/>
      <c r="K405" s="16"/>
    </row>
    <row r="406" spans="1:11" x14ac:dyDescent="0.2">
      <c r="A406" s="10"/>
      <c r="B406" s="16"/>
      <c r="C406" s="16"/>
      <c r="D406" s="16"/>
      <c r="E406" s="10"/>
      <c r="F406" s="10"/>
      <c r="G406" s="10"/>
      <c r="H406" s="10"/>
      <c r="I406" s="10"/>
      <c r="J406" s="16"/>
      <c r="K406" s="16"/>
    </row>
    <row r="407" spans="1:11" x14ac:dyDescent="0.2">
      <c r="A407" s="10"/>
      <c r="B407" s="16"/>
      <c r="C407" s="16"/>
      <c r="D407" s="16"/>
      <c r="E407" s="10"/>
      <c r="F407" s="10"/>
      <c r="G407" s="10"/>
      <c r="H407" s="10"/>
      <c r="I407" s="10"/>
      <c r="J407" s="16"/>
      <c r="K407" s="16"/>
    </row>
    <row r="408" spans="1:11" x14ac:dyDescent="0.2">
      <c r="A408" s="10"/>
      <c r="B408" s="16"/>
      <c r="C408" s="16"/>
      <c r="D408" s="16"/>
      <c r="E408" s="10"/>
      <c r="F408" s="10"/>
      <c r="G408" s="10"/>
      <c r="H408" s="10"/>
      <c r="I408" s="10"/>
      <c r="J408" s="16"/>
      <c r="K408" s="16"/>
    </row>
    <row r="409" spans="1:11" x14ac:dyDescent="0.2">
      <c r="A409" s="10"/>
      <c r="B409" s="16"/>
      <c r="C409" s="16"/>
      <c r="D409" s="16"/>
      <c r="E409" s="10"/>
      <c r="F409" s="10"/>
      <c r="G409" s="10"/>
      <c r="H409" s="10"/>
      <c r="I409" s="10"/>
      <c r="J409" s="16"/>
      <c r="K409" s="16"/>
    </row>
    <row r="410" spans="1:11" x14ac:dyDescent="0.2">
      <c r="A410" s="10"/>
      <c r="B410" s="16"/>
      <c r="C410" s="16"/>
      <c r="D410" s="16"/>
      <c r="E410" s="10"/>
      <c r="F410" s="10"/>
      <c r="G410" s="10"/>
      <c r="H410" s="10"/>
      <c r="I410" s="10"/>
      <c r="J410" s="16"/>
      <c r="K410" s="16"/>
    </row>
    <row r="411" spans="1:11" x14ac:dyDescent="0.2">
      <c r="A411" s="10"/>
      <c r="B411" s="16"/>
      <c r="C411" s="16"/>
      <c r="D411" s="16"/>
      <c r="E411" s="10"/>
      <c r="F411" s="10"/>
      <c r="G411" s="10"/>
      <c r="H411" s="10"/>
      <c r="I411" s="10"/>
      <c r="J411" s="16"/>
      <c r="K411" s="16"/>
    </row>
    <row r="412" spans="1:11" x14ac:dyDescent="0.2">
      <c r="A412" s="10"/>
      <c r="B412" s="16"/>
      <c r="C412" s="16"/>
      <c r="D412" s="16"/>
      <c r="E412" s="10"/>
      <c r="F412" s="10"/>
      <c r="G412" s="10"/>
      <c r="H412" s="10"/>
      <c r="I412" s="10"/>
      <c r="J412" s="16"/>
      <c r="K412" s="16"/>
    </row>
    <row r="413" spans="1:11" x14ac:dyDescent="0.2">
      <c r="A413" s="10"/>
      <c r="B413" s="16"/>
      <c r="C413" s="16"/>
      <c r="D413" s="16"/>
      <c r="E413" s="10"/>
      <c r="F413" s="10"/>
      <c r="G413" s="10"/>
      <c r="H413" s="10"/>
      <c r="I413" s="10"/>
      <c r="J413" s="16"/>
      <c r="K413" s="16"/>
    </row>
    <row r="414" spans="1:11" x14ac:dyDescent="0.2">
      <c r="A414" s="10"/>
      <c r="B414" s="16"/>
      <c r="C414" s="16"/>
      <c r="D414" s="16"/>
      <c r="E414" s="10"/>
      <c r="F414" s="10"/>
      <c r="G414" s="10"/>
      <c r="H414" s="10"/>
      <c r="I414" s="10"/>
      <c r="J414" s="16"/>
      <c r="K414" s="16"/>
    </row>
    <row r="415" spans="1:11" x14ac:dyDescent="0.2">
      <c r="A415" s="10"/>
      <c r="B415" s="16"/>
      <c r="C415" s="16"/>
      <c r="D415" s="16"/>
      <c r="E415" s="10"/>
      <c r="F415" s="10"/>
      <c r="G415" s="10"/>
      <c r="H415" s="10"/>
      <c r="I415" s="10"/>
      <c r="J415" s="16"/>
      <c r="K415" s="16"/>
    </row>
    <row r="416" spans="1:11" x14ac:dyDescent="0.2">
      <c r="A416" s="10"/>
      <c r="B416" s="16"/>
      <c r="C416" s="16"/>
      <c r="D416" s="16"/>
      <c r="E416" s="10"/>
      <c r="F416" s="10"/>
      <c r="G416" s="10"/>
      <c r="H416" s="10"/>
      <c r="I416" s="10"/>
      <c r="J416" s="16"/>
      <c r="K416" s="16"/>
    </row>
    <row r="417" spans="1:11" x14ac:dyDescent="0.2">
      <c r="A417" s="10"/>
      <c r="B417" s="16"/>
      <c r="C417" s="16"/>
      <c r="D417" s="16"/>
      <c r="E417" s="10"/>
      <c r="F417" s="10"/>
      <c r="G417" s="10"/>
      <c r="H417" s="10"/>
      <c r="I417" s="10"/>
      <c r="J417" s="16"/>
      <c r="K417" s="16"/>
    </row>
    <row r="418" spans="1:11" x14ac:dyDescent="0.2">
      <c r="A418" s="10"/>
      <c r="B418" s="16"/>
      <c r="C418" s="16"/>
      <c r="D418" s="16"/>
      <c r="E418" s="10"/>
      <c r="F418" s="10"/>
      <c r="G418" s="10"/>
      <c r="H418" s="10"/>
      <c r="I418" s="10"/>
      <c r="J418" s="16"/>
      <c r="K418" s="16"/>
    </row>
    <row r="419" spans="1:11" x14ac:dyDescent="0.2">
      <c r="A419" s="10"/>
      <c r="B419" s="16"/>
      <c r="C419" s="16"/>
      <c r="D419" s="16"/>
      <c r="E419" s="10"/>
      <c r="F419" s="10"/>
      <c r="G419" s="10"/>
      <c r="H419" s="10"/>
      <c r="I419" s="10"/>
      <c r="J419" s="16"/>
      <c r="K419" s="16"/>
    </row>
    <row r="420" spans="1:11" x14ac:dyDescent="0.2">
      <c r="A420" s="10"/>
      <c r="B420" s="16"/>
      <c r="C420" s="16"/>
      <c r="D420" s="16"/>
      <c r="E420" s="10"/>
      <c r="F420" s="10"/>
      <c r="G420" s="10"/>
      <c r="H420" s="10"/>
      <c r="I420" s="10"/>
      <c r="J420" s="16"/>
      <c r="K420" s="16"/>
    </row>
    <row r="421" spans="1:11" x14ac:dyDescent="0.2">
      <c r="A421" s="10"/>
      <c r="B421" s="16"/>
      <c r="C421" s="16"/>
      <c r="D421" s="16"/>
      <c r="E421" s="10"/>
      <c r="F421" s="10"/>
      <c r="G421" s="10"/>
      <c r="H421" s="10"/>
      <c r="I421" s="10"/>
      <c r="J421" s="16"/>
      <c r="K421" s="16"/>
    </row>
    <row r="422" spans="1:11" x14ac:dyDescent="0.2">
      <c r="A422" s="10"/>
      <c r="B422" s="16"/>
      <c r="C422" s="16"/>
      <c r="D422" s="16"/>
      <c r="E422" s="10"/>
      <c r="F422" s="10"/>
      <c r="G422" s="10"/>
      <c r="H422" s="10"/>
      <c r="I422" s="10"/>
      <c r="J422" s="16"/>
      <c r="K422" s="16"/>
    </row>
    <row r="423" spans="1:11" x14ac:dyDescent="0.2">
      <c r="A423" s="10"/>
      <c r="B423" s="16"/>
      <c r="C423" s="16"/>
      <c r="D423" s="16"/>
      <c r="E423" s="10"/>
      <c r="F423" s="10"/>
      <c r="G423" s="10"/>
      <c r="H423" s="10"/>
      <c r="I423" s="10"/>
      <c r="J423" s="16"/>
      <c r="K423" s="16"/>
    </row>
    <row r="424" spans="1:11" x14ac:dyDescent="0.2">
      <c r="A424" s="10"/>
      <c r="B424" s="16"/>
      <c r="C424" s="16"/>
      <c r="D424" s="16"/>
      <c r="E424" s="10"/>
      <c r="F424" s="10"/>
      <c r="G424" s="10"/>
      <c r="H424" s="10"/>
      <c r="I424" s="10"/>
      <c r="J424" s="16"/>
      <c r="K424" s="16"/>
    </row>
    <row r="425" spans="1:11" x14ac:dyDescent="0.2">
      <c r="A425" s="10"/>
      <c r="B425" s="16"/>
      <c r="C425" s="16"/>
      <c r="D425" s="16"/>
      <c r="E425" s="10"/>
      <c r="F425" s="10"/>
      <c r="G425" s="10"/>
      <c r="H425" s="10"/>
      <c r="I425" s="10"/>
      <c r="J425" s="16"/>
      <c r="K425" s="16"/>
    </row>
    <row r="426" spans="1:11" x14ac:dyDescent="0.2">
      <c r="A426" s="10"/>
      <c r="B426" s="16"/>
      <c r="C426" s="16"/>
      <c r="D426" s="16"/>
      <c r="E426" s="10"/>
      <c r="F426" s="10"/>
      <c r="G426" s="10"/>
      <c r="H426" s="10"/>
      <c r="I426" s="10"/>
      <c r="J426" s="16"/>
      <c r="K426" s="16"/>
    </row>
    <row r="427" spans="1:11" x14ac:dyDescent="0.2">
      <c r="A427" s="10"/>
      <c r="B427" s="16"/>
      <c r="C427" s="16"/>
      <c r="D427" s="16"/>
      <c r="E427" s="10"/>
      <c r="F427" s="10"/>
      <c r="G427" s="10"/>
      <c r="H427" s="10"/>
      <c r="I427" s="10"/>
      <c r="J427" s="16"/>
      <c r="K427" s="16"/>
    </row>
    <row r="428" spans="1:11" x14ac:dyDescent="0.2">
      <c r="A428" s="10"/>
      <c r="B428" s="16"/>
      <c r="C428" s="16"/>
      <c r="D428" s="16"/>
      <c r="E428" s="10"/>
      <c r="F428" s="10"/>
      <c r="G428" s="10"/>
      <c r="H428" s="10"/>
      <c r="I428" s="10"/>
      <c r="J428" s="16"/>
      <c r="K428" s="16"/>
    </row>
    <row r="429" spans="1:11" x14ac:dyDescent="0.2">
      <c r="A429" s="10"/>
      <c r="B429" s="16"/>
      <c r="C429" s="16"/>
      <c r="D429" s="16"/>
      <c r="E429" s="10"/>
      <c r="F429" s="10"/>
      <c r="G429" s="10"/>
      <c r="H429" s="10"/>
      <c r="I429" s="10"/>
      <c r="J429" s="16"/>
      <c r="K429" s="16"/>
    </row>
    <row r="430" spans="1:11" x14ac:dyDescent="0.2">
      <c r="A430" s="10"/>
      <c r="B430" s="16"/>
      <c r="C430" s="16"/>
      <c r="D430" s="16"/>
      <c r="E430" s="10"/>
      <c r="F430" s="10"/>
      <c r="G430" s="10"/>
      <c r="H430" s="10"/>
      <c r="I430" s="10"/>
      <c r="J430" s="16"/>
      <c r="K430" s="16"/>
    </row>
    <row r="431" spans="1:11" x14ac:dyDescent="0.2">
      <c r="A431" s="10"/>
      <c r="B431" s="16"/>
      <c r="C431" s="16"/>
      <c r="D431" s="16"/>
      <c r="E431" s="10"/>
      <c r="F431" s="10"/>
      <c r="G431" s="10"/>
      <c r="H431" s="10"/>
      <c r="I431" s="10"/>
      <c r="J431" s="16"/>
      <c r="K431" s="16"/>
    </row>
    <row r="432" spans="1:11" x14ac:dyDescent="0.2">
      <c r="A432" s="10"/>
      <c r="B432" s="16"/>
      <c r="C432" s="16"/>
      <c r="D432" s="16"/>
      <c r="E432" s="10"/>
      <c r="F432" s="10"/>
      <c r="G432" s="10"/>
      <c r="H432" s="10"/>
      <c r="I432" s="10"/>
      <c r="J432" s="16"/>
      <c r="K432" s="16"/>
    </row>
    <row r="433" spans="1:11" x14ac:dyDescent="0.2">
      <c r="A433" s="10"/>
      <c r="B433" s="16"/>
      <c r="C433" s="16"/>
      <c r="D433" s="16"/>
      <c r="E433" s="10"/>
      <c r="F433" s="10"/>
      <c r="G433" s="10"/>
      <c r="H433" s="10"/>
      <c r="I433" s="10"/>
      <c r="J433" s="16"/>
      <c r="K433" s="16"/>
    </row>
    <row r="434" spans="1:11" x14ac:dyDescent="0.2">
      <c r="A434" s="10"/>
      <c r="B434" s="16"/>
      <c r="C434" s="16"/>
      <c r="D434" s="16"/>
      <c r="E434" s="10"/>
      <c r="F434" s="10"/>
      <c r="G434" s="10"/>
      <c r="H434" s="10"/>
      <c r="I434" s="10"/>
      <c r="J434" s="16"/>
      <c r="K434" s="16"/>
    </row>
    <row r="435" spans="1:11" x14ac:dyDescent="0.2">
      <c r="A435" s="10"/>
      <c r="B435" s="16"/>
      <c r="C435" s="16"/>
      <c r="D435" s="16"/>
      <c r="E435" s="10"/>
      <c r="F435" s="10"/>
      <c r="G435" s="10"/>
      <c r="H435" s="10"/>
      <c r="I435" s="10"/>
      <c r="J435" s="16"/>
      <c r="K435" s="16"/>
    </row>
    <row r="436" spans="1:11" x14ac:dyDescent="0.2">
      <c r="A436" s="10"/>
      <c r="B436" s="16"/>
      <c r="C436" s="16"/>
      <c r="D436" s="16"/>
      <c r="E436" s="10"/>
      <c r="F436" s="10"/>
      <c r="G436" s="10"/>
      <c r="H436" s="10"/>
      <c r="I436" s="10"/>
      <c r="J436" s="16"/>
      <c r="K436" s="16"/>
    </row>
    <row r="437" spans="1:11" x14ac:dyDescent="0.2">
      <c r="A437" s="10"/>
      <c r="B437" s="16"/>
      <c r="C437" s="16"/>
      <c r="D437" s="16"/>
      <c r="E437" s="10"/>
      <c r="F437" s="10"/>
      <c r="G437" s="10"/>
      <c r="H437" s="10"/>
      <c r="I437" s="10"/>
      <c r="J437" s="16"/>
      <c r="K437" s="16"/>
    </row>
    <row r="438" spans="1:11" x14ac:dyDescent="0.2">
      <c r="A438" s="10"/>
      <c r="B438" s="16"/>
      <c r="C438" s="16"/>
      <c r="D438" s="16"/>
      <c r="E438" s="10"/>
      <c r="F438" s="10"/>
      <c r="G438" s="10"/>
      <c r="H438" s="10"/>
      <c r="I438" s="10"/>
      <c r="J438" s="16"/>
      <c r="K438" s="16"/>
    </row>
    <row r="439" spans="1:11" x14ac:dyDescent="0.2">
      <c r="A439" s="10"/>
      <c r="B439" s="16"/>
      <c r="C439" s="16"/>
      <c r="D439" s="16"/>
      <c r="E439" s="10"/>
      <c r="F439" s="10"/>
      <c r="G439" s="10"/>
      <c r="H439" s="10"/>
      <c r="I439" s="10"/>
      <c r="J439" s="16"/>
      <c r="K439" s="16"/>
    </row>
    <row r="440" spans="1:11" x14ac:dyDescent="0.2">
      <c r="A440" s="10"/>
      <c r="B440" s="16"/>
      <c r="C440" s="16"/>
      <c r="D440" s="16"/>
      <c r="E440" s="10"/>
      <c r="F440" s="10"/>
      <c r="G440" s="10"/>
      <c r="H440" s="10"/>
      <c r="I440" s="10"/>
      <c r="J440" s="16"/>
      <c r="K440" s="16"/>
    </row>
    <row r="441" spans="1:11" x14ac:dyDescent="0.2">
      <c r="A441" s="10"/>
      <c r="B441" s="16"/>
      <c r="C441" s="16"/>
      <c r="D441" s="16"/>
      <c r="E441" s="10"/>
      <c r="F441" s="10"/>
      <c r="G441" s="10"/>
      <c r="H441" s="10"/>
      <c r="I441" s="10"/>
      <c r="J441" s="16"/>
      <c r="K441" s="16"/>
    </row>
    <row r="442" spans="1:11" x14ac:dyDescent="0.2">
      <c r="A442" s="10"/>
      <c r="B442" s="16"/>
      <c r="C442" s="16"/>
      <c r="D442" s="16"/>
      <c r="E442" s="10"/>
      <c r="F442" s="10"/>
      <c r="G442" s="10"/>
      <c r="H442" s="10"/>
      <c r="I442" s="10"/>
      <c r="J442" s="16"/>
      <c r="K442" s="16"/>
    </row>
    <row r="443" spans="1:11" x14ac:dyDescent="0.2">
      <c r="A443" s="10"/>
      <c r="B443" s="16"/>
      <c r="C443" s="16"/>
      <c r="D443" s="16"/>
      <c r="E443" s="10"/>
      <c r="F443" s="10"/>
      <c r="G443" s="10"/>
      <c r="H443" s="10"/>
      <c r="I443" s="10"/>
      <c r="J443" s="16"/>
      <c r="K443" s="16"/>
    </row>
    <row r="444" spans="1:11" x14ac:dyDescent="0.2">
      <c r="A444" s="10"/>
      <c r="B444" s="16"/>
      <c r="C444" s="16"/>
      <c r="D444" s="16"/>
      <c r="E444" s="10"/>
      <c r="F444" s="10"/>
      <c r="G444" s="10"/>
      <c r="H444" s="10"/>
      <c r="I444" s="10"/>
      <c r="J444" s="16"/>
      <c r="K444" s="16"/>
    </row>
    <row r="445" spans="1:11" x14ac:dyDescent="0.2">
      <c r="A445" s="10"/>
      <c r="B445" s="16"/>
      <c r="C445" s="16"/>
      <c r="D445" s="16"/>
      <c r="E445" s="10"/>
      <c r="F445" s="10"/>
      <c r="G445" s="10"/>
      <c r="H445" s="10"/>
      <c r="I445" s="10"/>
      <c r="J445" s="16"/>
      <c r="K445" s="16"/>
    </row>
    <row r="446" spans="1:11" x14ac:dyDescent="0.2">
      <c r="A446" s="10"/>
      <c r="B446" s="16"/>
      <c r="C446" s="16"/>
      <c r="D446" s="16"/>
      <c r="E446" s="10"/>
      <c r="F446" s="10"/>
      <c r="G446" s="10"/>
      <c r="H446" s="10"/>
      <c r="I446" s="10"/>
      <c r="J446" s="16"/>
      <c r="K446" s="16"/>
    </row>
    <row r="447" spans="1:11" x14ac:dyDescent="0.2">
      <c r="A447" s="10"/>
      <c r="B447" s="16"/>
      <c r="C447" s="16"/>
      <c r="D447" s="16"/>
      <c r="E447" s="10"/>
      <c r="F447" s="10"/>
      <c r="G447" s="10"/>
      <c r="H447" s="10"/>
      <c r="I447" s="10"/>
      <c r="J447" s="16"/>
      <c r="K447" s="16"/>
    </row>
    <row r="448" spans="1:11" x14ac:dyDescent="0.2">
      <c r="A448" s="10"/>
      <c r="B448" s="16"/>
      <c r="C448" s="16"/>
      <c r="D448" s="16"/>
      <c r="E448" s="10"/>
      <c r="F448" s="10"/>
      <c r="G448" s="10"/>
      <c r="H448" s="10"/>
      <c r="I448" s="10"/>
      <c r="J448" s="16"/>
      <c r="K448" s="16"/>
    </row>
    <row r="449" spans="1:11" x14ac:dyDescent="0.2">
      <c r="A449" s="10"/>
      <c r="B449" s="16"/>
      <c r="C449" s="16"/>
      <c r="D449" s="16"/>
      <c r="E449" s="10"/>
      <c r="F449" s="10"/>
      <c r="G449" s="10"/>
      <c r="H449" s="10"/>
      <c r="I449" s="10"/>
      <c r="J449" s="16"/>
      <c r="K449" s="16"/>
    </row>
    <row r="450" spans="1:11" x14ac:dyDescent="0.2">
      <c r="A450" s="10"/>
      <c r="B450" s="16"/>
      <c r="C450" s="16"/>
      <c r="D450" s="16"/>
      <c r="E450" s="10"/>
      <c r="F450" s="10"/>
      <c r="G450" s="10"/>
      <c r="H450" s="10"/>
      <c r="I450" s="10"/>
      <c r="J450" s="16"/>
      <c r="K450" s="16"/>
    </row>
    <row r="451" spans="1:11" x14ac:dyDescent="0.2">
      <c r="A451" s="10"/>
      <c r="B451" s="16"/>
      <c r="C451" s="16"/>
      <c r="D451" s="16"/>
      <c r="E451" s="10"/>
      <c r="F451" s="10"/>
      <c r="G451" s="10"/>
      <c r="H451" s="10"/>
      <c r="I451" s="10"/>
      <c r="J451" s="16"/>
      <c r="K451" s="16"/>
    </row>
    <row r="452" spans="1:11" x14ac:dyDescent="0.2">
      <c r="A452" s="10"/>
      <c r="B452" s="16"/>
      <c r="C452" s="16"/>
      <c r="D452" s="16"/>
      <c r="E452" s="10"/>
      <c r="F452" s="10"/>
      <c r="G452" s="10"/>
      <c r="H452" s="10"/>
      <c r="I452" s="10"/>
      <c r="J452" s="16"/>
      <c r="K452" s="16"/>
    </row>
    <row r="453" spans="1:11" x14ac:dyDescent="0.2">
      <c r="A453" s="10"/>
      <c r="B453" s="16"/>
      <c r="C453" s="16"/>
      <c r="D453" s="16"/>
      <c r="E453" s="10"/>
      <c r="F453" s="10"/>
      <c r="G453" s="10"/>
      <c r="H453" s="10"/>
      <c r="I453" s="10"/>
      <c r="J453" s="16"/>
      <c r="K453" s="16"/>
    </row>
    <row r="454" spans="1:11" x14ac:dyDescent="0.2">
      <c r="A454" s="10"/>
      <c r="B454" s="16"/>
      <c r="C454" s="16"/>
      <c r="D454" s="16"/>
      <c r="E454" s="10"/>
      <c r="F454" s="10"/>
      <c r="G454" s="10"/>
      <c r="H454" s="10"/>
      <c r="I454" s="10"/>
      <c r="J454" s="16"/>
      <c r="K454" s="16"/>
    </row>
    <row r="455" spans="1:11" x14ac:dyDescent="0.2">
      <c r="A455" s="10"/>
      <c r="B455" s="16"/>
      <c r="C455" s="16"/>
      <c r="D455" s="16"/>
      <c r="E455" s="10"/>
      <c r="F455" s="10"/>
      <c r="G455" s="10"/>
      <c r="H455" s="10"/>
      <c r="I455" s="10"/>
      <c r="J455" s="16"/>
      <c r="K455" s="16"/>
    </row>
    <row r="456" spans="1:11" x14ac:dyDescent="0.2">
      <c r="A456" s="10"/>
      <c r="B456" s="16"/>
      <c r="C456" s="16"/>
      <c r="D456" s="16"/>
      <c r="E456" s="10"/>
      <c r="F456" s="10"/>
      <c r="G456" s="10"/>
      <c r="H456" s="10"/>
      <c r="I456" s="10"/>
      <c r="J456" s="16"/>
      <c r="K456" s="16"/>
    </row>
    <row r="457" spans="1:11" x14ac:dyDescent="0.2">
      <c r="A457" s="10"/>
      <c r="B457" s="16"/>
      <c r="C457" s="16"/>
      <c r="D457" s="16"/>
      <c r="E457" s="10"/>
      <c r="F457" s="10"/>
      <c r="G457" s="10"/>
      <c r="H457" s="10"/>
      <c r="I457" s="10"/>
      <c r="J457" s="16"/>
      <c r="K457" s="16"/>
    </row>
    <row r="458" spans="1:11" x14ac:dyDescent="0.2">
      <c r="A458" s="10"/>
      <c r="B458" s="16"/>
      <c r="C458" s="16"/>
      <c r="D458" s="16"/>
      <c r="E458" s="10"/>
      <c r="F458" s="10"/>
      <c r="G458" s="10"/>
      <c r="H458" s="10"/>
      <c r="I458" s="10"/>
      <c r="J458" s="16"/>
      <c r="K458" s="16"/>
    </row>
    <row r="459" spans="1:11" x14ac:dyDescent="0.2">
      <c r="A459" s="10"/>
      <c r="B459" s="16"/>
      <c r="C459" s="16"/>
      <c r="D459" s="16"/>
      <c r="E459" s="10"/>
      <c r="F459" s="10"/>
      <c r="G459" s="10"/>
      <c r="H459" s="10"/>
      <c r="I459" s="10"/>
      <c r="J459" s="16"/>
      <c r="K459" s="16"/>
    </row>
    <row r="460" spans="1:11" x14ac:dyDescent="0.2">
      <c r="A460" s="10"/>
      <c r="B460" s="16"/>
      <c r="C460" s="16"/>
      <c r="D460" s="16"/>
      <c r="E460" s="10"/>
      <c r="F460" s="10"/>
      <c r="G460" s="10"/>
      <c r="H460" s="10"/>
      <c r="I460" s="10"/>
      <c r="J460" s="16"/>
      <c r="K460" s="16"/>
    </row>
    <row r="461" spans="1:11" x14ac:dyDescent="0.2">
      <c r="A461" s="10"/>
      <c r="B461" s="16"/>
      <c r="C461" s="16"/>
      <c r="D461" s="16"/>
      <c r="E461" s="10"/>
      <c r="F461" s="10"/>
      <c r="G461" s="10"/>
      <c r="H461" s="10"/>
      <c r="I461" s="10"/>
      <c r="J461" s="16"/>
      <c r="K461" s="16"/>
    </row>
    <row r="462" spans="1:11" x14ac:dyDescent="0.2">
      <c r="A462" s="10"/>
      <c r="B462" s="16"/>
      <c r="C462" s="16"/>
      <c r="D462" s="16"/>
      <c r="E462" s="10"/>
      <c r="F462" s="10"/>
      <c r="G462" s="10"/>
      <c r="H462" s="10"/>
      <c r="I462" s="10"/>
      <c r="J462" s="16"/>
      <c r="K462" s="16"/>
    </row>
    <row r="463" spans="1:11" x14ac:dyDescent="0.2">
      <c r="A463" s="10"/>
      <c r="B463" s="16"/>
      <c r="C463" s="16"/>
      <c r="D463" s="16"/>
      <c r="E463" s="10"/>
      <c r="F463" s="10"/>
      <c r="G463" s="10"/>
      <c r="H463" s="10"/>
      <c r="I463" s="10"/>
      <c r="J463" s="16"/>
      <c r="K463" s="16"/>
    </row>
    <row r="464" spans="1:11" x14ac:dyDescent="0.2">
      <c r="A464" s="10"/>
      <c r="B464" s="16"/>
      <c r="C464" s="16"/>
      <c r="D464" s="16"/>
      <c r="E464" s="10"/>
      <c r="F464" s="10"/>
      <c r="G464" s="10"/>
      <c r="H464" s="10"/>
      <c r="I464" s="10"/>
      <c r="J464" s="16"/>
      <c r="K464" s="16"/>
    </row>
    <row r="465" spans="1:11" x14ac:dyDescent="0.2">
      <c r="A465" s="10"/>
      <c r="B465" s="16"/>
      <c r="C465" s="16"/>
      <c r="D465" s="16"/>
      <c r="E465" s="10"/>
      <c r="F465" s="10"/>
      <c r="G465" s="10"/>
      <c r="H465" s="10"/>
      <c r="I465" s="10"/>
      <c r="J465" s="16"/>
      <c r="K465" s="16"/>
    </row>
    <row r="466" spans="1:11" x14ac:dyDescent="0.2">
      <c r="A466" s="10"/>
      <c r="B466" s="16"/>
      <c r="C466" s="16"/>
      <c r="D466" s="16"/>
      <c r="E466" s="10"/>
      <c r="F466" s="10"/>
      <c r="G466" s="10"/>
      <c r="H466" s="10"/>
      <c r="I466" s="10"/>
      <c r="J466" s="16"/>
      <c r="K466" s="16"/>
    </row>
    <row r="467" spans="1:11" x14ac:dyDescent="0.2">
      <c r="A467" s="10"/>
      <c r="B467" s="16"/>
      <c r="C467" s="16"/>
      <c r="D467" s="16"/>
      <c r="E467" s="10"/>
      <c r="F467" s="10"/>
      <c r="G467" s="10"/>
      <c r="H467" s="10"/>
      <c r="I467" s="10"/>
      <c r="J467" s="16"/>
      <c r="K467" s="16"/>
    </row>
    <row r="468" spans="1:11" x14ac:dyDescent="0.2">
      <c r="A468" s="10"/>
      <c r="B468" s="16"/>
      <c r="C468" s="16"/>
      <c r="D468" s="16"/>
      <c r="E468" s="10"/>
      <c r="F468" s="10"/>
      <c r="G468" s="10"/>
      <c r="H468" s="10"/>
      <c r="I468" s="10"/>
      <c r="J468" s="16"/>
      <c r="K468" s="16"/>
    </row>
    <row r="469" spans="1:11" x14ac:dyDescent="0.2">
      <c r="A469" s="10"/>
      <c r="B469" s="16"/>
      <c r="C469" s="16"/>
      <c r="D469" s="16"/>
      <c r="E469" s="10"/>
      <c r="F469" s="10"/>
      <c r="G469" s="10"/>
      <c r="H469" s="10"/>
      <c r="I469" s="10"/>
      <c r="J469" s="16"/>
      <c r="K469" s="16"/>
    </row>
    <row r="470" spans="1:11" x14ac:dyDescent="0.2">
      <c r="A470" s="10"/>
      <c r="B470" s="16"/>
      <c r="C470" s="16"/>
      <c r="D470" s="16"/>
      <c r="E470" s="10"/>
      <c r="F470" s="10"/>
      <c r="G470" s="10"/>
      <c r="H470" s="10"/>
      <c r="I470" s="10"/>
      <c r="J470" s="16"/>
      <c r="K470" s="16"/>
    </row>
    <row r="471" spans="1:11" x14ac:dyDescent="0.2">
      <c r="A471" s="10"/>
      <c r="B471" s="16"/>
      <c r="C471" s="16"/>
      <c r="D471" s="16"/>
      <c r="E471" s="10"/>
      <c r="F471" s="10"/>
      <c r="G471" s="10"/>
      <c r="H471" s="10"/>
      <c r="I471" s="10"/>
      <c r="J471" s="16"/>
      <c r="K471" s="16"/>
    </row>
    <row r="472" spans="1:11" x14ac:dyDescent="0.2">
      <c r="A472" s="10"/>
      <c r="B472" s="16"/>
      <c r="C472" s="16"/>
      <c r="D472" s="16"/>
      <c r="E472" s="10"/>
      <c r="F472" s="10"/>
      <c r="G472" s="10"/>
      <c r="H472" s="10"/>
      <c r="I472" s="10"/>
      <c r="J472" s="16"/>
      <c r="K472" s="16"/>
    </row>
    <row r="473" spans="1:11" x14ac:dyDescent="0.2">
      <c r="A473" s="10"/>
      <c r="B473" s="16"/>
      <c r="C473" s="16"/>
      <c r="D473" s="16"/>
      <c r="E473" s="10"/>
      <c r="F473" s="10"/>
      <c r="G473" s="10"/>
      <c r="H473" s="10"/>
      <c r="I473" s="10"/>
      <c r="J473" s="16"/>
      <c r="K473" s="16"/>
    </row>
    <row r="474" spans="1:11" x14ac:dyDescent="0.2">
      <c r="A474" s="10"/>
      <c r="B474" s="16"/>
      <c r="C474" s="16"/>
      <c r="D474" s="16"/>
      <c r="E474" s="10"/>
      <c r="F474" s="10"/>
      <c r="G474" s="10"/>
      <c r="H474" s="10"/>
      <c r="I474" s="10"/>
      <c r="J474" s="16"/>
      <c r="K474" s="16"/>
    </row>
    <row r="475" spans="1:11" x14ac:dyDescent="0.2">
      <c r="A475" s="10"/>
      <c r="B475" s="16"/>
      <c r="C475" s="16"/>
      <c r="D475" s="16"/>
      <c r="E475" s="10"/>
      <c r="F475" s="10"/>
      <c r="G475" s="10"/>
      <c r="H475" s="10"/>
      <c r="I475" s="10"/>
      <c r="J475" s="16"/>
      <c r="K475" s="16"/>
    </row>
    <row r="476" spans="1:11" x14ac:dyDescent="0.2">
      <c r="A476" s="10"/>
      <c r="B476" s="16"/>
      <c r="C476" s="16"/>
      <c r="D476" s="16"/>
      <c r="E476" s="10"/>
      <c r="F476" s="10"/>
      <c r="G476" s="10"/>
      <c r="H476" s="10"/>
      <c r="I476" s="10"/>
      <c r="J476" s="16"/>
      <c r="K476" s="16"/>
    </row>
    <row r="477" spans="1:11" x14ac:dyDescent="0.2">
      <c r="A477" s="10"/>
      <c r="B477" s="16"/>
      <c r="C477" s="16"/>
      <c r="D477" s="16"/>
      <c r="E477" s="10"/>
      <c r="F477" s="10"/>
      <c r="G477" s="10"/>
      <c r="H477" s="10"/>
      <c r="I477" s="10"/>
      <c r="J477" s="16"/>
      <c r="K477" s="16"/>
    </row>
    <row r="478" spans="1:11" x14ac:dyDescent="0.2">
      <c r="A478" s="10"/>
      <c r="B478" s="16"/>
      <c r="C478" s="16"/>
      <c r="D478" s="16"/>
      <c r="E478" s="10"/>
      <c r="F478" s="10"/>
      <c r="G478" s="10"/>
      <c r="H478" s="10"/>
      <c r="I478" s="10"/>
      <c r="J478" s="16"/>
      <c r="K478" s="16"/>
    </row>
    <row r="479" spans="1:11" x14ac:dyDescent="0.2">
      <c r="A479" s="10"/>
      <c r="B479" s="16"/>
      <c r="C479" s="16"/>
      <c r="D479" s="16"/>
      <c r="E479" s="10"/>
      <c r="F479" s="10"/>
      <c r="G479" s="10"/>
      <c r="H479" s="10"/>
      <c r="I479" s="10"/>
      <c r="J479" s="16"/>
      <c r="K479" s="16"/>
    </row>
    <row r="480" spans="1:11" x14ac:dyDescent="0.2">
      <c r="A480" s="10"/>
      <c r="B480" s="16"/>
      <c r="C480" s="16"/>
      <c r="D480" s="16"/>
      <c r="E480" s="10"/>
      <c r="F480" s="10"/>
      <c r="G480" s="10"/>
      <c r="H480" s="10"/>
      <c r="I480" s="10"/>
      <c r="J480" s="16"/>
      <c r="K480" s="16"/>
    </row>
    <row r="481" spans="1:11" x14ac:dyDescent="0.2">
      <c r="A481" s="10"/>
      <c r="B481" s="16"/>
      <c r="C481" s="16"/>
      <c r="D481" s="16"/>
      <c r="E481" s="10"/>
      <c r="F481" s="10"/>
      <c r="G481" s="10"/>
      <c r="H481" s="10"/>
      <c r="I481" s="10"/>
      <c r="J481" s="16"/>
      <c r="K481" s="16"/>
    </row>
    <row r="482" spans="1:11" x14ac:dyDescent="0.2">
      <c r="A482" s="10"/>
      <c r="B482" s="16"/>
      <c r="C482" s="16"/>
      <c r="D482" s="16"/>
      <c r="E482" s="10"/>
      <c r="F482" s="10"/>
      <c r="G482" s="10"/>
      <c r="H482" s="10"/>
      <c r="I482" s="10"/>
      <c r="J482" s="16"/>
      <c r="K482" s="16"/>
    </row>
    <row r="483" spans="1:11" x14ac:dyDescent="0.2">
      <c r="A483" s="10"/>
      <c r="B483" s="16"/>
      <c r="C483" s="16"/>
      <c r="D483" s="16"/>
      <c r="E483" s="10"/>
      <c r="F483" s="10"/>
      <c r="G483" s="10"/>
      <c r="H483" s="10"/>
      <c r="I483" s="10"/>
      <c r="J483" s="16"/>
      <c r="K483" s="16"/>
    </row>
    <row r="484" spans="1:11" x14ac:dyDescent="0.2">
      <c r="A484" s="10"/>
      <c r="B484" s="16"/>
      <c r="C484" s="16"/>
      <c r="D484" s="16"/>
      <c r="E484" s="10"/>
      <c r="F484" s="10"/>
      <c r="G484" s="10"/>
      <c r="H484" s="10"/>
      <c r="I484" s="10"/>
      <c r="J484" s="16"/>
      <c r="K484" s="16"/>
    </row>
    <row r="485" spans="1:11" x14ac:dyDescent="0.2">
      <c r="A485" s="10"/>
      <c r="B485" s="16"/>
      <c r="C485" s="16"/>
      <c r="D485" s="16"/>
      <c r="E485" s="10"/>
      <c r="F485" s="10"/>
      <c r="G485" s="10"/>
      <c r="H485" s="10"/>
      <c r="I485" s="10"/>
      <c r="J485" s="16"/>
      <c r="K485" s="16"/>
    </row>
    <row r="486" spans="1:11" x14ac:dyDescent="0.2">
      <c r="A486" s="10"/>
      <c r="B486" s="16"/>
      <c r="C486" s="16"/>
      <c r="D486" s="16"/>
      <c r="E486" s="10"/>
      <c r="F486" s="10"/>
      <c r="G486" s="10"/>
      <c r="H486" s="10"/>
      <c r="I486" s="10"/>
      <c r="J486" s="16"/>
      <c r="K486" s="16"/>
    </row>
    <row r="487" spans="1:11" x14ac:dyDescent="0.2">
      <c r="A487" s="10"/>
      <c r="B487" s="16"/>
      <c r="C487" s="16"/>
      <c r="D487" s="16"/>
      <c r="E487" s="10"/>
      <c r="F487" s="10"/>
      <c r="G487" s="10"/>
      <c r="H487" s="10"/>
      <c r="I487" s="10"/>
      <c r="J487" s="16"/>
      <c r="K487" s="16"/>
    </row>
    <row r="488" spans="1:11" x14ac:dyDescent="0.2">
      <c r="A488" s="10"/>
      <c r="B488" s="16"/>
      <c r="C488" s="16"/>
      <c r="D488" s="16"/>
      <c r="E488" s="10"/>
      <c r="F488" s="10"/>
      <c r="G488" s="10"/>
      <c r="H488" s="10"/>
      <c r="I488" s="10"/>
      <c r="J488" s="16"/>
      <c r="K488" s="16"/>
    </row>
    <row r="489" spans="1:11" x14ac:dyDescent="0.2">
      <c r="A489" s="10"/>
      <c r="B489" s="16"/>
      <c r="C489" s="16"/>
      <c r="D489" s="16"/>
      <c r="E489" s="10"/>
      <c r="F489" s="10"/>
      <c r="G489" s="10"/>
      <c r="H489" s="10"/>
      <c r="I489" s="10"/>
      <c r="J489" s="16"/>
      <c r="K489" s="16"/>
    </row>
    <row r="490" spans="1:11" x14ac:dyDescent="0.2">
      <c r="A490" s="10"/>
      <c r="B490" s="16"/>
      <c r="C490" s="16"/>
      <c r="D490" s="16"/>
      <c r="E490" s="10"/>
      <c r="F490" s="10"/>
      <c r="G490" s="10"/>
      <c r="H490" s="10"/>
      <c r="I490" s="10"/>
      <c r="J490" s="16"/>
      <c r="K490" s="16"/>
    </row>
    <row r="491" spans="1:11" x14ac:dyDescent="0.2">
      <c r="A491" s="10"/>
      <c r="B491" s="16"/>
      <c r="C491" s="16"/>
      <c r="D491" s="16"/>
      <c r="E491" s="10"/>
      <c r="F491" s="10"/>
      <c r="G491" s="10"/>
      <c r="H491" s="10"/>
      <c r="I491" s="10"/>
      <c r="J491" s="16"/>
      <c r="K491" s="16"/>
    </row>
    <row r="492" spans="1:11" x14ac:dyDescent="0.2">
      <c r="A492" s="10"/>
      <c r="B492" s="16"/>
      <c r="C492" s="16"/>
      <c r="D492" s="16"/>
      <c r="E492" s="10"/>
      <c r="F492" s="10"/>
      <c r="G492" s="10"/>
      <c r="H492" s="10"/>
      <c r="I492" s="10"/>
      <c r="J492" s="16"/>
      <c r="K492" s="16"/>
    </row>
    <row r="493" spans="1:11" x14ac:dyDescent="0.2">
      <c r="A493" s="10"/>
      <c r="B493" s="16"/>
      <c r="C493" s="16"/>
      <c r="D493" s="16"/>
      <c r="E493" s="10"/>
      <c r="F493" s="10"/>
      <c r="G493" s="10"/>
      <c r="H493" s="10"/>
      <c r="I493" s="10"/>
      <c r="J493" s="16"/>
      <c r="K493" s="16"/>
    </row>
    <row r="494" spans="1:11" x14ac:dyDescent="0.2">
      <c r="A494" s="10"/>
      <c r="B494" s="16"/>
      <c r="C494" s="16"/>
      <c r="D494" s="16"/>
      <c r="E494" s="10"/>
      <c r="F494" s="10"/>
      <c r="G494" s="10"/>
      <c r="H494" s="10"/>
      <c r="I494" s="10"/>
      <c r="J494" s="16"/>
      <c r="K494" s="16"/>
    </row>
    <row r="495" spans="1:11" x14ac:dyDescent="0.2">
      <c r="A495" s="10"/>
      <c r="B495" s="16"/>
      <c r="C495" s="16"/>
      <c r="D495" s="16"/>
      <c r="E495" s="10"/>
      <c r="F495" s="10"/>
      <c r="G495" s="10"/>
      <c r="H495" s="10"/>
      <c r="I495" s="10"/>
      <c r="J495" s="16"/>
      <c r="K495" s="16"/>
    </row>
    <row r="496" spans="1:11" x14ac:dyDescent="0.2">
      <c r="A496" s="10"/>
      <c r="B496" s="16"/>
      <c r="C496" s="16"/>
      <c r="D496" s="16"/>
      <c r="E496" s="10"/>
      <c r="F496" s="10"/>
      <c r="G496" s="10"/>
      <c r="H496" s="10"/>
      <c r="I496" s="10"/>
      <c r="J496" s="16"/>
      <c r="K496" s="16"/>
    </row>
    <row r="497" spans="1:11" x14ac:dyDescent="0.2">
      <c r="A497" s="10"/>
      <c r="B497" s="16"/>
      <c r="C497" s="16"/>
      <c r="D497" s="16"/>
      <c r="E497" s="10"/>
      <c r="F497" s="10"/>
      <c r="G497" s="10"/>
      <c r="H497" s="10"/>
      <c r="I497" s="10"/>
      <c r="J497" s="16"/>
      <c r="K497" s="16"/>
    </row>
    <row r="498" spans="1:11" x14ac:dyDescent="0.2">
      <c r="A498" s="10"/>
      <c r="B498" s="16"/>
      <c r="C498" s="16"/>
      <c r="D498" s="16"/>
      <c r="E498" s="10"/>
      <c r="F498" s="10"/>
      <c r="G498" s="10"/>
      <c r="H498" s="10"/>
      <c r="I498" s="10"/>
      <c r="J498" s="16"/>
      <c r="K498" s="16"/>
    </row>
    <row r="499" spans="1:11" x14ac:dyDescent="0.2">
      <c r="A499" s="10"/>
      <c r="B499" s="16"/>
      <c r="C499" s="16"/>
      <c r="D499" s="16"/>
      <c r="E499" s="10"/>
      <c r="F499" s="10"/>
      <c r="G499" s="10"/>
      <c r="H499" s="10"/>
      <c r="I499" s="10"/>
      <c r="J499" s="16"/>
      <c r="K499" s="16"/>
    </row>
    <row r="500" spans="1:11" x14ac:dyDescent="0.2">
      <c r="A500" s="10"/>
      <c r="B500" s="16"/>
      <c r="C500" s="16"/>
      <c r="D500" s="16"/>
      <c r="E500" s="10"/>
      <c r="F500" s="10"/>
      <c r="G500" s="10"/>
      <c r="H500" s="10"/>
      <c r="I500" s="10"/>
      <c r="J500" s="16"/>
      <c r="K500" s="16"/>
    </row>
    <row r="501" spans="1:11" x14ac:dyDescent="0.2">
      <c r="A501" s="10"/>
      <c r="B501" s="16"/>
      <c r="C501" s="16"/>
      <c r="D501" s="16"/>
      <c r="E501" s="10"/>
      <c r="F501" s="10"/>
      <c r="G501" s="10"/>
      <c r="H501" s="10"/>
      <c r="I501" s="10"/>
      <c r="J501" s="16"/>
      <c r="K501" s="16"/>
    </row>
    <row r="502" spans="1:11" x14ac:dyDescent="0.2">
      <c r="A502" s="10"/>
      <c r="B502" s="16"/>
      <c r="C502" s="16"/>
      <c r="D502" s="16"/>
      <c r="E502" s="10"/>
      <c r="F502" s="10"/>
      <c r="G502" s="10"/>
      <c r="H502" s="10"/>
      <c r="I502" s="10"/>
      <c r="J502" s="16"/>
      <c r="K502" s="16"/>
    </row>
    <row r="503" spans="1:11" x14ac:dyDescent="0.2">
      <c r="A503" s="10"/>
      <c r="B503" s="16"/>
      <c r="C503" s="16"/>
      <c r="D503" s="16"/>
      <c r="E503" s="10"/>
      <c r="F503" s="10"/>
      <c r="G503" s="10"/>
      <c r="H503" s="10"/>
      <c r="I503" s="10"/>
      <c r="J503" s="16"/>
      <c r="K503" s="16"/>
    </row>
    <row r="504" spans="1:11" x14ac:dyDescent="0.2">
      <c r="A504" s="10"/>
      <c r="B504" s="16"/>
      <c r="C504" s="16"/>
      <c r="D504" s="16"/>
      <c r="E504" s="10"/>
      <c r="F504" s="10"/>
      <c r="G504" s="10"/>
      <c r="H504" s="10"/>
      <c r="I504" s="10"/>
      <c r="J504" s="16"/>
      <c r="K504" s="16"/>
    </row>
    <row r="505" spans="1:11" x14ac:dyDescent="0.2">
      <c r="A505" s="10"/>
      <c r="B505" s="16"/>
      <c r="C505" s="16"/>
      <c r="D505" s="16"/>
      <c r="E505" s="10"/>
      <c r="F505" s="10"/>
      <c r="G505" s="10"/>
      <c r="H505" s="10"/>
      <c r="I505" s="10"/>
      <c r="J505" s="16"/>
      <c r="K505" s="16"/>
    </row>
    <row r="506" spans="1:11" x14ac:dyDescent="0.2">
      <c r="A506" s="10"/>
      <c r="B506" s="16"/>
      <c r="C506" s="16"/>
      <c r="D506" s="16"/>
      <c r="E506" s="10"/>
      <c r="F506" s="10"/>
      <c r="G506" s="10"/>
      <c r="H506" s="10"/>
      <c r="I506" s="10"/>
      <c r="J506" s="16"/>
      <c r="K506" s="16"/>
    </row>
    <row r="507" spans="1:11" x14ac:dyDescent="0.2">
      <c r="A507" s="10"/>
      <c r="B507" s="16"/>
      <c r="C507" s="16"/>
      <c r="D507" s="16"/>
      <c r="E507" s="10"/>
      <c r="F507" s="10"/>
      <c r="G507" s="10"/>
      <c r="H507" s="10"/>
      <c r="I507" s="10"/>
      <c r="J507" s="16"/>
      <c r="K507" s="16"/>
    </row>
    <row r="508" spans="1:11" x14ac:dyDescent="0.2">
      <c r="A508" s="10"/>
      <c r="B508" s="16"/>
      <c r="C508" s="16"/>
      <c r="D508" s="16"/>
      <c r="E508" s="10"/>
      <c r="F508" s="10"/>
      <c r="G508" s="10"/>
      <c r="H508" s="10"/>
      <c r="I508" s="10"/>
      <c r="J508" s="16"/>
      <c r="K508" s="16"/>
    </row>
    <row r="509" spans="1:11" x14ac:dyDescent="0.2">
      <c r="A509" s="10"/>
      <c r="B509" s="16"/>
      <c r="C509" s="16"/>
      <c r="D509" s="16"/>
      <c r="E509" s="10"/>
      <c r="F509" s="10"/>
      <c r="G509" s="10"/>
      <c r="H509" s="10"/>
      <c r="I509" s="10"/>
      <c r="J509" s="16"/>
      <c r="K509" s="16"/>
    </row>
    <row r="510" spans="1:11" x14ac:dyDescent="0.2">
      <c r="A510" s="10"/>
      <c r="B510" s="16"/>
      <c r="C510" s="16"/>
      <c r="D510" s="16"/>
      <c r="E510" s="10"/>
      <c r="F510" s="10"/>
      <c r="G510" s="10"/>
      <c r="H510" s="10"/>
      <c r="I510" s="10"/>
      <c r="J510" s="16"/>
      <c r="K510" s="16"/>
    </row>
    <row r="511" spans="1:11" x14ac:dyDescent="0.2">
      <c r="A511" s="10"/>
      <c r="B511" s="16"/>
      <c r="C511" s="16"/>
      <c r="D511" s="16"/>
      <c r="E511" s="10"/>
      <c r="F511" s="10"/>
      <c r="G511" s="10"/>
      <c r="H511" s="10"/>
      <c r="I511" s="10"/>
      <c r="J511" s="16"/>
      <c r="K511" s="16"/>
    </row>
    <row r="512" spans="1:11" x14ac:dyDescent="0.2">
      <c r="A512" s="10"/>
      <c r="B512" s="16"/>
      <c r="C512" s="16"/>
      <c r="D512" s="16"/>
      <c r="E512" s="10"/>
      <c r="F512" s="10"/>
      <c r="G512" s="10"/>
      <c r="H512" s="10"/>
      <c r="I512" s="10"/>
      <c r="J512" s="16"/>
      <c r="K512" s="16"/>
    </row>
    <row r="513" spans="1:11" x14ac:dyDescent="0.2">
      <c r="A513" s="10"/>
      <c r="B513" s="16"/>
      <c r="C513" s="16"/>
      <c r="D513" s="16"/>
      <c r="E513" s="10"/>
      <c r="F513" s="10"/>
      <c r="G513" s="10"/>
      <c r="H513" s="10"/>
      <c r="I513" s="10"/>
      <c r="J513" s="16"/>
      <c r="K513" s="16"/>
    </row>
    <row r="514" spans="1:11" x14ac:dyDescent="0.2">
      <c r="A514" s="10"/>
      <c r="B514" s="16"/>
      <c r="C514" s="16"/>
      <c r="D514" s="16"/>
      <c r="E514" s="10"/>
      <c r="F514" s="10"/>
      <c r="G514" s="10"/>
      <c r="H514" s="10"/>
      <c r="I514" s="10"/>
      <c r="J514" s="16"/>
      <c r="K514" s="16"/>
    </row>
    <row r="515" spans="1:11" x14ac:dyDescent="0.2">
      <c r="A515" s="10"/>
      <c r="B515" s="16"/>
      <c r="C515" s="16"/>
      <c r="D515" s="16"/>
      <c r="E515" s="10"/>
      <c r="F515" s="10"/>
      <c r="G515" s="10"/>
      <c r="H515" s="10"/>
      <c r="I515" s="10"/>
      <c r="J515" s="16"/>
      <c r="K515" s="16"/>
    </row>
    <row r="516" spans="1:11" x14ac:dyDescent="0.2">
      <c r="A516" s="10"/>
      <c r="B516" s="16"/>
      <c r="C516" s="16"/>
      <c r="D516" s="16"/>
      <c r="E516" s="10"/>
      <c r="F516" s="10"/>
      <c r="G516" s="10"/>
      <c r="H516" s="10"/>
      <c r="I516" s="10"/>
      <c r="J516" s="16"/>
      <c r="K516" s="16"/>
    </row>
    <row r="517" spans="1:11" x14ac:dyDescent="0.2">
      <c r="A517" s="10"/>
      <c r="B517" s="16"/>
      <c r="C517" s="16"/>
      <c r="D517" s="16"/>
      <c r="E517" s="10"/>
      <c r="F517" s="10"/>
      <c r="G517" s="10"/>
      <c r="H517" s="10"/>
      <c r="I517" s="10"/>
      <c r="J517" s="16"/>
      <c r="K517" s="16"/>
    </row>
    <row r="518" spans="1:11" x14ac:dyDescent="0.2">
      <c r="A518" s="10"/>
      <c r="B518" s="16"/>
      <c r="C518" s="16"/>
      <c r="D518" s="16"/>
      <c r="E518" s="10"/>
      <c r="F518" s="10"/>
      <c r="G518" s="10"/>
      <c r="H518" s="10"/>
      <c r="I518" s="10"/>
      <c r="J518" s="16"/>
      <c r="K518" s="16"/>
    </row>
    <row r="519" spans="1:11" x14ac:dyDescent="0.2">
      <c r="A519" s="10"/>
      <c r="B519" s="16"/>
      <c r="C519" s="16"/>
      <c r="D519" s="16"/>
      <c r="E519" s="10"/>
      <c r="F519" s="10"/>
      <c r="G519" s="10"/>
      <c r="H519" s="10"/>
      <c r="I519" s="10"/>
      <c r="J519" s="16"/>
      <c r="K519" s="16"/>
    </row>
    <row r="520" spans="1:11" x14ac:dyDescent="0.2">
      <c r="A520" s="10"/>
      <c r="B520" s="16"/>
      <c r="C520" s="16"/>
      <c r="D520" s="16"/>
      <c r="E520" s="10"/>
      <c r="F520" s="10"/>
      <c r="G520" s="10"/>
      <c r="H520" s="10"/>
      <c r="I520" s="10"/>
      <c r="J520" s="16"/>
      <c r="K520" s="16"/>
    </row>
    <row r="521" spans="1:11" x14ac:dyDescent="0.2">
      <c r="A521" s="10"/>
      <c r="B521" s="16"/>
      <c r="C521" s="16"/>
      <c r="D521" s="16"/>
      <c r="E521" s="10"/>
      <c r="F521" s="10"/>
      <c r="G521" s="10"/>
      <c r="H521" s="10"/>
      <c r="I521" s="10"/>
      <c r="J521" s="16"/>
      <c r="K521" s="16"/>
    </row>
    <row r="522" spans="1:11" x14ac:dyDescent="0.2">
      <c r="A522" s="10"/>
      <c r="B522" s="16"/>
      <c r="C522" s="16"/>
      <c r="D522" s="16"/>
      <c r="E522" s="10"/>
      <c r="F522" s="10"/>
      <c r="G522" s="10"/>
      <c r="H522" s="10"/>
      <c r="I522" s="10"/>
      <c r="J522" s="16"/>
      <c r="K522" s="16"/>
    </row>
    <row r="523" spans="1:11" x14ac:dyDescent="0.2">
      <c r="A523" s="10"/>
      <c r="B523" s="16"/>
      <c r="C523" s="16"/>
      <c r="D523" s="16"/>
      <c r="E523" s="10"/>
      <c r="F523" s="10"/>
      <c r="G523" s="10"/>
      <c r="H523" s="10"/>
      <c r="I523" s="10"/>
      <c r="J523" s="16"/>
      <c r="K523" s="16"/>
    </row>
    <row r="524" spans="1:11" x14ac:dyDescent="0.2">
      <c r="A524" s="10"/>
      <c r="B524" s="16"/>
      <c r="C524" s="16"/>
      <c r="D524" s="16"/>
      <c r="E524" s="10"/>
      <c r="F524" s="10"/>
      <c r="G524" s="10"/>
      <c r="H524" s="10"/>
      <c r="I524" s="10"/>
      <c r="J524" s="16"/>
      <c r="K524" s="16"/>
    </row>
    <row r="525" spans="1:11" x14ac:dyDescent="0.2">
      <c r="A525" s="10"/>
      <c r="B525" s="16"/>
      <c r="C525" s="16"/>
      <c r="D525" s="16"/>
      <c r="E525" s="10"/>
      <c r="F525" s="10"/>
      <c r="G525" s="10"/>
      <c r="H525" s="10"/>
      <c r="I525" s="10"/>
      <c r="J525" s="16"/>
      <c r="K525" s="16"/>
    </row>
    <row r="526" spans="1:11" x14ac:dyDescent="0.2">
      <c r="A526" s="10"/>
      <c r="B526" s="16"/>
      <c r="C526" s="16"/>
      <c r="D526" s="16"/>
      <c r="E526" s="10"/>
      <c r="F526" s="10"/>
      <c r="G526" s="10"/>
      <c r="H526" s="10"/>
      <c r="I526" s="10"/>
      <c r="J526" s="16"/>
      <c r="K526" s="16"/>
    </row>
    <row r="527" spans="1:11" x14ac:dyDescent="0.2">
      <c r="A527" s="10"/>
      <c r="B527" s="16"/>
      <c r="C527" s="16"/>
      <c r="D527" s="16"/>
      <c r="E527" s="10"/>
      <c r="F527" s="10"/>
      <c r="G527" s="10"/>
      <c r="H527" s="10"/>
      <c r="I527" s="10"/>
      <c r="J527" s="16"/>
      <c r="K527" s="16"/>
    </row>
    <row r="528" spans="1:11" x14ac:dyDescent="0.2">
      <c r="A528" s="10"/>
      <c r="B528" s="16"/>
      <c r="C528" s="16"/>
      <c r="D528" s="16"/>
      <c r="E528" s="10"/>
      <c r="F528" s="10"/>
      <c r="G528" s="10"/>
      <c r="H528" s="10"/>
      <c r="I528" s="10"/>
      <c r="J528" s="16"/>
      <c r="K528" s="16"/>
    </row>
    <row r="529" spans="1:11" x14ac:dyDescent="0.2">
      <c r="A529" s="10"/>
      <c r="B529" s="16"/>
      <c r="C529" s="16"/>
      <c r="D529" s="16"/>
      <c r="E529" s="10"/>
      <c r="F529" s="10"/>
      <c r="G529" s="10"/>
      <c r="H529" s="10"/>
      <c r="I529" s="10"/>
      <c r="J529" s="16"/>
      <c r="K529" s="16"/>
    </row>
    <row r="530" spans="1:11" x14ac:dyDescent="0.2">
      <c r="A530" s="10"/>
      <c r="B530" s="16"/>
      <c r="C530" s="16"/>
      <c r="D530" s="16"/>
      <c r="E530" s="10"/>
      <c r="F530" s="10"/>
      <c r="G530" s="10"/>
      <c r="H530" s="10"/>
      <c r="I530" s="10"/>
      <c r="J530" s="16"/>
      <c r="K530" s="16"/>
    </row>
    <row r="531" spans="1:11" x14ac:dyDescent="0.2">
      <c r="A531" s="10"/>
      <c r="B531" s="16"/>
      <c r="C531" s="16"/>
      <c r="D531" s="16"/>
      <c r="E531" s="10"/>
      <c r="F531" s="10"/>
      <c r="G531" s="10"/>
      <c r="H531" s="10"/>
      <c r="I531" s="10"/>
      <c r="J531" s="16"/>
      <c r="K531" s="16"/>
    </row>
    <row r="532" spans="1:11" x14ac:dyDescent="0.2">
      <c r="A532" s="10"/>
      <c r="B532" s="16"/>
      <c r="C532" s="16"/>
      <c r="D532" s="16"/>
      <c r="E532" s="10"/>
      <c r="F532" s="10"/>
      <c r="G532" s="10"/>
      <c r="H532" s="10"/>
      <c r="I532" s="10"/>
      <c r="J532" s="16"/>
      <c r="K532" s="16"/>
    </row>
    <row r="533" spans="1:11" x14ac:dyDescent="0.2">
      <c r="A533" s="10"/>
      <c r="B533" s="16"/>
      <c r="C533" s="16"/>
      <c r="D533" s="16"/>
      <c r="E533" s="10"/>
      <c r="F533" s="10"/>
      <c r="G533" s="10"/>
      <c r="H533" s="10"/>
      <c r="I533" s="10"/>
      <c r="J533" s="16"/>
      <c r="K533" s="16"/>
    </row>
    <row r="534" spans="1:11" x14ac:dyDescent="0.2">
      <c r="A534" s="10"/>
      <c r="B534" s="16"/>
      <c r="C534" s="16"/>
      <c r="D534" s="16"/>
      <c r="E534" s="10"/>
      <c r="F534" s="10"/>
      <c r="G534" s="10"/>
      <c r="H534" s="10"/>
      <c r="I534" s="10"/>
      <c r="J534" s="16"/>
      <c r="K534" s="16"/>
    </row>
    <row r="535" spans="1:11" x14ac:dyDescent="0.2">
      <c r="A535" s="10"/>
      <c r="B535" s="16"/>
      <c r="C535" s="16"/>
      <c r="D535" s="16"/>
      <c r="E535" s="10"/>
      <c r="F535" s="10"/>
      <c r="G535" s="10"/>
      <c r="H535" s="10"/>
      <c r="I535" s="10"/>
      <c r="J535" s="16"/>
      <c r="K535" s="16"/>
    </row>
    <row r="536" spans="1:11" x14ac:dyDescent="0.2">
      <c r="A536" s="10"/>
      <c r="B536" s="16"/>
      <c r="C536" s="16"/>
      <c r="D536" s="16"/>
      <c r="E536" s="10"/>
      <c r="F536" s="10"/>
      <c r="G536" s="10"/>
      <c r="H536" s="10"/>
      <c r="I536" s="10"/>
      <c r="J536" s="16"/>
      <c r="K536" s="16"/>
    </row>
    <row r="537" spans="1:11" x14ac:dyDescent="0.2">
      <c r="A537" s="10"/>
      <c r="B537" s="16"/>
      <c r="C537" s="16"/>
      <c r="D537" s="16"/>
      <c r="E537" s="10"/>
      <c r="F537" s="10"/>
      <c r="G537" s="10"/>
      <c r="H537" s="10"/>
      <c r="I537" s="10"/>
      <c r="J537" s="16"/>
      <c r="K537" s="16"/>
    </row>
    <row r="538" spans="1:11" x14ac:dyDescent="0.2">
      <c r="A538" s="10"/>
      <c r="B538" s="16"/>
      <c r="C538" s="16"/>
      <c r="D538" s="16"/>
      <c r="E538" s="10"/>
      <c r="F538" s="10"/>
      <c r="G538" s="10"/>
      <c r="H538" s="10"/>
      <c r="I538" s="10"/>
      <c r="J538" s="16"/>
      <c r="K538" s="16"/>
    </row>
    <row r="539" spans="1:11" x14ac:dyDescent="0.2">
      <c r="A539" s="10"/>
      <c r="B539" s="16"/>
      <c r="C539" s="16"/>
      <c r="D539" s="16"/>
      <c r="E539" s="10"/>
      <c r="F539" s="10"/>
      <c r="G539" s="10"/>
      <c r="H539" s="10"/>
      <c r="I539" s="10"/>
      <c r="J539" s="16"/>
      <c r="K539" s="16"/>
    </row>
    <row r="540" spans="1:11" x14ac:dyDescent="0.2">
      <c r="A540" s="10"/>
      <c r="B540" s="16"/>
      <c r="C540" s="16"/>
      <c r="D540" s="16"/>
      <c r="E540" s="10"/>
      <c r="F540" s="10"/>
      <c r="G540" s="10"/>
      <c r="H540" s="10"/>
      <c r="I540" s="10"/>
      <c r="J540" s="16"/>
      <c r="K540" s="16"/>
    </row>
    <row r="541" spans="1:11" x14ac:dyDescent="0.2">
      <c r="A541" s="10"/>
      <c r="B541" s="16"/>
      <c r="C541" s="16"/>
      <c r="D541" s="16"/>
      <c r="E541" s="10"/>
      <c r="F541" s="10"/>
      <c r="G541" s="10"/>
      <c r="H541" s="10"/>
      <c r="I541" s="10"/>
      <c r="J541" s="16"/>
      <c r="K541" s="16"/>
    </row>
    <row r="542" spans="1:11" x14ac:dyDescent="0.2">
      <c r="A542" s="10"/>
      <c r="B542" s="16"/>
      <c r="C542" s="16"/>
      <c r="D542" s="16"/>
      <c r="E542" s="10"/>
      <c r="F542" s="10"/>
      <c r="G542" s="10"/>
      <c r="H542" s="10"/>
      <c r="I542" s="10"/>
      <c r="J542" s="16"/>
      <c r="K542" s="16"/>
    </row>
    <row r="543" spans="1:11" x14ac:dyDescent="0.2">
      <c r="A543" s="10"/>
      <c r="B543" s="16"/>
      <c r="C543" s="16"/>
      <c r="D543" s="16"/>
      <c r="E543" s="10"/>
      <c r="F543" s="10"/>
      <c r="G543" s="10"/>
      <c r="H543" s="10"/>
      <c r="I543" s="10"/>
      <c r="J543" s="16"/>
      <c r="K543" s="16"/>
    </row>
    <row r="544" spans="1:11" x14ac:dyDescent="0.2">
      <c r="A544" s="10"/>
      <c r="B544" s="16"/>
      <c r="C544" s="16"/>
      <c r="D544" s="16"/>
      <c r="E544" s="10"/>
      <c r="F544" s="10"/>
      <c r="G544" s="10"/>
      <c r="H544" s="10"/>
      <c r="I544" s="10"/>
      <c r="J544" s="16"/>
      <c r="K544" s="16"/>
    </row>
    <row r="545" spans="1:11" x14ac:dyDescent="0.2">
      <c r="A545" s="10"/>
      <c r="B545" s="16"/>
      <c r="C545" s="16"/>
      <c r="D545" s="16"/>
      <c r="E545" s="10"/>
      <c r="F545" s="10"/>
      <c r="G545" s="10"/>
      <c r="H545" s="10"/>
      <c r="I545" s="10"/>
      <c r="J545" s="16"/>
      <c r="K545" s="16"/>
    </row>
    <row r="546" spans="1:11" x14ac:dyDescent="0.2">
      <c r="A546" s="10"/>
      <c r="B546" s="16"/>
      <c r="C546" s="16"/>
      <c r="D546" s="16"/>
      <c r="E546" s="10"/>
      <c r="F546" s="10"/>
      <c r="G546" s="10"/>
      <c r="H546" s="10"/>
      <c r="I546" s="10"/>
      <c r="J546" s="16"/>
      <c r="K546" s="16"/>
    </row>
    <row r="547" spans="1:11" x14ac:dyDescent="0.2">
      <c r="A547" s="10"/>
      <c r="B547" s="16"/>
      <c r="C547" s="16"/>
      <c r="D547" s="16"/>
      <c r="E547" s="10"/>
      <c r="F547" s="10"/>
      <c r="G547" s="10"/>
      <c r="H547" s="10"/>
      <c r="I547" s="10"/>
      <c r="J547" s="16"/>
      <c r="K547" s="16"/>
    </row>
    <row r="548" spans="1:11" x14ac:dyDescent="0.2">
      <c r="A548" s="10"/>
      <c r="B548" s="16"/>
      <c r="C548" s="16"/>
      <c r="D548" s="16"/>
      <c r="E548" s="10"/>
      <c r="F548" s="10"/>
      <c r="G548" s="10"/>
      <c r="H548" s="10"/>
      <c r="I548" s="10"/>
      <c r="J548" s="16"/>
      <c r="K548" s="16"/>
    </row>
    <row r="549" spans="1:11" x14ac:dyDescent="0.2">
      <c r="A549" s="10"/>
      <c r="B549" s="16"/>
      <c r="C549" s="16"/>
      <c r="D549" s="16"/>
      <c r="E549" s="10"/>
      <c r="F549" s="10"/>
      <c r="G549" s="10"/>
      <c r="H549" s="10"/>
      <c r="I549" s="10"/>
      <c r="J549" s="16"/>
      <c r="K549" s="16"/>
    </row>
    <row r="550" spans="1:11" x14ac:dyDescent="0.2">
      <c r="A550" s="10"/>
      <c r="B550" s="16"/>
      <c r="C550" s="16"/>
      <c r="D550" s="16"/>
      <c r="E550" s="10"/>
      <c r="F550" s="10"/>
      <c r="G550" s="10"/>
      <c r="H550" s="10"/>
      <c r="I550" s="10"/>
      <c r="J550" s="16"/>
      <c r="K550" s="16"/>
    </row>
    <row r="551" spans="1:11" x14ac:dyDescent="0.2">
      <c r="A551" s="10"/>
      <c r="B551" s="16"/>
      <c r="C551" s="16"/>
      <c r="D551" s="16"/>
      <c r="E551" s="10"/>
      <c r="F551" s="10"/>
      <c r="G551" s="10"/>
      <c r="H551" s="10"/>
      <c r="I551" s="10"/>
      <c r="J551" s="16"/>
      <c r="K551" s="16"/>
    </row>
    <row r="552" spans="1:11" x14ac:dyDescent="0.2">
      <c r="A552" s="10"/>
      <c r="B552" s="16"/>
      <c r="C552" s="16"/>
      <c r="D552" s="16"/>
      <c r="E552" s="10"/>
      <c r="F552" s="10"/>
      <c r="G552" s="10"/>
      <c r="H552" s="10"/>
      <c r="I552" s="10"/>
      <c r="J552" s="16"/>
      <c r="K552" s="16"/>
    </row>
    <row r="553" spans="1:11" x14ac:dyDescent="0.2">
      <c r="A553" s="10"/>
      <c r="B553" s="16"/>
      <c r="C553" s="16"/>
      <c r="D553" s="16"/>
      <c r="E553" s="10"/>
      <c r="F553" s="10"/>
      <c r="G553" s="10"/>
      <c r="H553" s="10"/>
      <c r="I553" s="10"/>
      <c r="J553" s="16"/>
      <c r="K553" s="16"/>
    </row>
    <row r="554" spans="1:11" x14ac:dyDescent="0.2">
      <c r="A554" s="10"/>
      <c r="B554" s="16"/>
      <c r="C554" s="16"/>
      <c r="D554" s="16"/>
      <c r="E554" s="10"/>
      <c r="F554" s="10"/>
      <c r="G554" s="10"/>
      <c r="H554" s="10"/>
      <c r="I554" s="10"/>
      <c r="J554" s="16"/>
      <c r="K554" s="16"/>
    </row>
    <row r="555" spans="1:11" x14ac:dyDescent="0.2">
      <c r="A555" s="10"/>
      <c r="B555" s="16"/>
      <c r="C555" s="16"/>
      <c r="D555" s="16"/>
      <c r="E555" s="10"/>
      <c r="F555" s="10"/>
      <c r="G555" s="10"/>
      <c r="H555" s="10"/>
      <c r="I555" s="10"/>
      <c r="J555" s="16"/>
      <c r="K555" s="16"/>
    </row>
    <row r="556" spans="1:11" x14ac:dyDescent="0.2">
      <c r="A556" s="10"/>
      <c r="B556" s="16"/>
      <c r="C556" s="16"/>
      <c r="D556" s="16"/>
      <c r="E556" s="10"/>
      <c r="F556" s="10"/>
      <c r="G556" s="10"/>
      <c r="H556" s="10"/>
      <c r="I556" s="10"/>
      <c r="J556" s="16"/>
      <c r="K556" s="16"/>
    </row>
    <row r="557" spans="1:11" x14ac:dyDescent="0.2">
      <c r="A557" s="10"/>
      <c r="B557" s="16"/>
      <c r="C557" s="16"/>
      <c r="D557" s="16"/>
      <c r="E557" s="10"/>
      <c r="F557" s="10"/>
      <c r="G557" s="10"/>
      <c r="H557" s="10"/>
      <c r="I557" s="10"/>
      <c r="J557" s="16"/>
      <c r="K557" s="16"/>
    </row>
    <row r="558" spans="1:11" x14ac:dyDescent="0.2">
      <c r="A558" s="10"/>
      <c r="B558" s="16"/>
      <c r="C558" s="16"/>
      <c r="D558" s="16"/>
      <c r="E558" s="10"/>
      <c r="F558" s="10"/>
      <c r="G558" s="10"/>
      <c r="H558" s="10"/>
      <c r="I558" s="10"/>
      <c r="J558" s="16"/>
      <c r="K558" s="16"/>
    </row>
    <row r="559" spans="1:11" x14ac:dyDescent="0.2">
      <c r="A559" s="10"/>
      <c r="B559" s="16"/>
      <c r="C559" s="16"/>
      <c r="D559" s="16"/>
      <c r="E559" s="10"/>
      <c r="F559" s="10"/>
      <c r="G559" s="10"/>
      <c r="H559" s="10"/>
      <c r="I559" s="10"/>
      <c r="J559" s="16"/>
      <c r="K559" s="16"/>
    </row>
    <row r="560" spans="1:11" x14ac:dyDescent="0.2">
      <c r="A560" s="10"/>
      <c r="B560" s="16"/>
      <c r="C560" s="16"/>
      <c r="D560" s="16"/>
      <c r="E560" s="10"/>
      <c r="F560" s="10"/>
      <c r="G560" s="10"/>
      <c r="H560" s="10"/>
      <c r="I560" s="10"/>
      <c r="J560" s="16"/>
      <c r="K560" s="16"/>
    </row>
    <row r="561" spans="1:11" x14ac:dyDescent="0.2">
      <c r="A561" s="10"/>
      <c r="B561" s="16"/>
      <c r="C561" s="16"/>
      <c r="D561" s="16"/>
      <c r="E561" s="10"/>
      <c r="F561" s="10"/>
      <c r="G561" s="10"/>
      <c r="H561" s="10"/>
      <c r="I561" s="10"/>
      <c r="J561" s="16"/>
      <c r="K561" s="16"/>
    </row>
    <row r="562" spans="1:11" x14ac:dyDescent="0.2">
      <c r="A562" s="10"/>
      <c r="B562" s="16"/>
      <c r="C562" s="16"/>
      <c r="D562" s="16"/>
      <c r="E562" s="10"/>
      <c r="F562" s="10"/>
      <c r="G562" s="10"/>
      <c r="H562" s="10"/>
      <c r="I562" s="10"/>
      <c r="J562" s="16"/>
      <c r="K562" s="16"/>
    </row>
    <row r="563" spans="1:11" x14ac:dyDescent="0.2">
      <c r="A563" s="10"/>
      <c r="B563" s="16"/>
      <c r="C563" s="16"/>
      <c r="D563" s="16"/>
      <c r="E563" s="10"/>
      <c r="F563" s="10"/>
      <c r="G563" s="10"/>
      <c r="H563" s="10"/>
      <c r="I563" s="10"/>
      <c r="J563" s="16"/>
      <c r="K563" s="16"/>
    </row>
    <row r="564" spans="1:11" x14ac:dyDescent="0.2">
      <c r="A564" s="10"/>
      <c r="B564" s="16"/>
      <c r="C564" s="16"/>
      <c r="D564" s="16"/>
      <c r="E564" s="10"/>
      <c r="F564" s="10"/>
      <c r="G564" s="10"/>
      <c r="H564" s="10"/>
      <c r="I564" s="10"/>
      <c r="J564" s="16"/>
      <c r="K564" s="16"/>
    </row>
    <row r="565" spans="1:11" x14ac:dyDescent="0.2">
      <c r="A565" s="10"/>
      <c r="B565" s="16"/>
      <c r="C565" s="16"/>
      <c r="D565" s="16"/>
      <c r="E565" s="10"/>
      <c r="F565" s="10"/>
      <c r="G565" s="10"/>
      <c r="H565" s="10"/>
      <c r="I565" s="10"/>
      <c r="J565" s="16"/>
      <c r="K565" s="16"/>
    </row>
    <row r="566" spans="1:11" x14ac:dyDescent="0.2">
      <c r="A566" s="10"/>
      <c r="B566" s="16"/>
      <c r="C566" s="16"/>
      <c r="D566" s="16"/>
      <c r="E566" s="10"/>
      <c r="F566" s="10"/>
      <c r="G566" s="10"/>
      <c r="H566" s="10"/>
      <c r="I566" s="10"/>
      <c r="J566" s="16"/>
      <c r="K566" s="16"/>
    </row>
    <row r="567" spans="1:11" x14ac:dyDescent="0.2">
      <c r="A567" s="10"/>
      <c r="B567" s="16"/>
      <c r="C567" s="16"/>
      <c r="D567" s="16"/>
      <c r="E567" s="10"/>
      <c r="F567" s="10"/>
      <c r="G567" s="10"/>
      <c r="H567" s="10"/>
      <c r="I567" s="10"/>
      <c r="J567" s="16"/>
      <c r="K567" s="16"/>
    </row>
    <row r="568" spans="1:11" x14ac:dyDescent="0.2">
      <c r="A568" s="10"/>
      <c r="B568" s="16"/>
      <c r="C568" s="16"/>
      <c r="D568" s="16"/>
      <c r="E568" s="10"/>
      <c r="F568" s="10"/>
      <c r="G568" s="10"/>
      <c r="H568" s="10"/>
      <c r="I568" s="10"/>
      <c r="J568" s="16"/>
      <c r="K568" s="16"/>
    </row>
    <row r="569" spans="1:11" x14ac:dyDescent="0.2">
      <c r="A569" s="10"/>
      <c r="B569" s="16"/>
      <c r="C569" s="16"/>
      <c r="D569" s="16"/>
      <c r="E569" s="10"/>
      <c r="F569" s="10"/>
      <c r="G569" s="10"/>
      <c r="H569" s="10"/>
      <c r="I569" s="10"/>
      <c r="J569" s="16"/>
      <c r="K569" s="16"/>
    </row>
    <row r="570" spans="1:11" x14ac:dyDescent="0.2">
      <c r="A570" s="10"/>
      <c r="B570" s="16"/>
      <c r="C570" s="16"/>
      <c r="D570" s="16"/>
      <c r="E570" s="10"/>
      <c r="F570" s="10"/>
      <c r="G570" s="10"/>
      <c r="H570" s="10"/>
      <c r="I570" s="10"/>
      <c r="J570" s="16"/>
      <c r="K570" s="16"/>
    </row>
    <row r="571" spans="1:11" x14ac:dyDescent="0.2">
      <c r="A571" s="10"/>
      <c r="B571" s="16"/>
      <c r="C571" s="16"/>
      <c r="D571" s="16"/>
      <c r="E571" s="10"/>
      <c r="F571" s="10"/>
      <c r="G571" s="10"/>
      <c r="H571" s="10"/>
      <c r="I571" s="10"/>
      <c r="J571" s="16"/>
      <c r="K571" s="16"/>
    </row>
    <row r="572" spans="1:11" x14ac:dyDescent="0.2">
      <c r="A572" s="10"/>
      <c r="B572" s="16"/>
      <c r="C572" s="16"/>
      <c r="D572" s="16"/>
      <c r="E572" s="10"/>
      <c r="F572" s="10"/>
      <c r="G572" s="10"/>
      <c r="H572" s="10"/>
      <c r="I572" s="10"/>
      <c r="J572" s="16"/>
      <c r="K572" s="16"/>
    </row>
    <row r="573" spans="1:11" x14ac:dyDescent="0.2">
      <c r="A573" s="10"/>
      <c r="B573" s="16"/>
      <c r="C573" s="16"/>
      <c r="D573" s="16"/>
      <c r="E573" s="10"/>
      <c r="F573" s="10"/>
      <c r="G573" s="10"/>
      <c r="H573" s="10"/>
      <c r="I573" s="10"/>
      <c r="J573" s="16"/>
      <c r="K573" s="16"/>
    </row>
    <row r="574" spans="1:11" x14ac:dyDescent="0.2">
      <c r="A574" s="10"/>
      <c r="B574" s="16"/>
      <c r="C574" s="16"/>
      <c r="D574" s="16"/>
      <c r="E574" s="10"/>
      <c r="F574" s="10"/>
      <c r="G574" s="10"/>
      <c r="H574" s="10"/>
      <c r="I574" s="10"/>
      <c r="J574" s="16"/>
      <c r="K574" s="16"/>
    </row>
    <row r="575" spans="1:11" x14ac:dyDescent="0.2">
      <c r="A575" s="10"/>
      <c r="B575" s="16"/>
      <c r="C575" s="16"/>
      <c r="D575" s="16"/>
      <c r="E575" s="10"/>
      <c r="F575" s="10"/>
      <c r="G575" s="10"/>
      <c r="H575" s="10"/>
      <c r="I575" s="10"/>
      <c r="J575" s="16"/>
      <c r="K575" s="16"/>
    </row>
    <row r="576" spans="1:11" x14ac:dyDescent="0.2">
      <c r="A576" s="10"/>
      <c r="B576" s="16"/>
      <c r="C576" s="16"/>
      <c r="D576" s="16"/>
      <c r="E576" s="10"/>
      <c r="F576" s="10"/>
      <c r="G576" s="10"/>
      <c r="H576" s="10"/>
      <c r="I576" s="10"/>
      <c r="J576" s="16"/>
      <c r="K576" s="16"/>
    </row>
    <row r="577" spans="1:11" x14ac:dyDescent="0.2">
      <c r="A577" s="10"/>
      <c r="B577" s="16"/>
      <c r="C577" s="16"/>
      <c r="D577" s="16"/>
      <c r="E577" s="10"/>
      <c r="F577" s="10"/>
      <c r="G577" s="10"/>
      <c r="H577" s="10"/>
      <c r="I577" s="10"/>
      <c r="J577" s="16"/>
      <c r="K577" s="16"/>
    </row>
    <row r="578" spans="1:11" x14ac:dyDescent="0.2">
      <c r="A578" s="10"/>
      <c r="B578" s="16"/>
      <c r="C578" s="16"/>
      <c r="D578" s="16"/>
      <c r="E578" s="10"/>
      <c r="F578" s="10"/>
      <c r="G578" s="10"/>
      <c r="H578" s="10"/>
      <c r="I578" s="10"/>
      <c r="J578" s="16"/>
      <c r="K578" s="16"/>
    </row>
    <row r="579" spans="1:11" x14ac:dyDescent="0.2">
      <c r="A579" s="10"/>
      <c r="B579" s="16"/>
      <c r="C579" s="16"/>
      <c r="D579" s="16"/>
      <c r="E579" s="10"/>
      <c r="F579" s="10"/>
      <c r="G579" s="10"/>
      <c r="H579" s="10"/>
      <c r="I579" s="10"/>
      <c r="J579" s="16"/>
      <c r="K579" s="16"/>
    </row>
    <row r="580" spans="1:11" x14ac:dyDescent="0.2">
      <c r="A580" s="10"/>
      <c r="B580" s="16"/>
      <c r="C580" s="16"/>
      <c r="D580" s="16"/>
      <c r="E580" s="10"/>
      <c r="F580" s="10"/>
      <c r="G580" s="10"/>
      <c r="H580" s="10"/>
      <c r="I580" s="10"/>
      <c r="J580" s="16"/>
      <c r="K580" s="16"/>
    </row>
    <row r="581" spans="1:11" x14ac:dyDescent="0.2">
      <c r="A581" s="10"/>
      <c r="B581" s="16"/>
      <c r="C581" s="16"/>
      <c r="D581" s="16"/>
      <c r="E581" s="10"/>
      <c r="F581" s="10"/>
      <c r="G581" s="10"/>
      <c r="H581" s="10"/>
      <c r="I581" s="10"/>
      <c r="J581" s="16"/>
      <c r="K581" s="16"/>
    </row>
    <row r="582" spans="1:11" x14ac:dyDescent="0.2">
      <c r="A582" s="10"/>
      <c r="B582" s="16"/>
      <c r="C582" s="16"/>
      <c r="D582" s="16"/>
      <c r="E582" s="10"/>
      <c r="F582" s="10"/>
      <c r="G582" s="10"/>
      <c r="H582" s="10"/>
      <c r="I582" s="10"/>
      <c r="J582" s="16"/>
      <c r="K582" s="16"/>
    </row>
    <row r="583" spans="1:11" x14ac:dyDescent="0.2">
      <c r="A583" s="10"/>
      <c r="B583" s="16"/>
      <c r="C583" s="16"/>
      <c r="D583" s="16"/>
      <c r="E583" s="10"/>
      <c r="F583" s="10"/>
      <c r="G583" s="10"/>
      <c r="H583" s="10"/>
      <c r="I583" s="10"/>
      <c r="J583" s="16"/>
      <c r="K583" s="16"/>
    </row>
    <row r="584" spans="1:11" x14ac:dyDescent="0.2">
      <c r="A584" s="10"/>
      <c r="B584" s="16"/>
      <c r="C584" s="16"/>
      <c r="D584" s="16"/>
      <c r="E584" s="10"/>
      <c r="F584" s="10"/>
      <c r="G584" s="10"/>
      <c r="H584" s="10"/>
      <c r="I584" s="10"/>
      <c r="J584" s="16"/>
      <c r="K584" s="16"/>
    </row>
    <row r="585" spans="1:11" x14ac:dyDescent="0.2">
      <c r="A585" s="10"/>
      <c r="B585" s="16"/>
      <c r="C585" s="16"/>
      <c r="D585" s="16"/>
      <c r="E585" s="10"/>
      <c r="F585" s="10"/>
      <c r="G585" s="10"/>
      <c r="H585" s="10"/>
      <c r="I585" s="10"/>
      <c r="J585" s="16"/>
      <c r="K585" s="16"/>
    </row>
    <row r="586" spans="1:11" x14ac:dyDescent="0.2">
      <c r="A586" s="10"/>
      <c r="B586" s="16"/>
      <c r="C586" s="16"/>
      <c r="D586" s="16"/>
      <c r="E586" s="10"/>
      <c r="F586" s="10"/>
      <c r="G586" s="10"/>
      <c r="H586" s="10"/>
      <c r="I586" s="10"/>
      <c r="J586" s="16"/>
      <c r="K586" s="16"/>
    </row>
    <row r="587" spans="1:11" x14ac:dyDescent="0.2">
      <c r="A587" s="10"/>
      <c r="B587" s="16"/>
      <c r="C587" s="16"/>
      <c r="D587" s="16"/>
      <c r="E587" s="10"/>
      <c r="F587" s="10"/>
      <c r="G587" s="10"/>
      <c r="H587" s="10"/>
      <c r="I587" s="10"/>
      <c r="J587" s="16"/>
      <c r="K587" s="16"/>
    </row>
    <row r="588" spans="1:11" x14ac:dyDescent="0.2">
      <c r="A588" s="10"/>
      <c r="B588" s="16"/>
      <c r="C588" s="16"/>
      <c r="D588" s="16"/>
      <c r="E588" s="10"/>
      <c r="F588" s="10"/>
      <c r="G588" s="10"/>
      <c r="H588" s="10"/>
      <c r="I588" s="10"/>
      <c r="J588" s="16"/>
      <c r="K588" s="16"/>
    </row>
    <row r="589" spans="1:11" x14ac:dyDescent="0.2">
      <c r="A589" s="10"/>
      <c r="B589" s="16"/>
      <c r="C589" s="16"/>
      <c r="D589" s="16"/>
      <c r="E589" s="10"/>
      <c r="F589" s="10"/>
      <c r="G589" s="10"/>
      <c r="H589" s="10"/>
      <c r="I589" s="10"/>
      <c r="J589" s="16"/>
      <c r="K589" s="16"/>
    </row>
    <row r="590" spans="1:11" x14ac:dyDescent="0.2">
      <c r="A590" s="10"/>
      <c r="B590" s="16"/>
      <c r="C590" s="16"/>
      <c r="D590" s="16"/>
      <c r="E590" s="10"/>
      <c r="F590" s="10"/>
      <c r="G590" s="10"/>
      <c r="H590" s="10"/>
      <c r="I590" s="10"/>
      <c r="J590" s="16"/>
      <c r="K590" s="16"/>
    </row>
    <row r="591" spans="1:11" x14ac:dyDescent="0.2">
      <c r="A591" s="10"/>
      <c r="B591" s="16"/>
      <c r="C591" s="16"/>
      <c r="D591" s="16"/>
      <c r="E591" s="10"/>
      <c r="F591" s="10"/>
      <c r="G591" s="10"/>
      <c r="H591" s="10"/>
      <c r="I591" s="10"/>
      <c r="J591" s="16"/>
      <c r="K591" s="16"/>
    </row>
    <row r="592" spans="1:11" x14ac:dyDescent="0.2">
      <c r="A592" s="10"/>
      <c r="B592" s="16"/>
      <c r="C592" s="16"/>
      <c r="D592" s="16"/>
      <c r="E592" s="10"/>
      <c r="F592" s="10"/>
      <c r="G592" s="10"/>
      <c r="H592" s="10"/>
      <c r="I592" s="10"/>
      <c r="J592" s="16"/>
      <c r="K592" s="16"/>
    </row>
    <row r="593" spans="1:11" x14ac:dyDescent="0.2">
      <c r="A593" s="10"/>
      <c r="B593" s="16"/>
      <c r="C593" s="16"/>
      <c r="D593" s="16"/>
      <c r="E593" s="10"/>
      <c r="F593" s="10"/>
      <c r="G593" s="10"/>
      <c r="H593" s="10"/>
      <c r="I593" s="10"/>
      <c r="J593" s="16"/>
      <c r="K593" s="16"/>
    </row>
    <row r="594" spans="1:11" x14ac:dyDescent="0.2">
      <c r="A594" s="10"/>
      <c r="B594" s="16"/>
      <c r="C594" s="16"/>
      <c r="D594" s="16"/>
      <c r="E594" s="10"/>
      <c r="F594" s="10"/>
      <c r="G594" s="10"/>
      <c r="H594" s="10"/>
      <c r="I594" s="10"/>
      <c r="J594" s="16"/>
      <c r="K594" s="16"/>
    </row>
    <row r="595" spans="1:11" x14ac:dyDescent="0.2">
      <c r="A595" s="10"/>
      <c r="B595" s="16"/>
      <c r="C595" s="16"/>
      <c r="D595" s="16"/>
      <c r="E595" s="10"/>
      <c r="F595" s="10"/>
      <c r="G595" s="10"/>
      <c r="H595" s="10"/>
      <c r="I595" s="10"/>
      <c r="J595" s="16"/>
      <c r="K595" s="16"/>
    </row>
    <row r="596" spans="1:11" x14ac:dyDescent="0.2">
      <c r="A596" s="10"/>
      <c r="B596" s="16"/>
      <c r="C596" s="16"/>
      <c r="D596" s="16"/>
      <c r="E596" s="10"/>
      <c r="F596" s="10"/>
      <c r="G596" s="10"/>
      <c r="H596" s="10"/>
      <c r="I596" s="10"/>
      <c r="J596" s="16"/>
      <c r="K596" s="16"/>
    </row>
    <row r="597" spans="1:11" x14ac:dyDescent="0.2">
      <c r="A597" s="10"/>
      <c r="B597" s="16"/>
      <c r="C597" s="16"/>
      <c r="D597" s="16"/>
      <c r="E597" s="10"/>
      <c r="F597" s="10"/>
      <c r="G597" s="10"/>
      <c r="H597" s="10"/>
      <c r="I597" s="10"/>
      <c r="J597" s="16"/>
      <c r="K597" s="16"/>
    </row>
    <row r="598" spans="1:11" x14ac:dyDescent="0.2">
      <c r="A598" s="10"/>
      <c r="B598" s="16"/>
      <c r="C598" s="16"/>
      <c r="D598" s="16"/>
      <c r="E598" s="10"/>
      <c r="F598" s="10"/>
      <c r="G598" s="10"/>
      <c r="H598" s="10"/>
      <c r="I598" s="10"/>
      <c r="J598" s="16"/>
      <c r="K598" s="16"/>
    </row>
    <row r="599" spans="1:11" x14ac:dyDescent="0.2">
      <c r="A599" s="10"/>
      <c r="B599" s="16"/>
      <c r="C599" s="16"/>
      <c r="D599" s="16"/>
      <c r="E599" s="10"/>
      <c r="F599" s="10"/>
      <c r="G599" s="10"/>
      <c r="H599" s="10"/>
      <c r="I599" s="10"/>
      <c r="J599" s="16"/>
      <c r="K599" s="16"/>
    </row>
    <row r="600" spans="1:11" x14ac:dyDescent="0.2">
      <c r="A600" s="10"/>
      <c r="B600" s="16"/>
      <c r="C600" s="16"/>
      <c r="D600" s="16"/>
      <c r="E600" s="10"/>
      <c r="F600" s="10"/>
      <c r="G600" s="10"/>
      <c r="H600" s="10"/>
      <c r="I600" s="10"/>
      <c r="J600" s="16"/>
      <c r="K600" s="16"/>
    </row>
    <row r="601" spans="1:11" x14ac:dyDescent="0.2">
      <c r="A601" s="10"/>
      <c r="B601" s="16"/>
      <c r="C601" s="16"/>
      <c r="D601" s="16"/>
      <c r="E601" s="10"/>
      <c r="F601" s="10"/>
      <c r="G601" s="10"/>
      <c r="H601" s="10"/>
      <c r="I601" s="10"/>
      <c r="J601" s="16"/>
      <c r="K601" s="16"/>
    </row>
    <row r="602" spans="1:11" x14ac:dyDescent="0.2">
      <c r="A602" s="10"/>
      <c r="B602" s="16"/>
      <c r="C602" s="16"/>
      <c r="D602" s="16"/>
      <c r="E602" s="10"/>
      <c r="F602" s="10"/>
      <c r="G602" s="10"/>
      <c r="H602" s="10"/>
      <c r="I602" s="10"/>
      <c r="J602" s="16"/>
      <c r="K602" s="16"/>
    </row>
    <row r="603" spans="1:11" x14ac:dyDescent="0.2">
      <c r="A603" s="10"/>
      <c r="B603" s="16"/>
      <c r="C603" s="16"/>
      <c r="D603" s="16"/>
      <c r="E603" s="10"/>
      <c r="F603" s="10"/>
      <c r="G603" s="10"/>
      <c r="H603" s="10"/>
      <c r="I603" s="10"/>
      <c r="J603" s="16"/>
      <c r="K603" s="16"/>
    </row>
    <row r="604" spans="1:11" x14ac:dyDescent="0.2">
      <c r="A604" s="10"/>
      <c r="B604" s="16"/>
      <c r="C604" s="16"/>
      <c r="D604" s="16"/>
      <c r="E604" s="10"/>
      <c r="F604" s="10"/>
      <c r="G604" s="10"/>
      <c r="H604" s="10"/>
      <c r="I604" s="10"/>
      <c r="J604" s="16"/>
      <c r="K604" s="16"/>
    </row>
    <row r="605" spans="1:11" x14ac:dyDescent="0.2">
      <c r="A605" s="10"/>
      <c r="B605" s="16"/>
      <c r="C605" s="16"/>
      <c r="D605" s="16"/>
      <c r="E605" s="10"/>
      <c r="F605" s="10"/>
      <c r="G605" s="10"/>
      <c r="H605" s="10"/>
      <c r="I605" s="10"/>
      <c r="J605" s="16"/>
      <c r="K605" s="16"/>
    </row>
    <row r="606" spans="1:11" x14ac:dyDescent="0.2">
      <c r="A606" s="10"/>
      <c r="B606" s="16"/>
      <c r="C606" s="16"/>
      <c r="D606" s="16"/>
      <c r="E606" s="10"/>
      <c r="F606" s="10"/>
      <c r="G606" s="10"/>
      <c r="H606" s="10"/>
      <c r="I606" s="10"/>
      <c r="J606" s="16"/>
      <c r="K606" s="16"/>
    </row>
    <row r="607" spans="1:11" x14ac:dyDescent="0.2">
      <c r="A607" s="10"/>
      <c r="B607" s="16"/>
      <c r="C607" s="16"/>
      <c r="D607" s="16"/>
      <c r="E607" s="10"/>
      <c r="F607" s="10"/>
      <c r="G607" s="10"/>
      <c r="H607" s="10"/>
      <c r="I607" s="10"/>
      <c r="J607" s="16"/>
      <c r="K607" s="16"/>
    </row>
    <row r="608" spans="1:11" x14ac:dyDescent="0.2">
      <c r="A608" s="10"/>
      <c r="B608" s="16"/>
      <c r="C608" s="16"/>
      <c r="D608" s="16"/>
      <c r="E608" s="10"/>
      <c r="F608" s="10"/>
      <c r="G608" s="10"/>
      <c r="H608" s="10"/>
      <c r="I608" s="10"/>
      <c r="J608" s="16"/>
      <c r="K608" s="16"/>
    </row>
    <row r="609" spans="1:11" x14ac:dyDescent="0.2">
      <c r="A609" s="10"/>
      <c r="B609" s="16"/>
      <c r="C609" s="16"/>
      <c r="D609" s="16"/>
      <c r="E609" s="10"/>
      <c r="F609" s="10"/>
      <c r="G609" s="10"/>
      <c r="H609" s="10"/>
      <c r="I609" s="10"/>
      <c r="J609" s="16"/>
      <c r="K609" s="16"/>
    </row>
    <row r="610" spans="1:11" x14ac:dyDescent="0.2">
      <c r="A610" s="10"/>
      <c r="B610" s="16"/>
      <c r="C610" s="16"/>
      <c r="D610" s="16"/>
      <c r="E610" s="10"/>
      <c r="F610" s="10"/>
      <c r="G610" s="10"/>
      <c r="H610" s="10"/>
      <c r="I610" s="10"/>
      <c r="J610" s="16"/>
      <c r="K610" s="16"/>
    </row>
    <row r="611" spans="1:11" x14ac:dyDescent="0.2">
      <c r="A611" s="10"/>
      <c r="B611" s="16"/>
      <c r="C611" s="16"/>
      <c r="D611" s="16"/>
      <c r="E611" s="10"/>
      <c r="F611" s="10"/>
      <c r="G611" s="10"/>
      <c r="H611" s="10"/>
      <c r="I611" s="10"/>
      <c r="J611" s="16"/>
      <c r="K611" s="16"/>
    </row>
    <row r="612" spans="1:11" x14ac:dyDescent="0.2">
      <c r="A612" s="10"/>
      <c r="B612" s="16"/>
      <c r="C612" s="16"/>
      <c r="D612" s="16"/>
      <c r="E612" s="10"/>
      <c r="F612" s="10"/>
      <c r="G612" s="10"/>
      <c r="H612" s="10"/>
      <c r="I612" s="10"/>
      <c r="J612" s="16"/>
      <c r="K612" s="16"/>
    </row>
    <row r="613" spans="1:11" x14ac:dyDescent="0.2">
      <c r="A613" s="10"/>
      <c r="B613" s="16"/>
      <c r="C613" s="16"/>
      <c r="D613" s="16"/>
      <c r="E613" s="10"/>
      <c r="F613" s="10"/>
      <c r="G613" s="10"/>
      <c r="H613" s="10"/>
      <c r="I613" s="10"/>
      <c r="J613" s="16"/>
      <c r="K613" s="16"/>
    </row>
    <row r="614" spans="1:11" x14ac:dyDescent="0.2">
      <c r="A614" s="10"/>
      <c r="B614" s="16"/>
      <c r="C614" s="16"/>
      <c r="D614" s="16"/>
      <c r="E614" s="10"/>
      <c r="F614" s="10"/>
      <c r="G614" s="10"/>
      <c r="H614" s="10"/>
      <c r="I614" s="10"/>
      <c r="J614" s="16"/>
      <c r="K614" s="16"/>
    </row>
    <row r="615" spans="1:11" x14ac:dyDescent="0.2">
      <c r="A615" s="10"/>
      <c r="B615" s="16"/>
      <c r="C615" s="16"/>
      <c r="D615" s="16"/>
      <c r="E615" s="10"/>
      <c r="F615" s="10"/>
      <c r="G615" s="10"/>
      <c r="H615" s="10"/>
      <c r="I615" s="10"/>
      <c r="J615" s="16"/>
      <c r="K615" s="16"/>
    </row>
    <row r="616" spans="1:11" x14ac:dyDescent="0.2">
      <c r="A616" s="10"/>
      <c r="B616" s="16"/>
      <c r="C616" s="16"/>
      <c r="D616" s="16"/>
      <c r="E616" s="10"/>
      <c r="F616" s="10"/>
      <c r="G616" s="10"/>
      <c r="H616" s="10"/>
      <c r="I616" s="10"/>
      <c r="J616" s="16"/>
      <c r="K616" s="16"/>
    </row>
    <row r="617" spans="1:11" x14ac:dyDescent="0.2">
      <c r="A617" s="10"/>
      <c r="B617" s="16"/>
      <c r="C617" s="16"/>
      <c r="D617" s="16"/>
      <c r="E617" s="10"/>
      <c r="F617" s="10"/>
      <c r="G617" s="10"/>
      <c r="H617" s="10"/>
      <c r="I617" s="10"/>
      <c r="J617" s="16"/>
      <c r="K617" s="16"/>
    </row>
    <row r="618" spans="1:11" x14ac:dyDescent="0.2">
      <c r="A618" s="10"/>
      <c r="B618" s="16"/>
      <c r="C618" s="16"/>
      <c r="D618" s="16"/>
      <c r="E618" s="10"/>
      <c r="F618" s="10"/>
      <c r="G618" s="10"/>
      <c r="H618" s="10"/>
      <c r="I618" s="10"/>
      <c r="J618" s="16"/>
      <c r="K618" s="16"/>
    </row>
    <row r="619" spans="1:11" x14ac:dyDescent="0.2">
      <c r="A619" s="10"/>
      <c r="B619" s="16"/>
      <c r="C619" s="16"/>
      <c r="D619" s="16"/>
      <c r="E619" s="10"/>
      <c r="F619" s="10"/>
      <c r="G619" s="10"/>
      <c r="H619" s="10"/>
      <c r="I619" s="10"/>
      <c r="J619" s="16"/>
      <c r="K619" s="16"/>
    </row>
    <row r="620" spans="1:11" x14ac:dyDescent="0.2">
      <c r="A620" s="10"/>
      <c r="B620" s="16"/>
      <c r="C620" s="16"/>
      <c r="D620" s="16"/>
      <c r="E620" s="10"/>
      <c r="F620" s="10"/>
      <c r="G620" s="10"/>
      <c r="H620" s="10"/>
      <c r="I620" s="10"/>
      <c r="J620" s="16"/>
      <c r="K620" s="16"/>
    </row>
    <row r="621" spans="1:11" x14ac:dyDescent="0.2">
      <c r="A621" s="10"/>
      <c r="B621" s="16"/>
      <c r="C621" s="16"/>
      <c r="D621" s="16"/>
      <c r="E621" s="10"/>
      <c r="F621" s="10"/>
      <c r="G621" s="10"/>
      <c r="H621" s="10"/>
      <c r="I621" s="10"/>
      <c r="J621" s="16"/>
      <c r="K621" s="16"/>
    </row>
    <row r="622" spans="1:11" x14ac:dyDescent="0.2">
      <c r="A622" s="10"/>
      <c r="B622" s="16"/>
      <c r="C622" s="16"/>
      <c r="D622" s="16"/>
      <c r="E622" s="10"/>
      <c r="F622" s="10"/>
      <c r="G622" s="10"/>
      <c r="H622" s="10"/>
      <c r="I622" s="10"/>
      <c r="J622" s="16"/>
      <c r="K622" s="16"/>
    </row>
    <row r="623" spans="1:11" x14ac:dyDescent="0.2">
      <c r="A623" s="10"/>
      <c r="B623" s="16"/>
      <c r="C623" s="16"/>
      <c r="D623" s="16"/>
      <c r="E623" s="10"/>
      <c r="F623" s="10"/>
      <c r="G623" s="10"/>
      <c r="H623" s="10"/>
      <c r="I623" s="10"/>
      <c r="J623" s="16"/>
      <c r="K623" s="16"/>
    </row>
    <row r="624" spans="1:11" x14ac:dyDescent="0.2">
      <c r="A624" s="10"/>
      <c r="B624" s="16"/>
      <c r="C624" s="16"/>
      <c r="D624" s="16"/>
      <c r="E624" s="10"/>
      <c r="F624" s="10"/>
      <c r="G624" s="10"/>
      <c r="H624" s="10"/>
      <c r="I624" s="10"/>
      <c r="J624" s="16"/>
      <c r="K624" s="16"/>
    </row>
    <row r="625" spans="1:11" x14ac:dyDescent="0.2">
      <c r="A625" s="10"/>
      <c r="B625" s="16"/>
      <c r="C625" s="16"/>
      <c r="D625" s="16"/>
      <c r="E625" s="10"/>
      <c r="F625" s="10"/>
      <c r="G625" s="10"/>
      <c r="H625" s="10"/>
      <c r="I625" s="10"/>
      <c r="J625" s="16"/>
      <c r="K625" s="16"/>
    </row>
    <row r="626" spans="1:11" x14ac:dyDescent="0.2">
      <c r="A626" s="10"/>
      <c r="B626" s="16"/>
      <c r="C626" s="16"/>
      <c r="D626" s="16"/>
      <c r="E626" s="10"/>
      <c r="F626" s="10"/>
      <c r="G626" s="10"/>
      <c r="H626" s="10"/>
      <c r="I626" s="10"/>
      <c r="J626" s="16"/>
      <c r="K626" s="16"/>
    </row>
    <row r="627" spans="1:11" x14ac:dyDescent="0.2">
      <c r="A627" s="10"/>
      <c r="B627" s="16"/>
      <c r="C627" s="16"/>
      <c r="D627" s="16"/>
      <c r="E627" s="10"/>
      <c r="F627" s="10"/>
      <c r="G627" s="10"/>
      <c r="H627" s="10"/>
      <c r="I627" s="10"/>
      <c r="J627" s="16"/>
      <c r="K627" s="16"/>
    </row>
    <row r="628" spans="1:11" x14ac:dyDescent="0.2">
      <c r="A628" s="10"/>
      <c r="B628" s="16"/>
      <c r="C628" s="16"/>
      <c r="D628" s="16"/>
      <c r="E628" s="10"/>
      <c r="F628" s="10"/>
      <c r="G628" s="10"/>
      <c r="H628" s="10"/>
      <c r="I628" s="10"/>
      <c r="J628" s="16"/>
      <c r="K628" s="16"/>
    </row>
    <row r="629" spans="1:11" x14ac:dyDescent="0.2">
      <c r="A629" s="10"/>
      <c r="B629" s="16"/>
      <c r="C629" s="16"/>
      <c r="D629" s="16"/>
      <c r="E629" s="10"/>
      <c r="F629" s="10"/>
      <c r="G629" s="10"/>
      <c r="H629" s="10"/>
      <c r="I629" s="10"/>
      <c r="J629" s="16"/>
      <c r="K629" s="16"/>
    </row>
    <row r="630" spans="1:11" x14ac:dyDescent="0.2">
      <c r="A630" s="10"/>
      <c r="B630" s="16"/>
      <c r="C630" s="16"/>
      <c r="D630" s="16"/>
      <c r="E630" s="10"/>
      <c r="F630" s="10"/>
      <c r="G630" s="10"/>
      <c r="H630" s="10"/>
      <c r="I630" s="10"/>
      <c r="J630" s="16"/>
      <c r="K630" s="16"/>
    </row>
    <row r="631" spans="1:11" x14ac:dyDescent="0.2">
      <c r="A631" s="10"/>
      <c r="B631" s="16"/>
      <c r="C631" s="16"/>
      <c r="D631" s="16"/>
      <c r="E631" s="10"/>
      <c r="F631" s="10"/>
      <c r="G631" s="10"/>
      <c r="H631" s="10"/>
      <c r="I631" s="10"/>
      <c r="J631" s="16"/>
      <c r="K631" s="16"/>
    </row>
    <row r="632" spans="1:11" x14ac:dyDescent="0.2">
      <c r="A632" s="10"/>
      <c r="B632" s="16"/>
      <c r="C632" s="16"/>
      <c r="D632" s="16"/>
      <c r="E632" s="10"/>
      <c r="F632" s="10"/>
      <c r="G632" s="10"/>
      <c r="H632" s="10"/>
      <c r="I632" s="10"/>
      <c r="J632" s="16"/>
      <c r="K632" s="16"/>
    </row>
    <row r="633" spans="1:11" x14ac:dyDescent="0.2">
      <c r="A633" s="10"/>
      <c r="B633" s="16"/>
      <c r="C633" s="16"/>
      <c r="D633" s="16"/>
      <c r="E633" s="10"/>
      <c r="F633" s="10"/>
      <c r="G633" s="10"/>
      <c r="H633" s="10"/>
      <c r="I633" s="10"/>
      <c r="J633" s="16"/>
      <c r="K633" s="16"/>
    </row>
    <row r="634" spans="1:11" x14ac:dyDescent="0.2">
      <c r="A634" s="10"/>
      <c r="B634" s="16"/>
      <c r="C634" s="16"/>
      <c r="D634" s="16"/>
      <c r="E634" s="10"/>
      <c r="F634" s="10"/>
      <c r="G634" s="10"/>
      <c r="H634" s="10"/>
      <c r="I634" s="10"/>
      <c r="J634" s="16"/>
      <c r="K634" s="16"/>
    </row>
    <row r="635" spans="1:11" x14ac:dyDescent="0.2">
      <c r="A635" s="10"/>
      <c r="B635" s="16"/>
      <c r="C635" s="16"/>
      <c r="D635" s="16"/>
      <c r="E635" s="10"/>
      <c r="F635" s="10"/>
      <c r="G635" s="10"/>
      <c r="H635" s="10"/>
      <c r="I635" s="10"/>
      <c r="J635" s="16"/>
      <c r="K635" s="16"/>
    </row>
    <row r="636" spans="1:11" x14ac:dyDescent="0.2">
      <c r="A636" s="10"/>
      <c r="B636" s="16"/>
      <c r="C636" s="16"/>
      <c r="D636" s="16"/>
      <c r="E636" s="10"/>
      <c r="F636" s="10"/>
      <c r="G636" s="10"/>
      <c r="H636" s="10"/>
      <c r="I636" s="10"/>
      <c r="J636" s="16"/>
      <c r="K636" s="16"/>
    </row>
    <row r="637" spans="1:11" x14ac:dyDescent="0.2">
      <c r="A637" s="10"/>
      <c r="B637" s="16"/>
      <c r="C637" s="16"/>
      <c r="D637" s="16"/>
      <c r="E637" s="10"/>
      <c r="F637" s="10"/>
      <c r="G637" s="10"/>
      <c r="H637" s="10"/>
      <c r="I637" s="10"/>
      <c r="J637" s="16"/>
      <c r="K637" s="16"/>
    </row>
    <row r="638" spans="1:11" x14ac:dyDescent="0.2">
      <c r="A638" s="10"/>
      <c r="B638" s="16"/>
      <c r="C638" s="16"/>
      <c r="D638" s="16"/>
      <c r="E638" s="10"/>
      <c r="F638" s="10"/>
      <c r="G638" s="10"/>
      <c r="H638" s="10"/>
      <c r="I638" s="10"/>
      <c r="J638" s="16"/>
      <c r="K638" s="16"/>
    </row>
    <row r="639" spans="1:11" x14ac:dyDescent="0.2">
      <c r="A639" s="10"/>
      <c r="B639" s="16"/>
      <c r="C639" s="16"/>
      <c r="D639" s="16"/>
      <c r="E639" s="10"/>
      <c r="F639" s="10"/>
      <c r="G639" s="10"/>
      <c r="H639" s="10"/>
      <c r="I639" s="10"/>
      <c r="J639" s="16"/>
      <c r="K639" s="16"/>
    </row>
    <row r="640" spans="1:11" x14ac:dyDescent="0.2">
      <c r="A640" s="10"/>
      <c r="B640" s="16"/>
      <c r="C640" s="16"/>
      <c r="D640" s="16"/>
      <c r="E640" s="10"/>
      <c r="F640" s="10"/>
      <c r="G640" s="10"/>
      <c r="H640" s="10"/>
      <c r="I640" s="10"/>
      <c r="J640" s="16"/>
      <c r="K640" s="16"/>
    </row>
    <row r="641" spans="1:11" x14ac:dyDescent="0.2">
      <c r="A641" s="10"/>
      <c r="B641" s="16"/>
      <c r="C641" s="16"/>
      <c r="D641" s="16"/>
      <c r="E641" s="10"/>
      <c r="F641" s="10"/>
      <c r="G641" s="10"/>
      <c r="H641" s="10"/>
      <c r="I641" s="10"/>
      <c r="J641" s="16"/>
      <c r="K641" s="16"/>
    </row>
    <row r="642" spans="1:11" x14ac:dyDescent="0.2">
      <c r="A642" s="10"/>
      <c r="B642" s="16"/>
      <c r="C642" s="16"/>
      <c r="D642" s="16"/>
      <c r="E642" s="10"/>
      <c r="F642" s="10"/>
      <c r="G642" s="10"/>
      <c r="H642" s="10"/>
      <c r="I642" s="10"/>
      <c r="J642" s="16"/>
      <c r="K642" s="16"/>
    </row>
    <row r="643" spans="1:11" x14ac:dyDescent="0.2">
      <c r="A643" s="10"/>
      <c r="B643" s="16"/>
      <c r="C643" s="16"/>
      <c r="D643" s="16"/>
      <c r="E643" s="10"/>
      <c r="F643" s="10"/>
      <c r="G643" s="10"/>
      <c r="H643" s="10"/>
      <c r="I643" s="10"/>
      <c r="J643" s="16"/>
      <c r="K643" s="16"/>
    </row>
    <row r="644" spans="1:11" x14ac:dyDescent="0.2">
      <c r="A644" s="10"/>
      <c r="B644" s="16"/>
      <c r="C644" s="16"/>
      <c r="D644" s="16"/>
      <c r="E644" s="10"/>
      <c r="F644" s="10"/>
      <c r="G644" s="10"/>
      <c r="H644" s="10"/>
      <c r="I644" s="10"/>
      <c r="J644" s="16"/>
      <c r="K644" s="16"/>
    </row>
    <row r="645" spans="1:11" x14ac:dyDescent="0.2">
      <c r="A645" s="10"/>
      <c r="B645" s="16"/>
      <c r="C645" s="16"/>
      <c r="D645" s="16"/>
      <c r="E645" s="10"/>
      <c r="F645" s="10"/>
      <c r="G645" s="10"/>
      <c r="H645" s="10"/>
      <c r="I645" s="10"/>
      <c r="J645" s="16"/>
      <c r="K645" s="16"/>
    </row>
    <row r="646" spans="1:11" x14ac:dyDescent="0.2">
      <c r="A646" s="10"/>
      <c r="B646" s="16"/>
      <c r="C646" s="16"/>
      <c r="D646" s="16"/>
      <c r="E646" s="10"/>
      <c r="F646" s="10"/>
      <c r="G646" s="10"/>
      <c r="H646" s="10"/>
      <c r="I646" s="10"/>
      <c r="J646" s="16"/>
      <c r="K646" s="16"/>
    </row>
    <row r="647" spans="1:11" x14ac:dyDescent="0.2">
      <c r="A647" s="10"/>
      <c r="B647" s="16"/>
      <c r="C647" s="16"/>
      <c r="D647" s="16"/>
      <c r="E647" s="10"/>
      <c r="F647" s="10"/>
      <c r="G647" s="10"/>
      <c r="H647" s="10"/>
      <c r="I647" s="10"/>
      <c r="J647" s="16"/>
      <c r="K647" s="16"/>
    </row>
    <row r="648" spans="1:11" x14ac:dyDescent="0.2">
      <c r="A648" s="10"/>
      <c r="B648" s="16"/>
      <c r="C648" s="16"/>
      <c r="D648" s="16"/>
      <c r="E648" s="10"/>
      <c r="F648" s="10"/>
      <c r="G648" s="10"/>
      <c r="H648" s="10"/>
      <c r="I648" s="10"/>
      <c r="J648" s="16"/>
      <c r="K648" s="16"/>
    </row>
    <row r="649" spans="1:11" x14ac:dyDescent="0.2">
      <c r="A649" s="10"/>
      <c r="B649" s="16"/>
      <c r="C649" s="16"/>
      <c r="D649" s="16"/>
      <c r="E649" s="10"/>
      <c r="F649" s="10"/>
      <c r="G649" s="10"/>
      <c r="H649" s="10"/>
      <c r="I649" s="10"/>
      <c r="J649" s="16"/>
      <c r="K649" s="16"/>
    </row>
    <row r="650" spans="1:11" x14ac:dyDescent="0.2">
      <c r="A650" s="10"/>
      <c r="B650" s="16"/>
      <c r="C650" s="16"/>
      <c r="D650" s="16"/>
      <c r="E650" s="10"/>
      <c r="F650" s="10"/>
      <c r="G650" s="10"/>
      <c r="H650" s="10"/>
      <c r="I650" s="10"/>
      <c r="J650" s="16"/>
      <c r="K650" s="16"/>
    </row>
    <row r="651" spans="1:11" x14ac:dyDescent="0.2">
      <c r="A651" s="10"/>
      <c r="B651" s="16"/>
      <c r="C651" s="16"/>
      <c r="D651" s="16"/>
      <c r="E651" s="10"/>
      <c r="F651" s="10"/>
      <c r="G651" s="10"/>
      <c r="H651" s="10"/>
      <c r="I651" s="10"/>
      <c r="J651" s="16"/>
      <c r="K651" s="16"/>
    </row>
    <row r="652" spans="1:11" x14ac:dyDescent="0.2">
      <c r="A652" s="10"/>
      <c r="B652" s="16"/>
      <c r="C652" s="16"/>
      <c r="D652" s="16"/>
      <c r="E652" s="10"/>
      <c r="F652" s="10"/>
      <c r="G652" s="10"/>
      <c r="H652" s="10"/>
      <c r="I652" s="10"/>
      <c r="J652" s="16"/>
      <c r="K652" s="16"/>
    </row>
    <row r="653" spans="1:11" x14ac:dyDescent="0.2">
      <c r="A653" s="10"/>
      <c r="B653" s="16"/>
      <c r="C653" s="16"/>
      <c r="D653" s="16"/>
      <c r="E653" s="10"/>
      <c r="F653" s="10"/>
      <c r="G653" s="10"/>
      <c r="H653" s="10"/>
      <c r="I653" s="10"/>
      <c r="J653" s="16"/>
      <c r="K653" s="16"/>
    </row>
    <row r="654" spans="1:11" x14ac:dyDescent="0.2">
      <c r="A654" s="10"/>
      <c r="B654" s="16"/>
      <c r="C654" s="16"/>
      <c r="D654" s="16"/>
      <c r="E654" s="10"/>
      <c r="F654" s="10"/>
      <c r="G654" s="10"/>
      <c r="H654" s="10"/>
      <c r="I654" s="10"/>
      <c r="J654" s="16"/>
      <c r="K654" s="16"/>
    </row>
    <row r="655" spans="1:11" x14ac:dyDescent="0.2">
      <c r="A655" s="10"/>
      <c r="B655" s="16"/>
      <c r="C655" s="16"/>
      <c r="D655" s="16"/>
      <c r="E655" s="10"/>
      <c r="F655" s="10"/>
      <c r="G655" s="10"/>
      <c r="H655" s="10"/>
      <c r="I655" s="10"/>
      <c r="J655" s="16"/>
      <c r="K655" s="16"/>
    </row>
    <row r="656" spans="1:11" x14ac:dyDescent="0.2">
      <c r="A656" s="10"/>
      <c r="B656" s="16"/>
      <c r="C656" s="16"/>
      <c r="D656" s="16"/>
      <c r="E656" s="10"/>
      <c r="F656" s="10"/>
      <c r="G656" s="10"/>
      <c r="H656" s="10"/>
      <c r="I656" s="10"/>
      <c r="J656" s="16"/>
      <c r="K656" s="16"/>
    </row>
    <row r="657" spans="1:11" x14ac:dyDescent="0.2">
      <c r="A657" s="10"/>
      <c r="B657" s="16"/>
      <c r="C657" s="16"/>
      <c r="D657" s="16"/>
      <c r="E657" s="10"/>
      <c r="F657" s="10"/>
      <c r="G657" s="10"/>
      <c r="H657" s="10"/>
      <c r="I657" s="10"/>
      <c r="J657" s="16"/>
      <c r="K657" s="16"/>
    </row>
    <row r="658" spans="1:11" x14ac:dyDescent="0.2">
      <c r="A658" s="10"/>
      <c r="B658" s="16"/>
      <c r="C658" s="16"/>
      <c r="D658" s="16"/>
      <c r="E658" s="10"/>
      <c r="F658" s="10"/>
      <c r="G658" s="10"/>
      <c r="H658" s="10"/>
      <c r="I658" s="10"/>
      <c r="J658" s="16"/>
      <c r="K658" s="16"/>
    </row>
    <row r="659" spans="1:11" x14ac:dyDescent="0.2">
      <c r="A659" s="10"/>
      <c r="B659" s="16"/>
      <c r="C659" s="16"/>
      <c r="D659" s="16"/>
      <c r="E659" s="10"/>
      <c r="F659" s="10"/>
      <c r="G659" s="10"/>
      <c r="H659" s="10"/>
      <c r="I659" s="10"/>
      <c r="J659" s="16"/>
      <c r="K659" s="16"/>
    </row>
    <row r="660" spans="1:11" x14ac:dyDescent="0.2">
      <c r="A660" s="10"/>
      <c r="B660" s="16"/>
      <c r="C660" s="16"/>
      <c r="D660" s="16"/>
      <c r="E660" s="10"/>
      <c r="F660" s="10"/>
      <c r="G660" s="10"/>
      <c r="H660" s="10"/>
      <c r="I660" s="10"/>
      <c r="J660" s="16"/>
      <c r="K660" s="16"/>
    </row>
    <row r="661" spans="1:11" x14ac:dyDescent="0.2">
      <c r="A661" s="10"/>
      <c r="B661" s="16"/>
      <c r="C661" s="16"/>
      <c r="D661" s="16"/>
      <c r="E661" s="10"/>
      <c r="F661" s="10"/>
      <c r="G661" s="10"/>
      <c r="H661" s="10"/>
      <c r="I661" s="10"/>
      <c r="J661" s="16"/>
      <c r="K661" s="16"/>
    </row>
    <row r="662" spans="1:11" x14ac:dyDescent="0.2">
      <c r="A662" s="10"/>
      <c r="B662" s="16"/>
      <c r="C662" s="16"/>
      <c r="D662" s="16"/>
      <c r="E662" s="10"/>
      <c r="F662" s="10"/>
      <c r="G662" s="10"/>
      <c r="H662" s="10"/>
      <c r="I662" s="10"/>
      <c r="J662" s="16"/>
      <c r="K662" s="16"/>
    </row>
    <row r="663" spans="1:11" x14ac:dyDescent="0.2">
      <c r="A663" s="10"/>
      <c r="B663" s="16"/>
      <c r="C663" s="16"/>
      <c r="D663" s="16"/>
      <c r="E663" s="10"/>
      <c r="F663" s="10"/>
      <c r="G663" s="10"/>
      <c r="H663" s="10"/>
      <c r="I663" s="10"/>
      <c r="J663" s="16"/>
      <c r="K663" s="16"/>
    </row>
    <row r="664" spans="1:11" x14ac:dyDescent="0.2">
      <c r="A664" s="10"/>
      <c r="B664" s="16"/>
      <c r="C664" s="16"/>
      <c r="D664" s="16"/>
      <c r="E664" s="10"/>
      <c r="F664" s="10"/>
      <c r="G664" s="10"/>
      <c r="H664" s="10"/>
      <c r="I664" s="10"/>
      <c r="J664" s="16"/>
      <c r="K664" s="16"/>
    </row>
    <row r="665" spans="1:11" x14ac:dyDescent="0.2">
      <c r="A665" s="10"/>
      <c r="B665" s="16"/>
      <c r="C665" s="16"/>
      <c r="D665" s="16"/>
      <c r="E665" s="10"/>
      <c r="F665" s="10"/>
      <c r="G665" s="10"/>
      <c r="H665" s="10"/>
      <c r="I665" s="10"/>
      <c r="J665" s="16"/>
      <c r="K665" s="16"/>
    </row>
    <row r="666" spans="1:11" x14ac:dyDescent="0.2">
      <c r="A666" s="10"/>
      <c r="B666" s="16"/>
      <c r="C666" s="16"/>
      <c r="D666" s="16"/>
      <c r="E666" s="10"/>
      <c r="F666" s="10"/>
      <c r="G666" s="10"/>
      <c r="H666" s="10"/>
      <c r="I666" s="10"/>
      <c r="J666" s="16"/>
      <c r="K666" s="16"/>
    </row>
    <row r="667" spans="1:11" x14ac:dyDescent="0.2">
      <c r="A667" s="10"/>
      <c r="B667" s="16"/>
      <c r="C667" s="16"/>
      <c r="D667" s="16"/>
      <c r="E667" s="10"/>
      <c r="F667" s="10"/>
      <c r="G667" s="10"/>
      <c r="H667" s="10"/>
      <c r="I667" s="10"/>
      <c r="J667" s="16"/>
      <c r="K667" s="16"/>
    </row>
    <row r="668" spans="1:11" x14ac:dyDescent="0.2">
      <c r="A668" s="10"/>
      <c r="B668" s="16"/>
      <c r="C668" s="16"/>
      <c r="D668" s="16"/>
      <c r="E668" s="10"/>
      <c r="F668" s="10"/>
      <c r="G668" s="10"/>
      <c r="H668" s="10"/>
      <c r="I668" s="10"/>
      <c r="J668" s="16"/>
      <c r="K668" s="16"/>
    </row>
    <row r="669" spans="1:11" x14ac:dyDescent="0.2">
      <c r="A669" s="10"/>
      <c r="B669" s="16"/>
      <c r="C669" s="16"/>
      <c r="D669" s="16"/>
      <c r="E669" s="10"/>
      <c r="F669" s="10"/>
      <c r="G669" s="10"/>
      <c r="H669" s="10"/>
      <c r="I669" s="10"/>
      <c r="J669" s="16"/>
      <c r="K669" s="16"/>
    </row>
    <row r="670" spans="1:11" x14ac:dyDescent="0.2">
      <c r="A670" s="10"/>
      <c r="B670" s="16"/>
      <c r="C670" s="16"/>
      <c r="D670" s="16"/>
      <c r="E670" s="10"/>
      <c r="F670" s="10"/>
      <c r="G670" s="10"/>
      <c r="H670" s="10"/>
      <c r="I670" s="10"/>
      <c r="J670" s="16"/>
      <c r="K670" s="16"/>
    </row>
    <row r="671" spans="1:11" x14ac:dyDescent="0.2">
      <c r="A671" s="10"/>
      <c r="B671" s="16"/>
      <c r="C671" s="16"/>
      <c r="D671" s="16"/>
      <c r="E671" s="10"/>
      <c r="F671" s="10"/>
      <c r="G671" s="10"/>
      <c r="H671" s="10"/>
      <c r="I671" s="10"/>
      <c r="J671" s="16"/>
      <c r="K671" s="16"/>
    </row>
    <row r="672" spans="1:11" x14ac:dyDescent="0.2">
      <c r="A672" s="10"/>
      <c r="B672" s="16"/>
      <c r="C672" s="16"/>
      <c r="D672" s="16"/>
      <c r="E672" s="10"/>
      <c r="F672" s="10"/>
      <c r="G672" s="10"/>
      <c r="H672" s="10"/>
      <c r="I672" s="10"/>
      <c r="J672" s="16"/>
      <c r="K672" s="16"/>
    </row>
    <row r="673" spans="1:11" x14ac:dyDescent="0.2">
      <c r="A673" s="10"/>
      <c r="B673" s="16"/>
      <c r="C673" s="16"/>
      <c r="D673" s="16"/>
      <c r="E673" s="10"/>
      <c r="F673" s="10"/>
      <c r="G673" s="10"/>
      <c r="H673" s="10"/>
      <c r="I673" s="10"/>
      <c r="J673" s="16"/>
      <c r="K673" s="16"/>
    </row>
    <row r="674" spans="1:11" x14ac:dyDescent="0.2">
      <c r="A674" s="10"/>
      <c r="B674" s="16"/>
      <c r="C674" s="16"/>
      <c r="D674" s="16"/>
      <c r="E674" s="10"/>
      <c r="F674" s="10"/>
      <c r="G674" s="10"/>
      <c r="H674" s="10"/>
      <c r="I674" s="10"/>
      <c r="J674" s="16"/>
      <c r="K674" s="16"/>
    </row>
    <row r="675" spans="1:11" x14ac:dyDescent="0.2">
      <c r="A675" s="10"/>
      <c r="B675" s="16"/>
      <c r="C675" s="16"/>
      <c r="D675" s="16"/>
      <c r="E675" s="10"/>
      <c r="F675" s="10"/>
      <c r="G675" s="10"/>
      <c r="H675" s="10"/>
      <c r="I675" s="10"/>
      <c r="J675" s="16"/>
      <c r="K675" s="16"/>
    </row>
    <row r="676" spans="1:11" x14ac:dyDescent="0.2">
      <c r="A676" s="10"/>
      <c r="B676" s="16"/>
      <c r="C676" s="16"/>
      <c r="D676" s="16"/>
      <c r="E676" s="10"/>
      <c r="F676" s="10"/>
      <c r="G676" s="10"/>
      <c r="H676" s="10"/>
      <c r="I676" s="10"/>
      <c r="J676" s="16"/>
      <c r="K676" s="16"/>
    </row>
    <row r="677" spans="1:11" x14ac:dyDescent="0.2">
      <c r="A677" s="10"/>
      <c r="B677" s="16"/>
      <c r="C677" s="16"/>
      <c r="D677" s="16"/>
      <c r="E677" s="10"/>
      <c r="F677" s="10"/>
      <c r="G677" s="10"/>
      <c r="H677" s="10"/>
      <c r="I677" s="10"/>
      <c r="J677" s="16"/>
      <c r="K677" s="16"/>
    </row>
    <row r="678" spans="1:11" x14ac:dyDescent="0.2">
      <c r="A678" s="10"/>
      <c r="B678" s="16"/>
      <c r="C678" s="16"/>
      <c r="D678" s="16"/>
      <c r="E678" s="10"/>
      <c r="F678" s="10"/>
      <c r="G678" s="10"/>
      <c r="H678" s="10"/>
      <c r="I678" s="10"/>
      <c r="J678" s="16"/>
      <c r="K678" s="16"/>
    </row>
    <row r="679" spans="1:11" x14ac:dyDescent="0.2">
      <c r="A679" s="10"/>
      <c r="B679" s="16"/>
      <c r="C679" s="16"/>
      <c r="D679" s="16"/>
      <c r="E679" s="10"/>
      <c r="F679" s="10"/>
      <c r="G679" s="10"/>
      <c r="H679" s="10"/>
      <c r="I679" s="10"/>
      <c r="J679" s="16"/>
      <c r="K679" s="16"/>
    </row>
    <row r="680" spans="1:11" x14ac:dyDescent="0.2">
      <c r="A680" s="10"/>
      <c r="B680" s="16"/>
      <c r="C680" s="16"/>
      <c r="D680" s="16"/>
      <c r="E680" s="10"/>
      <c r="F680" s="10"/>
      <c r="G680" s="10"/>
      <c r="H680" s="10"/>
      <c r="I680" s="10"/>
      <c r="J680" s="16"/>
      <c r="K680" s="16"/>
    </row>
    <row r="681" spans="1:11" x14ac:dyDescent="0.2">
      <c r="A681" s="10"/>
      <c r="B681" s="16"/>
      <c r="C681" s="16"/>
      <c r="D681" s="16"/>
      <c r="E681" s="10"/>
      <c r="F681" s="10"/>
      <c r="G681" s="10"/>
      <c r="H681" s="10"/>
      <c r="I681" s="10"/>
      <c r="J681" s="16"/>
      <c r="K681" s="16"/>
    </row>
    <row r="682" spans="1:11" x14ac:dyDescent="0.2">
      <c r="A682" s="10"/>
      <c r="B682" s="16"/>
      <c r="C682" s="16"/>
      <c r="D682" s="16"/>
      <c r="E682" s="10"/>
      <c r="F682" s="10"/>
      <c r="G682" s="10"/>
      <c r="H682" s="10"/>
      <c r="I682" s="10"/>
      <c r="J682" s="16"/>
      <c r="K682" s="16"/>
    </row>
    <row r="683" spans="1:11" x14ac:dyDescent="0.2">
      <c r="A683" s="10"/>
      <c r="B683" s="16"/>
      <c r="C683" s="16"/>
      <c r="D683" s="16"/>
      <c r="E683" s="10"/>
      <c r="F683" s="10"/>
      <c r="G683" s="10"/>
      <c r="H683" s="10"/>
      <c r="I683" s="10"/>
      <c r="J683" s="16"/>
      <c r="K683" s="16"/>
    </row>
    <row r="684" spans="1:11" x14ac:dyDescent="0.2">
      <c r="A684" s="10"/>
      <c r="B684" s="16"/>
      <c r="C684" s="16"/>
      <c r="D684" s="16"/>
      <c r="E684" s="10"/>
      <c r="F684" s="10"/>
      <c r="G684" s="10"/>
      <c r="H684" s="10"/>
      <c r="I684" s="10"/>
      <c r="J684" s="16"/>
      <c r="K684" s="16"/>
    </row>
    <row r="685" spans="1:11" x14ac:dyDescent="0.2">
      <c r="A685" s="10"/>
      <c r="B685" s="16"/>
      <c r="C685" s="16"/>
      <c r="D685" s="16"/>
      <c r="E685" s="10"/>
      <c r="F685" s="10"/>
      <c r="G685" s="10"/>
      <c r="H685" s="10"/>
      <c r="I685" s="10"/>
      <c r="J685" s="16"/>
      <c r="K685" s="16"/>
    </row>
    <row r="686" spans="1:11" x14ac:dyDescent="0.2">
      <c r="A686" s="10"/>
      <c r="B686" s="16"/>
      <c r="C686" s="16"/>
      <c r="D686" s="16"/>
      <c r="E686" s="10"/>
      <c r="F686" s="10"/>
      <c r="G686" s="10"/>
      <c r="H686" s="10"/>
      <c r="I686" s="10"/>
      <c r="J686" s="16"/>
      <c r="K686" s="16"/>
    </row>
    <row r="687" spans="1:11" x14ac:dyDescent="0.2">
      <c r="A687" s="10"/>
      <c r="B687" s="16"/>
      <c r="C687" s="16"/>
      <c r="D687" s="16"/>
      <c r="E687" s="10"/>
      <c r="F687" s="10"/>
      <c r="G687" s="10"/>
      <c r="H687" s="10"/>
      <c r="I687" s="10"/>
      <c r="J687" s="16"/>
      <c r="K687" s="16"/>
    </row>
    <row r="688" spans="1:11" x14ac:dyDescent="0.2">
      <c r="A688" s="10"/>
      <c r="B688" s="16"/>
      <c r="C688" s="16"/>
      <c r="D688" s="16"/>
      <c r="E688" s="10"/>
      <c r="F688" s="10"/>
      <c r="G688" s="10"/>
      <c r="H688" s="10"/>
      <c r="I688" s="10"/>
      <c r="J688" s="16"/>
      <c r="K688" s="16"/>
    </row>
    <row r="689" spans="1:11" x14ac:dyDescent="0.2">
      <c r="A689" s="10"/>
      <c r="B689" s="16"/>
      <c r="C689" s="16"/>
      <c r="D689" s="16"/>
      <c r="E689" s="10"/>
      <c r="F689" s="10"/>
      <c r="G689" s="10"/>
      <c r="H689" s="10"/>
      <c r="I689" s="10"/>
      <c r="J689" s="16"/>
      <c r="K689" s="16"/>
    </row>
    <row r="690" spans="1:11" x14ac:dyDescent="0.2">
      <c r="A690" s="10"/>
      <c r="B690" s="16"/>
      <c r="C690" s="16"/>
      <c r="D690" s="16"/>
      <c r="E690" s="10"/>
      <c r="F690" s="10"/>
      <c r="G690" s="10"/>
      <c r="H690" s="10"/>
      <c r="I690" s="10"/>
      <c r="J690" s="16"/>
      <c r="K690" s="16"/>
    </row>
    <row r="691" spans="1:11" x14ac:dyDescent="0.2">
      <c r="A691" s="10"/>
      <c r="B691" s="16"/>
      <c r="C691" s="16"/>
      <c r="D691" s="16"/>
      <c r="E691" s="10"/>
      <c r="F691" s="10"/>
      <c r="G691" s="10"/>
      <c r="H691" s="10"/>
      <c r="I691" s="10"/>
      <c r="J691" s="16"/>
      <c r="K691" s="16"/>
    </row>
    <row r="692" spans="1:11" x14ac:dyDescent="0.2">
      <c r="A692" s="10"/>
      <c r="B692" s="16"/>
      <c r="C692" s="16"/>
      <c r="D692" s="16"/>
      <c r="E692" s="10"/>
      <c r="F692" s="10"/>
      <c r="G692" s="10"/>
      <c r="H692" s="10"/>
      <c r="I692" s="10"/>
      <c r="J692" s="16"/>
      <c r="K692" s="16"/>
    </row>
    <row r="693" spans="1:11" x14ac:dyDescent="0.2">
      <c r="A693" s="10"/>
      <c r="B693" s="16"/>
      <c r="C693" s="16"/>
      <c r="D693" s="16"/>
      <c r="E693" s="10"/>
      <c r="F693" s="10"/>
      <c r="G693" s="10"/>
      <c r="H693" s="10"/>
      <c r="I693" s="10"/>
      <c r="J693" s="16"/>
      <c r="K693" s="16"/>
    </row>
    <row r="694" spans="1:11" x14ac:dyDescent="0.2">
      <c r="A694" s="10"/>
      <c r="B694" s="16"/>
      <c r="C694" s="16"/>
      <c r="D694" s="16"/>
      <c r="E694" s="10"/>
      <c r="F694" s="10"/>
      <c r="G694" s="10"/>
      <c r="H694" s="10"/>
      <c r="I694" s="10"/>
      <c r="J694" s="16"/>
      <c r="K694" s="16"/>
    </row>
    <row r="695" spans="1:11" x14ac:dyDescent="0.2">
      <c r="A695" s="10"/>
      <c r="B695" s="16"/>
      <c r="C695" s="16"/>
      <c r="D695" s="16"/>
      <c r="E695" s="10"/>
      <c r="F695" s="10"/>
      <c r="G695" s="10"/>
      <c r="H695" s="10"/>
      <c r="I695" s="10"/>
      <c r="J695" s="16"/>
      <c r="K695" s="16"/>
    </row>
    <row r="696" spans="1:11" x14ac:dyDescent="0.2">
      <c r="A696" s="10"/>
      <c r="B696" s="16"/>
      <c r="C696" s="16"/>
      <c r="D696" s="16"/>
      <c r="E696" s="10"/>
      <c r="F696" s="10"/>
      <c r="G696" s="10"/>
      <c r="H696" s="10"/>
      <c r="I696" s="10"/>
      <c r="J696" s="16"/>
      <c r="K696" s="16"/>
    </row>
    <row r="697" spans="1:11" x14ac:dyDescent="0.2">
      <c r="A697" s="10"/>
      <c r="B697" s="16"/>
      <c r="C697" s="16"/>
      <c r="D697" s="16"/>
      <c r="E697" s="10"/>
      <c r="F697" s="10"/>
      <c r="G697" s="10"/>
      <c r="H697" s="10"/>
      <c r="I697" s="10"/>
      <c r="J697" s="16"/>
      <c r="K697" s="16"/>
    </row>
    <row r="698" spans="1:11" x14ac:dyDescent="0.2">
      <c r="A698" s="10"/>
      <c r="B698" s="16"/>
      <c r="C698" s="16"/>
      <c r="D698" s="16"/>
      <c r="E698" s="10"/>
      <c r="F698" s="10"/>
      <c r="G698" s="10"/>
      <c r="H698" s="10"/>
      <c r="I698" s="10"/>
      <c r="J698" s="16"/>
      <c r="K698" s="16"/>
    </row>
    <row r="699" spans="1:11" x14ac:dyDescent="0.2">
      <c r="A699" s="10"/>
      <c r="B699" s="16"/>
      <c r="C699" s="16"/>
      <c r="D699" s="16"/>
      <c r="E699" s="10"/>
      <c r="F699" s="10"/>
      <c r="G699" s="10"/>
      <c r="H699" s="10"/>
      <c r="I699" s="10"/>
      <c r="J699" s="16"/>
      <c r="K699" s="16"/>
    </row>
    <row r="700" spans="1:11" x14ac:dyDescent="0.2">
      <c r="A700" s="10"/>
      <c r="B700" s="16"/>
      <c r="C700" s="16"/>
      <c r="D700" s="16"/>
      <c r="E700" s="10"/>
      <c r="F700" s="10"/>
      <c r="G700" s="10"/>
      <c r="H700" s="10"/>
      <c r="I700" s="10"/>
      <c r="J700" s="16"/>
      <c r="K700" s="16"/>
    </row>
    <row r="701" spans="1:11" x14ac:dyDescent="0.2">
      <c r="A701" s="10"/>
      <c r="B701" s="16"/>
      <c r="C701" s="16"/>
      <c r="D701" s="16"/>
      <c r="E701" s="10"/>
      <c r="F701" s="10"/>
      <c r="G701" s="10"/>
      <c r="H701" s="10"/>
      <c r="I701" s="10"/>
      <c r="J701" s="16"/>
      <c r="K701" s="16"/>
    </row>
    <row r="702" spans="1:11" x14ac:dyDescent="0.2">
      <c r="A702" s="10"/>
      <c r="B702" s="16"/>
      <c r="C702" s="16"/>
      <c r="D702" s="16"/>
      <c r="E702" s="10"/>
      <c r="F702" s="10"/>
      <c r="G702" s="10"/>
      <c r="H702" s="10"/>
      <c r="I702" s="10"/>
      <c r="J702" s="16"/>
      <c r="K702" s="16"/>
    </row>
    <row r="703" spans="1:11" x14ac:dyDescent="0.2">
      <c r="A703" s="10"/>
      <c r="B703" s="16"/>
      <c r="C703" s="16"/>
      <c r="D703" s="16"/>
      <c r="E703" s="10"/>
      <c r="F703" s="10"/>
      <c r="G703" s="10"/>
      <c r="H703" s="10"/>
      <c r="I703" s="10"/>
      <c r="J703" s="16"/>
      <c r="K703" s="16"/>
    </row>
    <row r="704" spans="1:11" x14ac:dyDescent="0.2">
      <c r="A704" s="10"/>
      <c r="B704" s="16"/>
      <c r="C704" s="16"/>
      <c r="D704" s="16"/>
      <c r="E704" s="10"/>
      <c r="F704" s="10"/>
      <c r="G704" s="10"/>
      <c r="H704" s="10"/>
      <c r="I704" s="10"/>
      <c r="J704" s="16"/>
      <c r="K704" s="16"/>
    </row>
    <row r="705" spans="1:11" x14ac:dyDescent="0.2">
      <c r="A705" s="10"/>
      <c r="B705" s="16"/>
      <c r="C705" s="16"/>
      <c r="D705" s="16"/>
      <c r="E705" s="10"/>
      <c r="F705" s="10"/>
      <c r="G705" s="10"/>
      <c r="H705" s="10"/>
      <c r="I705" s="10"/>
      <c r="J705" s="16"/>
      <c r="K705" s="16"/>
    </row>
    <row r="706" spans="1:11" x14ac:dyDescent="0.2">
      <c r="A706" s="10"/>
      <c r="B706" s="16"/>
      <c r="C706" s="16"/>
      <c r="D706" s="16"/>
      <c r="E706" s="10"/>
      <c r="F706" s="10"/>
      <c r="G706" s="10"/>
      <c r="H706" s="10"/>
      <c r="I706" s="10"/>
      <c r="J706" s="16"/>
      <c r="K706" s="16"/>
    </row>
    <row r="707" spans="1:11" x14ac:dyDescent="0.2">
      <c r="A707" s="10"/>
      <c r="B707" s="16"/>
      <c r="C707" s="16"/>
      <c r="D707" s="16"/>
      <c r="E707" s="10"/>
      <c r="F707" s="10"/>
      <c r="G707" s="10"/>
      <c r="H707" s="10"/>
      <c r="I707" s="10"/>
      <c r="J707" s="16"/>
      <c r="K707" s="16"/>
    </row>
    <row r="708" spans="1:11" x14ac:dyDescent="0.2">
      <c r="A708" s="10"/>
      <c r="B708" s="16"/>
      <c r="C708" s="16"/>
      <c r="D708" s="16"/>
      <c r="E708" s="10"/>
      <c r="F708" s="10"/>
      <c r="G708" s="10"/>
      <c r="H708" s="10"/>
      <c r="I708" s="10"/>
      <c r="J708" s="16"/>
      <c r="K708" s="16"/>
    </row>
    <row r="709" spans="1:11" x14ac:dyDescent="0.2">
      <c r="A709" s="10"/>
      <c r="B709" s="16"/>
      <c r="C709" s="16"/>
      <c r="D709" s="16"/>
      <c r="E709" s="10"/>
      <c r="F709" s="10"/>
      <c r="G709" s="10"/>
      <c r="H709" s="10"/>
      <c r="I709" s="10"/>
      <c r="J709" s="16"/>
      <c r="K709" s="16"/>
    </row>
    <row r="710" spans="1:11" x14ac:dyDescent="0.2">
      <c r="A710" s="10"/>
      <c r="B710" s="16"/>
      <c r="C710" s="16"/>
      <c r="D710" s="16"/>
      <c r="E710" s="10"/>
      <c r="F710" s="10"/>
      <c r="G710" s="10"/>
      <c r="H710" s="10"/>
      <c r="I710" s="10"/>
      <c r="J710" s="16"/>
      <c r="K710" s="16"/>
    </row>
    <row r="711" spans="1:11" x14ac:dyDescent="0.2">
      <c r="A711" s="10"/>
      <c r="B711" s="16"/>
      <c r="C711" s="16"/>
      <c r="D711" s="16"/>
      <c r="E711" s="10"/>
      <c r="F711" s="10"/>
      <c r="G711" s="10"/>
      <c r="H711" s="10"/>
      <c r="I711" s="10"/>
      <c r="J711" s="16"/>
      <c r="K711" s="16"/>
    </row>
    <row r="712" spans="1:11" x14ac:dyDescent="0.2">
      <c r="A712" s="10"/>
      <c r="B712" s="16"/>
      <c r="C712" s="16"/>
      <c r="D712" s="16"/>
      <c r="E712" s="10"/>
      <c r="F712" s="10"/>
      <c r="G712" s="10"/>
      <c r="H712" s="10"/>
      <c r="I712" s="10"/>
      <c r="J712" s="16"/>
      <c r="K712" s="16"/>
    </row>
    <row r="713" spans="1:11" x14ac:dyDescent="0.2">
      <c r="A713" s="10"/>
      <c r="B713" s="16"/>
      <c r="C713" s="16"/>
      <c r="D713" s="16"/>
      <c r="E713" s="10"/>
      <c r="F713" s="10"/>
      <c r="G713" s="10"/>
      <c r="H713" s="10"/>
      <c r="I713" s="10"/>
      <c r="J713" s="16"/>
      <c r="K713" s="16"/>
    </row>
    <row r="714" spans="1:11" x14ac:dyDescent="0.2">
      <c r="A714" s="10"/>
      <c r="B714" s="16"/>
      <c r="C714" s="16"/>
      <c r="D714" s="16"/>
      <c r="E714" s="10"/>
      <c r="F714" s="10"/>
      <c r="G714" s="10"/>
      <c r="H714" s="10"/>
      <c r="I714" s="10"/>
      <c r="J714" s="16"/>
      <c r="K714" s="16"/>
    </row>
    <row r="715" spans="1:11" x14ac:dyDescent="0.2">
      <c r="A715" s="10"/>
      <c r="B715" s="16"/>
      <c r="C715" s="16"/>
      <c r="D715" s="16"/>
      <c r="E715" s="10"/>
      <c r="F715" s="10"/>
      <c r="G715" s="10"/>
      <c r="H715" s="10"/>
      <c r="I715" s="10"/>
      <c r="J715" s="16"/>
      <c r="K715" s="16"/>
    </row>
    <row r="716" spans="1:11" x14ac:dyDescent="0.2">
      <c r="A716" s="10"/>
      <c r="B716" s="16"/>
      <c r="C716" s="16"/>
      <c r="D716" s="16"/>
      <c r="E716" s="10"/>
      <c r="F716" s="10"/>
      <c r="G716" s="10"/>
      <c r="H716" s="10"/>
      <c r="I716" s="10"/>
      <c r="J716" s="16"/>
      <c r="K716" s="16"/>
    </row>
    <row r="717" spans="1:11" x14ac:dyDescent="0.2">
      <c r="A717" s="10"/>
      <c r="B717" s="16"/>
      <c r="C717" s="16"/>
      <c r="D717" s="16"/>
      <c r="E717" s="10"/>
      <c r="F717" s="10"/>
      <c r="G717" s="10"/>
      <c r="H717" s="10"/>
      <c r="I717" s="10"/>
      <c r="J717" s="16"/>
      <c r="K717" s="16"/>
    </row>
    <row r="718" spans="1:11" x14ac:dyDescent="0.2">
      <c r="A718" s="10"/>
      <c r="B718" s="16"/>
      <c r="C718" s="16"/>
      <c r="D718" s="16"/>
      <c r="E718" s="10"/>
      <c r="F718" s="10"/>
      <c r="G718" s="10"/>
      <c r="H718" s="10"/>
      <c r="I718" s="10"/>
      <c r="J718" s="16"/>
      <c r="K718" s="16"/>
    </row>
    <row r="719" spans="1:11" x14ac:dyDescent="0.2">
      <c r="A719" s="10"/>
      <c r="B719" s="16"/>
      <c r="C719" s="16"/>
      <c r="D719" s="16"/>
      <c r="E719" s="10"/>
      <c r="F719" s="10"/>
      <c r="G719" s="10"/>
      <c r="H719" s="10"/>
      <c r="I719" s="10"/>
      <c r="J719" s="16"/>
      <c r="K719" s="16"/>
    </row>
    <row r="720" spans="1:11" x14ac:dyDescent="0.2">
      <c r="A720" s="10"/>
      <c r="B720" s="16"/>
      <c r="C720" s="16"/>
      <c r="D720" s="16"/>
      <c r="E720" s="10"/>
      <c r="F720" s="10"/>
      <c r="G720" s="10"/>
      <c r="H720" s="10"/>
      <c r="I720" s="10"/>
      <c r="J720" s="16"/>
      <c r="K720" s="16"/>
    </row>
    <row r="721" spans="1:11" x14ac:dyDescent="0.2">
      <c r="A721" s="10"/>
      <c r="B721" s="16"/>
      <c r="C721" s="16"/>
      <c r="D721" s="16"/>
      <c r="E721" s="10"/>
      <c r="F721" s="10"/>
      <c r="G721" s="10"/>
      <c r="H721" s="10"/>
      <c r="I721" s="10"/>
      <c r="J721" s="16"/>
      <c r="K721" s="16"/>
    </row>
    <row r="722" spans="1:11" x14ac:dyDescent="0.2">
      <c r="A722" s="10"/>
      <c r="B722" s="16"/>
      <c r="C722" s="16"/>
      <c r="D722" s="16"/>
      <c r="E722" s="10"/>
      <c r="F722" s="10"/>
      <c r="G722" s="10"/>
      <c r="H722" s="10"/>
      <c r="I722" s="10"/>
      <c r="J722" s="16"/>
      <c r="K722" s="16"/>
    </row>
    <row r="723" spans="1:11" x14ac:dyDescent="0.2">
      <c r="A723" s="10"/>
      <c r="B723" s="16"/>
      <c r="C723" s="16"/>
      <c r="D723" s="16"/>
      <c r="E723" s="10"/>
      <c r="F723" s="10"/>
      <c r="G723" s="10"/>
      <c r="H723" s="10"/>
      <c r="I723" s="10"/>
      <c r="J723" s="16"/>
      <c r="K723" s="16"/>
    </row>
    <row r="724" spans="1:11" x14ac:dyDescent="0.2">
      <c r="A724" s="10"/>
      <c r="B724" s="16"/>
      <c r="C724" s="16"/>
      <c r="D724" s="16"/>
      <c r="E724" s="10"/>
      <c r="F724" s="10"/>
      <c r="G724" s="10"/>
      <c r="H724" s="10"/>
      <c r="I724" s="10"/>
      <c r="J724" s="16"/>
      <c r="K724" s="16"/>
    </row>
    <row r="725" spans="1:11" x14ac:dyDescent="0.2">
      <c r="A725" s="10"/>
      <c r="B725" s="16"/>
      <c r="C725" s="16"/>
      <c r="D725" s="16"/>
      <c r="E725" s="10"/>
      <c r="F725" s="10"/>
      <c r="G725" s="10"/>
      <c r="H725" s="10"/>
      <c r="I725" s="10"/>
      <c r="J725" s="16"/>
      <c r="K725" s="16"/>
    </row>
    <row r="726" spans="1:11" x14ac:dyDescent="0.2">
      <c r="A726" s="10"/>
      <c r="B726" s="16"/>
      <c r="C726" s="16"/>
      <c r="D726" s="16"/>
      <c r="E726" s="10"/>
      <c r="F726" s="10"/>
      <c r="G726" s="10"/>
      <c r="H726" s="10"/>
      <c r="I726" s="10"/>
      <c r="J726" s="16"/>
      <c r="K726" s="16"/>
    </row>
    <row r="727" spans="1:11" x14ac:dyDescent="0.2">
      <c r="A727" s="10"/>
      <c r="B727" s="16"/>
      <c r="C727" s="16"/>
      <c r="D727" s="16"/>
      <c r="E727" s="10"/>
      <c r="F727" s="10"/>
      <c r="G727" s="10"/>
      <c r="H727" s="10"/>
      <c r="I727" s="10"/>
      <c r="J727" s="16"/>
      <c r="K727" s="16"/>
    </row>
    <row r="728" spans="1:11" x14ac:dyDescent="0.2">
      <c r="A728" s="10"/>
      <c r="B728" s="16"/>
      <c r="C728" s="16"/>
      <c r="D728" s="16"/>
      <c r="E728" s="10"/>
      <c r="F728" s="10"/>
      <c r="G728" s="10"/>
      <c r="H728" s="10"/>
      <c r="I728" s="10"/>
      <c r="J728" s="16"/>
      <c r="K728" s="16"/>
    </row>
    <row r="729" spans="1:11" x14ac:dyDescent="0.2">
      <c r="A729" s="10"/>
      <c r="B729" s="16"/>
      <c r="C729" s="16"/>
      <c r="D729" s="16"/>
      <c r="E729" s="10"/>
      <c r="F729" s="10"/>
      <c r="G729" s="10"/>
      <c r="H729" s="10"/>
      <c r="I729" s="10"/>
      <c r="J729" s="16"/>
      <c r="K729" s="16"/>
    </row>
    <row r="730" spans="1:11" x14ac:dyDescent="0.2">
      <c r="A730" s="10"/>
      <c r="B730" s="16"/>
      <c r="C730" s="16"/>
      <c r="D730" s="16"/>
      <c r="E730" s="10"/>
      <c r="F730" s="10"/>
      <c r="G730" s="10"/>
      <c r="H730" s="10"/>
      <c r="I730" s="10"/>
      <c r="J730" s="16"/>
      <c r="K730" s="16"/>
    </row>
    <row r="731" spans="1:11" x14ac:dyDescent="0.2">
      <c r="A731" s="10"/>
      <c r="B731" s="16"/>
      <c r="C731" s="16"/>
      <c r="D731" s="16"/>
      <c r="E731" s="10"/>
      <c r="F731" s="10"/>
      <c r="G731" s="10"/>
      <c r="H731" s="10"/>
      <c r="I731" s="10"/>
      <c r="J731" s="16"/>
      <c r="K731" s="16"/>
    </row>
    <row r="732" spans="1:11" x14ac:dyDescent="0.2">
      <c r="A732" s="10"/>
      <c r="B732" s="16"/>
      <c r="C732" s="16"/>
      <c r="D732" s="16"/>
      <c r="E732" s="10"/>
      <c r="F732" s="10"/>
      <c r="G732" s="10"/>
      <c r="H732" s="10"/>
      <c r="I732" s="10"/>
      <c r="J732" s="16"/>
      <c r="K732" s="16"/>
    </row>
    <row r="733" spans="1:11" x14ac:dyDescent="0.2">
      <c r="A733" s="10"/>
      <c r="B733" s="16"/>
      <c r="C733" s="16"/>
      <c r="D733" s="16"/>
      <c r="E733" s="10"/>
      <c r="F733" s="10"/>
      <c r="G733" s="10"/>
      <c r="H733" s="10"/>
      <c r="I733" s="10"/>
      <c r="J733" s="16"/>
      <c r="K733" s="16"/>
    </row>
    <row r="734" spans="1:11" x14ac:dyDescent="0.2">
      <c r="A734" s="10"/>
      <c r="B734" s="16"/>
      <c r="C734" s="16"/>
      <c r="D734" s="16"/>
      <c r="E734" s="10"/>
      <c r="F734" s="10"/>
      <c r="G734" s="10"/>
      <c r="H734" s="10"/>
      <c r="I734" s="10"/>
      <c r="J734" s="16"/>
      <c r="K734" s="16"/>
    </row>
    <row r="735" spans="1:11" x14ac:dyDescent="0.2">
      <c r="A735" s="10"/>
      <c r="B735" s="16"/>
      <c r="C735" s="16"/>
      <c r="D735" s="16"/>
      <c r="E735" s="10"/>
      <c r="F735" s="10"/>
      <c r="G735" s="10"/>
      <c r="H735" s="10"/>
      <c r="I735" s="10"/>
      <c r="J735" s="16"/>
      <c r="K735" s="16"/>
    </row>
    <row r="736" spans="1:11" x14ac:dyDescent="0.2">
      <c r="A736" s="10"/>
      <c r="B736" s="16"/>
      <c r="C736" s="16"/>
      <c r="D736" s="16"/>
      <c r="E736" s="10"/>
      <c r="F736" s="10"/>
      <c r="G736" s="10"/>
      <c r="H736" s="10"/>
      <c r="I736" s="10"/>
      <c r="J736" s="16"/>
      <c r="K736" s="16"/>
    </row>
    <row r="737" spans="1:11" x14ac:dyDescent="0.2">
      <c r="A737" s="10"/>
      <c r="B737" s="16"/>
      <c r="C737" s="16"/>
      <c r="D737" s="16"/>
      <c r="E737" s="10"/>
      <c r="F737" s="10"/>
      <c r="G737" s="10"/>
      <c r="H737" s="10"/>
      <c r="I737" s="10"/>
      <c r="J737" s="16"/>
      <c r="K737" s="16"/>
    </row>
    <row r="738" spans="1:11" x14ac:dyDescent="0.2">
      <c r="A738" s="10"/>
      <c r="B738" s="16"/>
      <c r="C738" s="16"/>
      <c r="D738" s="16"/>
      <c r="E738" s="10"/>
      <c r="F738" s="10"/>
      <c r="G738" s="10"/>
      <c r="H738" s="10"/>
      <c r="I738" s="10"/>
      <c r="J738" s="16"/>
      <c r="K738" s="16"/>
    </row>
    <row r="739" spans="1:11" x14ac:dyDescent="0.2">
      <c r="A739" s="10"/>
      <c r="B739" s="16"/>
      <c r="C739" s="16"/>
      <c r="D739" s="16"/>
      <c r="E739" s="10"/>
      <c r="F739" s="10"/>
      <c r="G739" s="10"/>
      <c r="H739" s="10"/>
      <c r="I739" s="10"/>
      <c r="J739" s="16"/>
      <c r="K739" s="16"/>
    </row>
    <row r="740" spans="1:11" x14ac:dyDescent="0.2">
      <c r="A740" s="10"/>
      <c r="B740" s="16"/>
      <c r="C740" s="16"/>
      <c r="D740" s="16"/>
      <c r="E740" s="10"/>
      <c r="F740" s="10"/>
      <c r="G740" s="10"/>
      <c r="H740" s="10"/>
      <c r="I740" s="10"/>
      <c r="J740" s="16"/>
      <c r="K740" s="16"/>
    </row>
    <row r="741" spans="1:11" x14ac:dyDescent="0.2">
      <c r="A741" s="10"/>
      <c r="B741" s="16"/>
      <c r="C741" s="16"/>
      <c r="D741" s="16"/>
      <c r="E741" s="10"/>
      <c r="F741" s="10"/>
      <c r="G741" s="10"/>
      <c r="H741" s="10"/>
      <c r="I741" s="10"/>
      <c r="J741" s="16"/>
      <c r="K741" s="16"/>
    </row>
    <row r="742" spans="1:11" x14ac:dyDescent="0.2">
      <c r="A742" s="10"/>
      <c r="B742" s="16"/>
      <c r="C742" s="16"/>
      <c r="D742" s="16"/>
      <c r="E742" s="10"/>
      <c r="F742" s="10"/>
      <c r="G742" s="10"/>
      <c r="H742" s="10"/>
      <c r="I742" s="10"/>
      <c r="J742" s="16"/>
      <c r="K742" s="16"/>
    </row>
    <row r="743" spans="1:11" x14ac:dyDescent="0.2">
      <c r="A743" s="10"/>
      <c r="B743" s="16"/>
      <c r="C743" s="16"/>
      <c r="D743" s="16"/>
      <c r="E743" s="10"/>
      <c r="F743" s="10"/>
      <c r="G743" s="10"/>
      <c r="H743" s="10"/>
      <c r="I743" s="10"/>
      <c r="J743" s="16"/>
      <c r="K743" s="16"/>
    </row>
    <row r="744" spans="1:11" x14ac:dyDescent="0.2">
      <c r="A744" s="10"/>
      <c r="B744" s="16"/>
      <c r="C744" s="16"/>
      <c r="D744" s="16"/>
      <c r="E744" s="10"/>
      <c r="F744" s="10"/>
      <c r="G744" s="10"/>
      <c r="H744" s="10"/>
      <c r="I744" s="10"/>
      <c r="J744" s="16"/>
      <c r="K744" s="16"/>
    </row>
    <row r="745" spans="1:11" x14ac:dyDescent="0.2">
      <c r="A745" s="10"/>
      <c r="B745" s="16"/>
      <c r="C745" s="16"/>
      <c r="D745" s="16"/>
      <c r="E745" s="10"/>
      <c r="F745" s="10"/>
      <c r="G745" s="10"/>
      <c r="H745" s="10"/>
      <c r="I745" s="10"/>
      <c r="J745" s="16"/>
      <c r="K745" s="16"/>
    </row>
    <row r="746" spans="1:11" x14ac:dyDescent="0.2">
      <c r="A746" s="10"/>
      <c r="B746" s="16"/>
      <c r="C746" s="16"/>
      <c r="D746" s="16"/>
      <c r="E746" s="10"/>
      <c r="F746" s="10"/>
      <c r="G746" s="10"/>
      <c r="H746" s="10"/>
      <c r="I746" s="10"/>
      <c r="J746" s="16"/>
      <c r="K746" s="16"/>
    </row>
    <row r="747" spans="1:11" x14ac:dyDescent="0.2">
      <c r="A747" s="10"/>
      <c r="B747" s="16"/>
      <c r="C747" s="16"/>
      <c r="D747" s="16"/>
      <c r="E747" s="10"/>
      <c r="F747" s="10"/>
      <c r="G747" s="10"/>
      <c r="H747" s="10"/>
      <c r="I747" s="10"/>
      <c r="J747" s="16"/>
      <c r="K747" s="16"/>
    </row>
    <row r="748" spans="1:11" x14ac:dyDescent="0.2">
      <c r="A748" s="10"/>
      <c r="B748" s="16"/>
      <c r="C748" s="16"/>
      <c r="D748" s="16"/>
      <c r="E748" s="10"/>
      <c r="F748" s="10"/>
      <c r="G748" s="10"/>
      <c r="H748" s="10"/>
      <c r="I748" s="10"/>
      <c r="J748" s="16"/>
      <c r="K748" s="16"/>
    </row>
    <row r="749" spans="1:11" x14ac:dyDescent="0.2">
      <c r="A749" s="10"/>
      <c r="B749" s="16"/>
      <c r="C749" s="16"/>
      <c r="D749" s="16"/>
      <c r="E749" s="10"/>
      <c r="F749" s="10"/>
      <c r="G749" s="10"/>
      <c r="H749" s="10"/>
      <c r="I749" s="10"/>
      <c r="J749" s="16"/>
      <c r="K749" s="16"/>
    </row>
    <row r="750" spans="1:11" x14ac:dyDescent="0.2">
      <c r="A750" s="10"/>
      <c r="B750" s="16"/>
      <c r="C750" s="16"/>
      <c r="D750" s="16"/>
      <c r="E750" s="10"/>
      <c r="F750" s="10"/>
      <c r="G750" s="10"/>
      <c r="H750" s="10"/>
      <c r="I750" s="10"/>
      <c r="J750" s="16"/>
      <c r="K750" s="16"/>
    </row>
    <row r="751" spans="1:11" x14ac:dyDescent="0.2">
      <c r="A751" s="10"/>
      <c r="B751" s="16"/>
      <c r="C751" s="16"/>
      <c r="D751" s="16"/>
      <c r="E751" s="10"/>
      <c r="F751" s="10"/>
      <c r="G751" s="10"/>
      <c r="H751" s="10"/>
      <c r="I751" s="10"/>
      <c r="J751" s="16"/>
      <c r="K751" s="16"/>
    </row>
    <row r="752" spans="1:11" x14ac:dyDescent="0.2">
      <c r="A752" s="10"/>
      <c r="B752" s="16"/>
      <c r="C752" s="16"/>
      <c r="D752" s="16"/>
      <c r="E752" s="10"/>
      <c r="F752" s="10"/>
      <c r="G752" s="10"/>
      <c r="H752" s="10"/>
      <c r="I752" s="10"/>
      <c r="J752" s="16"/>
      <c r="K752" s="16"/>
    </row>
    <row r="753" spans="1:11" x14ac:dyDescent="0.2">
      <c r="A753" s="10"/>
      <c r="B753" s="16"/>
      <c r="C753" s="16"/>
      <c r="D753" s="16"/>
      <c r="E753" s="10"/>
      <c r="F753" s="10"/>
      <c r="G753" s="10"/>
      <c r="H753" s="10"/>
      <c r="I753" s="10"/>
      <c r="J753" s="16"/>
      <c r="K753" s="16"/>
    </row>
    <row r="754" spans="1:11" x14ac:dyDescent="0.2">
      <c r="A754" s="10"/>
      <c r="B754" s="16"/>
      <c r="C754" s="16"/>
      <c r="D754" s="16"/>
      <c r="E754" s="10"/>
      <c r="F754" s="10"/>
      <c r="G754" s="10"/>
      <c r="H754" s="10"/>
      <c r="I754" s="10"/>
      <c r="J754" s="16"/>
      <c r="K754" s="16"/>
    </row>
    <row r="755" spans="1:11" x14ac:dyDescent="0.2">
      <c r="A755" s="10"/>
      <c r="B755" s="16"/>
      <c r="C755" s="16"/>
      <c r="D755" s="16"/>
      <c r="E755" s="10"/>
      <c r="F755" s="10"/>
      <c r="G755" s="10"/>
      <c r="H755" s="10"/>
      <c r="I755" s="10"/>
      <c r="J755" s="16"/>
      <c r="K755" s="16"/>
    </row>
    <row r="756" spans="1:11" x14ac:dyDescent="0.2">
      <c r="A756" s="10"/>
      <c r="B756" s="16"/>
      <c r="C756" s="16"/>
      <c r="D756" s="16"/>
      <c r="E756" s="10"/>
      <c r="F756" s="10"/>
      <c r="G756" s="10"/>
      <c r="H756" s="10"/>
      <c r="I756" s="10"/>
      <c r="J756" s="16"/>
      <c r="K756" s="16"/>
    </row>
    <row r="757" spans="1:11" x14ac:dyDescent="0.2">
      <c r="A757" s="10"/>
      <c r="B757" s="16"/>
      <c r="C757" s="16"/>
      <c r="D757" s="16"/>
      <c r="E757" s="10"/>
      <c r="F757" s="10"/>
      <c r="G757" s="10"/>
      <c r="H757" s="10"/>
      <c r="I757" s="10"/>
      <c r="J757" s="16"/>
      <c r="K757" s="16"/>
    </row>
    <row r="758" spans="1:11" x14ac:dyDescent="0.2">
      <c r="A758" s="10"/>
      <c r="B758" s="16"/>
      <c r="C758" s="16"/>
      <c r="D758" s="16"/>
      <c r="E758" s="10"/>
      <c r="F758" s="10"/>
      <c r="G758" s="10"/>
      <c r="H758" s="10"/>
      <c r="I758" s="10"/>
      <c r="J758" s="16"/>
      <c r="K758" s="16"/>
    </row>
    <row r="759" spans="1:11" x14ac:dyDescent="0.2">
      <c r="A759" s="10"/>
      <c r="B759" s="16"/>
      <c r="C759" s="16"/>
      <c r="D759" s="16"/>
      <c r="E759" s="10"/>
      <c r="F759" s="10"/>
      <c r="G759" s="10"/>
      <c r="H759" s="10"/>
      <c r="I759" s="10"/>
      <c r="J759" s="16"/>
      <c r="K759" s="16"/>
    </row>
    <row r="760" spans="1:11" x14ac:dyDescent="0.2">
      <c r="A760" s="10"/>
      <c r="B760" s="16"/>
      <c r="C760" s="16"/>
      <c r="D760" s="16"/>
      <c r="E760" s="10"/>
      <c r="F760" s="10"/>
      <c r="G760" s="10"/>
      <c r="H760" s="10"/>
      <c r="I760" s="10"/>
      <c r="J760" s="16"/>
      <c r="K760" s="16"/>
    </row>
    <row r="761" spans="1:11" x14ac:dyDescent="0.2">
      <c r="A761" s="10"/>
      <c r="B761" s="16"/>
      <c r="C761" s="16"/>
      <c r="D761" s="16"/>
      <c r="E761" s="10"/>
      <c r="F761" s="10"/>
      <c r="G761" s="10"/>
      <c r="H761" s="10"/>
      <c r="I761" s="10"/>
      <c r="J761" s="16"/>
      <c r="K761" s="16"/>
    </row>
    <row r="762" spans="1:11" x14ac:dyDescent="0.2">
      <c r="A762" s="10"/>
      <c r="B762" s="16"/>
      <c r="C762" s="16"/>
      <c r="D762" s="16"/>
      <c r="E762" s="10"/>
      <c r="F762" s="10"/>
      <c r="G762" s="10"/>
      <c r="H762" s="10"/>
      <c r="I762" s="10"/>
      <c r="J762" s="16"/>
      <c r="K762" s="16"/>
    </row>
    <row r="763" spans="1:11" x14ac:dyDescent="0.2">
      <c r="A763" s="10"/>
      <c r="B763" s="16"/>
      <c r="C763" s="16"/>
      <c r="D763" s="16"/>
      <c r="E763" s="10"/>
      <c r="F763" s="10"/>
      <c r="G763" s="10"/>
      <c r="H763" s="10"/>
      <c r="I763" s="10"/>
      <c r="J763" s="16"/>
      <c r="K763" s="16"/>
    </row>
    <row r="764" spans="1:11" x14ac:dyDescent="0.2">
      <c r="A764" s="10"/>
      <c r="B764" s="16"/>
      <c r="C764" s="16"/>
      <c r="D764" s="16"/>
      <c r="E764" s="10"/>
      <c r="F764" s="10"/>
      <c r="G764" s="10"/>
      <c r="H764" s="10"/>
      <c r="I764" s="10"/>
      <c r="J764" s="16"/>
      <c r="K764" s="16"/>
    </row>
    <row r="765" spans="1:11" x14ac:dyDescent="0.2">
      <c r="A765" s="10"/>
      <c r="B765" s="16"/>
      <c r="C765" s="16"/>
      <c r="D765" s="16"/>
      <c r="E765" s="10"/>
      <c r="F765" s="10"/>
      <c r="G765" s="10"/>
      <c r="H765" s="10"/>
      <c r="I765" s="10"/>
      <c r="J765" s="16"/>
      <c r="K765" s="16"/>
    </row>
    <row r="766" spans="1:11" x14ac:dyDescent="0.2">
      <c r="A766" s="10"/>
      <c r="B766" s="16"/>
      <c r="C766" s="16"/>
      <c r="D766" s="16"/>
      <c r="E766" s="10"/>
      <c r="F766" s="10"/>
      <c r="G766" s="10"/>
      <c r="H766" s="10"/>
      <c r="I766" s="10"/>
      <c r="J766" s="16"/>
      <c r="K766" s="16"/>
    </row>
    <row r="767" spans="1:11" x14ac:dyDescent="0.2">
      <c r="A767" s="10"/>
      <c r="B767" s="16"/>
      <c r="C767" s="16"/>
      <c r="D767" s="16"/>
      <c r="E767" s="10"/>
      <c r="F767" s="10"/>
      <c r="G767" s="10"/>
      <c r="H767" s="10"/>
      <c r="I767" s="10"/>
      <c r="J767" s="16"/>
      <c r="K767" s="16"/>
    </row>
    <row r="768" spans="1:11" x14ac:dyDescent="0.2">
      <c r="A768" s="10"/>
      <c r="B768" s="16"/>
      <c r="C768" s="16"/>
      <c r="D768" s="16"/>
      <c r="E768" s="10"/>
      <c r="F768" s="10"/>
      <c r="G768" s="10"/>
      <c r="H768" s="10"/>
      <c r="I768" s="10"/>
      <c r="J768" s="16"/>
      <c r="K768" s="16"/>
    </row>
    <row r="769" spans="1:11" x14ac:dyDescent="0.2">
      <c r="A769" s="10"/>
      <c r="B769" s="16"/>
      <c r="C769" s="16"/>
      <c r="D769" s="16"/>
      <c r="E769" s="10"/>
      <c r="F769" s="10"/>
      <c r="G769" s="10"/>
      <c r="H769" s="10"/>
      <c r="I769" s="10"/>
      <c r="J769" s="16"/>
      <c r="K769" s="16"/>
    </row>
    <row r="770" spans="1:11" x14ac:dyDescent="0.2">
      <c r="A770" s="10"/>
      <c r="B770" s="16"/>
      <c r="C770" s="16"/>
      <c r="D770" s="16"/>
      <c r="E770" s="10"/>
      <c r="F770" s="10"/>
      <c r="G770" s="10"/>
      <c r="H770" s="10"/>
      <c r="I770" s="10"/>
      <c r="J770" s="16"/>
      <c r="K770" s="16"/>
    </row>
    <row r="771" spans="1:11" x14ac:dyDescent="0.2">
      <c r="A771" s="10"/>
      <c r="B771" s="16"/>
      <c r="C771" s="16"/>
      <c r="D771" s="16"/>
      <c r="E771" s="10"/>
      <c r="F771" s="10"/>
      <c r="G771" s="10"/>
      <c r="H771" s="10"/>
      <c r="I771" s="10"/>
      <c r="J771" s="16"/>
      <c r="K771" s="16"/>
    </row>
    <row r="772" spans="1:11" x14ac:dyDescent="0.2">
      <c r="A772" s="10"/>
      <c r="B772" s="16"/>
      <c r="C772" s="16"/>
      <c r="D772" s="16"/>
      <c r="E772" s="10"/>
      <c r="F772" s="10"/>
      <c r="G772" s="10"/>
      <c r="H772" s="10"/>
      <c r="I772" s="10"/>
      <c r="J772" s="16"/>
      <c r="K772" s="16"/>
    </row>
    <row r="773" spans="1:11" x14ac:dyDescent="0.2">
      <c r="A773" s="10"/>
      <c r="B773" s="16"/>
      <c r="C773" s="16"/>
      <c r="D773" s="16"/>
      <c r="E773" s="10"/>
      <c r="F773" s="10"/>
      <c r="G773" s="10"/>
      <c r="H773" s="10"/>
      <c r="I773" s="10"/>
      <c r="J773" s="16"/>
      <c r="K773" s="16"/>
    </row>
    <row r="774" spans="1:11" x14ac:dyDescent="0.2">
      <c r="A774" s="10"/>
      <c r="B774" s="16"/>
      <c r="C774" s="16"/>
      <c r="D774" s="16"/>
      <c r="E774" s="10"/>
      <c r="F774" s="10"/>
      <c r="G774" s="10"/>
      <c r="H774" s="10"/>
      <c r="I774" s="10"/>
      <c r="J774" s="16"/>
      <c r="K774" s="16"/>
    </row>
    <row r="775" spans="1:11" x14ac:dyDescent="0.2">
      <c r="A775" s="10"/>
      <c r="B775" s="16"/>
      <c r="C775" s="16"/>
      <c r="D775" s="16"/>
      <c r="E775" s="10"/>
      <c r="F775" s="10"/>
      <c r="G775" s="10"/>
      <c r="H775" s="10"/>
      <c r="I775" s="10"/>
      <c r="J775" s="16"/>
      <c r="K775" s="16"/>
    </row>
    <row r="776" spans="1:11" x14ac:dyDescent="0.2">
      <c r="A776" s="10"/>
      <c r="B776" s="16"/>
      <c r="C776" s="16"/>
      <c r="D776" s="16"/>
      <c r="E776" s="10"/>
      <c r="F776" s="10"/>
      <c r="G776" s="10"/>
      <c r="H776" s="10"/>
      <c r="I776" s="10"/>
      <c r="J776" s="16"/>
      <c r="K776" s="16"/>
    </row>
    <row r="777" spans="1:11" x14ac:dyDescent="0.2">
      <c r="A777" s="10"/>
      <c r="B777" s="16"/>
      <c r="C777" s="16"/>
      <c r="D777" s="16"/>
      <c r="E777" s="10"/>
      <c r="F777" s="10"/>
      <c r="G777" s="10"/>
      <c r="H777" s="10"/>
      <c r="I777" s="10"/>
      <c r="J777" s="16"/>
      <c r="K777" s="16"/>
    </row>
    <row r="778" spans="1:11" x14ac:dyDescent="0.2">
      <c r="A778" s="10"/>
      <c r="B778" s="16"/>
      <c r="C778" s="16"/>
      <c r="D778" s="16"/>
      <c r="E778" s="10"/>
      <c r="F778" s="10"/>
      <c r="G778" s="10"/>
      <c r="H778" s="10"/>
      <c r="I778" s="10"/>
      <c r="J778" s="16"/>
      <c r="K778" s="16"/>
    </row>
    <row r="779" spans="1:11" x14ac:dyDescent="0.2">
      <c r="A779" s="10"/>
      <c r="B779" s="16"/>
      <c r="C779" s="16"/>
      <c r="D779" s="16"/>
      <c r="E779" s="10"/>
      <c r="F779" s="10"/>
      <c r="G779" s="10"/>
      <c r="H779" s="10"/>
      <c r="I779" s="10"/>
      <c r="J779" s="16"/>
      <c r="K779" s="16"/>
    </row>
    <row r="780" spans="1:11" x14ac:dyDescent="0.2">
      <c r="A780" s="10"/>
      <c r="B780" s="16"/>
      <c r="C780" s="16"/>
      <c r="D780" s="16"/>
      <c r="E780" s="10"/>
      <c r="F780" s="10"/>
      <c r="G780" s="10"/>
      <c r="H780" s="10"/>
      <c r="I780" s="10"/>
      <c r="J780" s="16"/>
      <c r="K780" s="16"/>
    </row>
    <row r="781" spans="1:11" x14ac:dyDescent="0.2">
      <c r="A781" s="10"/>
      <c r="B781" s="16"/>
      <c r="C781" s="16"/>
      <c r="D781" s="16"/>
      <c r="E781" s="10"/>
      <c r="F781" s="10"/>
      <c r="G781" s="10"/>
      <c r="H781" s="10"/>
      <c r="I781" s="10"/>
      <c r="J781" s="16"/>
      <c r="K781" s="16"/>
    </row>
    <row r="782" spans="1:11" x14ac:dyDescent="0.2">
      <c r="A782" s="10"/>
      <c r="B782" s="16"/>
      <c r="C782" s="16"/>
      <c r="D782" s="16"/>
      <c r="E782" s="10"/>
      <c r="F782" s="10"/>
      <c r="G782" s="10"/>
      <c r="H782" s="10"/>
      <c r="I782" s="10"/>
      <c r="J782" s="16"/>
      <c r="K782" s="16"/>
    </row>
    <row r="783" spans="1:11" x14ac:dyDescent="0.2">
      <c r="A783" s="10"/>
      <c r="B783" s="16"/>
      <c r="C783" s="16"/>
      <c r="D783" s="16"/>
      <c r="E783" s="10"/>
      <c r="F783" s="10"/>
      <c r="G783" s="10"/>
      <c r="H783" s="10"/>
      <c r="I783" s="10"/>
      <c r="J783" s="16"/>
      <c r="K783" s="16"/>
    </row>
    <row r="784" spans="1:11" x14ac:dyDescent="0.2">
      <c r="A784" s="10"/>
      <c r="B784" s="16"/>
      <c r="C784" s="16"/>
      <c r="D784" s="16"/>
      <c r="E784" s="10"/>
      <c r="F784" s="10"/>
      <c r="G784" s="10"/>
      <c r="H784" s="10"/>
      <c r="I784" s="10"/>
      <c r="J784" s="16"/>
      <c r="K784" s="16"/>
    </row>
    <row r="785" spans="1:11" x14ac:dyDescent="0.2">
      <c r="A785" s="10"/>
      <c r="B785" s="16"/>
      <c r="C785" s="16"/>
      <c r="D785" s="16"/>
      <c r="E785" s="10"/>
      <c r="F785" s="10"/>
      <c r="G785" s="10"/>
      <c r="H785" s="10"/>
      <c r="I785" s="10"/>
      <c r="J785" s="16"/>
      <c r="K785" s="16"/>
    </row>
    <row r="786" spans="1:11" x14ac:dyDescent="0.2">
      <c r="A786" s="10"/>
      <c r="B786" s="16"/>
      <c r="C786" s="16"/>
      <c r="D786" s="16"/>
      <c r="E786" s="10"/>
      <c r="F786" s="10"/>
      <c r="G786" s="10"/>
      <c r="H786" s="10"/>
      <c r="I786" s="10"/>
      <c r="J786" s="16"/>
      <c r="K786" s="16"/>
    </row>
    <row r="787" spans="1:11" x14ac:dyDescent="0.2">
      <c r="A787" s="10"/>
      <c r="B787" s="16"/>
      <c r="C787" s="16"/>
      <c r="D787" s="16"/>
      <c r="E787" s="10"/>
      <c r="F787" s="10"/>
      <c r="G787" s="10"/>
      <c r="H787" s="10"/>
      <c r="I787" s="10"/>
      <c r="J787" s="16"/>
      <c r="K787" s="16"/>
    </row>
    <row r="788" spans="1:11" x14ac:dyDescent="0.2">
      <c r="A788" s="10"/>
      <c r="B788" s="16"/>
      <c r="C788" s="16"/>
      <c r="D788" s="16"/>
      <c r="E788" s="10"/>
      <c r="F788" s="10"/>
      <c r="G788" s="10"/>
      <c r="H788" s="10"/>
      <c r="I788" s="10"/>
      <c r="J788" s="16"/>
      <c r="K788" s="16"/>
    </row>
    <row r="789" spans="1:11" x14ac:dyDescent="0.2">
      <c r="A789" s="10"/>
      <c r="B789" s="16"/>
      <c r="C789" s="16"/>
      <c r="D789" s="16"/>
      <c r="E789" s="10"/>
      <c r="F789" s="10"/>
      <c r="G789" s="10"/>
      <c r="H789" s="10"/>
      <c r="I789" s="10"/>
      <c r="J789" s="16"/>
      <c r="K789" s="16"/>
    </row>
    <row r="790" spans="1:11" x14ac:dyDescent="0.2">
      <c r="A790" s="10"/>
      <c r="B790" s="16"/>
      <c r="C790" s="16"/>
      <c r="D790" s="16"/>
      <c r="E790" s="10"/>
      <c r="F790" s="10"/>
      <c r="G790" s="10"/>
      <c r="H790" s="10"/>
      <c r="I790" s="10"/>
      <c r="J790" s="16"/>
      <c r="K790" s="16"/>
    </row>
    <row r="791" spans="1:11" x14ac:dyDescent="0.2">
      <c r="A791" s="10"/>
      <c r="B791" s="16"/>
      <c r="C791" s="16"/>
      <c r="D791" s="16"/>
      <c r="E791" s="10"/>
      <c r="F791" s="10"/>
      <c r="G791" s="10"/>
      <c r="H791" s="10"/>
      <c r="I791" s="10"/>
      <c r="J791" s="16"/>
      <c r="K791" s="16"/>
    </row>
    <row r="792" spans="1:11" x14ac:dyDescent="0.2">
      <c r="A792" s="10"/>
      <c r="B792" s="16"/>
      <c r="C792" s="16"/>
      <c r="D792" s="16"/>
      <c r="E792" s="10"/>
      <c r="F792" s="10"/>
      <c r="G792" s="10"/>
      <c r="H792" s="10"/>
      <c r="I792" s="10"/>
      <c r="J792" s="16"/>
      <c r="K792" s="16"/>
    </row>
    <row r="793" spans="1:11" x14ac:dyDescent="0.2">
      <c r="A793" s="10"/>
      <c r="B793" s="16"/>
      <c r="C793" s="16"/>
      <c r="D793" s="16"/>
      <c r="E793" s="10"/>
      <c r="F793" s="10"/>
      <c r="G793" s="10"/>
      <c r="H793" s="10"/>
      <c r="I793" s="10"/>
      <c r="J793" s="16"/>
      <c r="K793" s="16"/>
    </row>
    <row r="794" spans="1:11" x14ac:dyDescent="0.2">
      <c r="A794" s="10"/>
      <c r="B794" s="16"/>
      <c r="C794" s="16"/>
      <c r="D794" s="16"/>
      <c r="E794" s="10"/>
      <c r="F794" s="10"/>
      <c r="G794" s="10"/>
      <c r="H794" s="10"/>
      <c r="I794" s="10"/>
      <c r="J794" s="16"/>
      <c r="K794" s="16"/>
    </row>
    <row r="795" spans="1:11" x14ac:dyDescent="0.2">
      <c r="A795" s="10"/>
      <c r="B795" s="16"/>
      <c r="C795" s="16"/>
      <c r="D795" s="16"/>
      <c r="E795" s="10"/>
      <c r="F795" s="10"/>
      <c r="G795" s="10"/>
      <c r="H795" s="10"/>
      <c r="I795" s="10"/>
      <c r="J795" s="16"/>
      <c r="K795" s="16"/>
    </row>
    <row r="796" spans="1:11" x14ac:dyDescent="0.2">
      <c r="A796" s="10"/>
      <c r="B796" s="16"/>
      <c r="C796" s="16"/>
      <c r="D796" s="16"/>
      <c r="E796" s="10"/>
      <c r="F796" s="10"/>
      <c r="G796" s="10"/>
      <c r="H796" s="10"/>
      <c r="I796" s="10"/>
      <c r="J796" s="16"/>
      <c r="K796" s="16"/>
    </row>
    <row r="797" spans="1:11" x14ac:dyDescent="0.2">
      <c r="A797" s="10"/>
      <c r="B797" s="16"/>
      <c r="C797" s="16"/>
      <c r="D797" s="16"/>
      <c r="E797" s="10"/>
      <c r="F797" s="10"/>
      <c r="G797" s="10"/>
      <c r="H797" s="10"/>
      <c r="I797" s="10"/>
      <c r="J797" s="16"/>
      <c r="K797" s="16"/>
    </row>
    <row r="798" spans="1:11" x14ac:dyDescent="0.2">
      <c r="A798" s="10"/>
      <c r="B798" s="16"/>
      <c r="C798" s="16"/>
      <c r="D798" s="16"/>
      <c r="E798" s="10"/>
      <c r="F798" s="10"/>
      <c r="G798" s="10"/>
      <c r="H798" s="10"/>
      <c r="I798" s="10"/>
      <c r="J798" s="16"/>
      <c r="K798" s="16"/>
    </row>
    <row r="799" spans="1:11" x14ac:dyDescent="0.2">
      <c r="A799" s="10"/>
      <c r="B799" s="16"/>
      <c r="C799" s="16"/>
      <c r="D799" s="16"/>
      <c r="E799" s="10"/>
      <c r="F799" s="10"/>
      <c r="G799" s="10"/>
      <c r="H799" s="10"/>
      <c r="I799" s="10"/>
      <c r="J799" s="16"/>
      <c r="K799" s="16"/>
    </row>
    <row r="800" spans="1:11" x14ac:dyDescent="0.2">
      <c r="A800" s="10"/>
      <c r="B800" s="16"/>
      <c r="C800" s="16"/>
      <c r="D800" s="16"/>
      <c r="E800" s="10"/>
      <c r="F800" s="10"/>
      <c r="G800" s="10"/>
      <c r="H800" s="10"/>
      <c r="I800" s="10"/>
      <c r="J800" s="16"/>
      <c r="K800" s="16"/>
    </row>
    <row r="801" spans="1:11" x14ac:dyDescent="0.2">
      <c r="A801" s="10"/>
      <c r="B801" s="16"/>
      <c r="C801" s="16"/>
      <c r="D801" s="16"/>
      <c r="E801" s="10"/>
      <c r="F801" s="10"/>
      <c r="G801" s="10"/>
      <c r="H801" s="10"/>
      <c r="I801" s="10"/>
      <c r="J801" s="16"/>
      <c r="K801" s="16"/>
    </row>
    <row r="802" spans="1:11" x14ac:dyDescent="0.2">
      <c r="A802" s="10"/>
      <c r="B802" s="16"/>
      <c r="C802" s="16"/>
      <c r="D802" s="16"/>
      <c r="E802" s="10"/>
      <c r="F802" s="10"/>
      <c r="G802" s="10"/>
      <c r="H802" s="10"/>
      <c r="I802" s="10"/>
      <c r="J802" s="16"/>
      <c r="K802" s="16"/>
    </row>
    <row r="803" spans="1:11" x14ac:dyDescent="0.2">
      <c r="A803" s="10"/>
      <c r="B803" s="16"/>
      <c r="C803" s="16"/>
      <c r="D803" s="16"/>
      <c r="E803" s="10"/>
      <c r="F803" s="10"/>
      <c r="G803" s="10"/>
      <c r="H803" s="10"/>
      <c r="I803" s="10"/>
      <c r="J803" s="16"/>
      <c r="K803" s="16"/>
    </row>
    <row r="804" spans="1:11" x14ac:dyDescent="0.2">
      <c r="A804" s="10"/>
      <c r="B804" s="16"/>
      <c r="C804" s="16"/>
      <c r="D804" s="16"/>
      <c r="E804" s="10"/>
      <c r="F804" s="10"/>
      <c r="G804" s="10"/>
      <c r="H804" s="10"/>
      <c r="I804" s="10"/>
      <c r="J804" s="16"/>
      <c r="K804" s="16"/>
    </row>
    <row r="805" spans="1:11" x14ac:dyDescent="0.2">
      <c r="A805" s="10"/>
      <c r="B805" s="16"/>
      <c r="C805" s="16"/>
      <c r="D805" s="16"/>
      <c r="E805" s="10"/>
      <c r="F805" s="10"/>
      <c r="G805" s="10"/>
      <c r="H805" s="10"/>
      <c r="I805" s="10"/>
      <c r="J805" s="16"/>
      <c r="K805" s="16"/>
    </row>
    <row r="806" spans="1:11" x14ac:dyDescent="0.2">
      <c r="A806" s="10"/>
      <c r="B806" s="16"/>
      <c r="C806" s="16"/>
      <c r="D806" s="16"/>
      <c r="E806" s="10"/>
      <c r="F806" s="10"/>
      <c r="G806" s="10"/>
      <c r="H806" s="10"/>
      <c r="I806" s="10"/>
      <c r="J806" s="16"/>
      <c r="K806" s="16"/>
    </row>
    <row r="807" spans="1:11" x14ac:dyDescent="0.2">
      <c r="A807" s="10"/>
      <c r="B807" s="16"/>
      <c r="C807" s="16"/>
      <c r="D807" s="16"/>
      <c r="E807" s="10"/>
      <c r="F807" s="10"/>
      <c r="G807" s="10"/>
      <c r="H807" s="10"/>
      <c r="I807" s="10"/>
      <c r="J807" s="16"/>
      <c r="K807" s="16"/>
    </row>
    <row r="808" spans="1:11" x14ac:dyDescent="0.2">
      <c r="A808" s="10"/>
      <c r="B808" s="16"/>
      <c r="C808" s="16"/>
      <c r="D808" s="16"/>
      <c r="E808" s="10"/>
      <c r="F808" s="10"/>
      <c r="G808" s="10"/>
      <c r="H808" s="10"/>
      <c r="I808" s="10"/>
      <c r="J808" s="16"/>
      <c r="K808" s="16"/>
    </row>
    <row r="809" spans="1:11" x14ac:dyDescent="0.2">
      <c r="A809" s="10"/>
      <c r="B809" s="16"/>
      <c r="C809" s="16"/>
      <c r="D809" s="16"/>
      <c r="E809" s="10"/>
      <c r="F809" s="10"/>
      <c r="G809" s="10"/>
      <c r="H809" s="10"/>
      <c r="I809" s="10"/>
      <c r="J809" s="16"/>
      <c r="K809" s="16"/>
    </row>
    <row r="810" spans="1:11" x14ac:dyDescent="0.2">
      <c r="A810" s="10"/>
      <c r="B810" s="16"/>
      <c r="C810" s="16"/>
      <c r="D810" s="16"/>
      <c r="E810" s="10"/>
      <c r="F810" s="10"/>
      <c r="G810" s="10"/>
      <c r="H810" s="10"/>
      <c r="I810" s="10"/>
      <c r="J810" s="16"/>
      <c r="K810" s="16"/>
    </row>
    <row r="811" spans="1:11" x14ac:dyDescent="0.2">
      <c r="A811" s="10"/>
      <c r="B811" s="16"/>
      <c r="C811" s="16"/>
      <c r="D811" s="16"/>
      <c r="E811" s="10"/>
      <c r="F811" s="10"/>
      <c r="G811" s="10"/>
      <c r="H811" s="10"/>
      <c r="I811" s="10"/>
      <c r="J811" s="16"/>
      <c r="K811" s="16"/>
    </row>
    <row r="812" spans="1:11" x14ac:dyDescent="0.2">
      <c r="A812" s="10"/>
      <c r="B812" s="16"/>
      <c r="C812" s="16"/>
      <c r="D812" s="16"/>
      <c r="E812" s="10"/>
      <c r="F812" s="10"/>
      <c r="G812" s="10"/>
      <c r="H812" s="10"/>
      <c r="I812" s="10"/>
      <c r="J812" s="16"/>
      <c r="K812" s="16"/>
    </row>
    <row r="813" spans="1:11" x14ac:dyDescent="0.2">
      <c r="A813" s="10"/>
      <c r="B813" s="16"/>
      <c r="C813" s="16"/>
      <c r="D813" s="16"/>
      <c r="E813" s="10"/>
      <c r="F813" s="10"/>
      <c r="G813" s="10"/>
      <c r="H813" s="10"/>
      <c r="I813" s="10"/>
      <c r="J813" s="16"/>
      <c r="K813" s="16"/>
    </row>
    <row r="814" spans="1:11" x14ac:dyDescent="0.2">
      <c r="A814" s="10"/>
      <c r="B814" s="16"/>
      <c r="C814" s="16"/>
      <c r="D814" s="16"/>
      <c r="E814" s="10"/>
      <c r="F814" s="10"/>
      <c r="G814" s="10"/>
      <c r="H814" s="10"/>
      <c r="I814" s="10"/>
      <c r="J814" s="16"/>
      <c r="K814" s="16"/>
    </row>
    <row r="815" spans="1:11" x14ac:dyDescent="0.2">
      <c r="A815" s="10"/>
      <c r="B815" s="16"/>
      <c r="C815" s="16"/>
      <c r="D815" s="16"/>
      <c r="E815" s="10"/>
      <c r="F815" s="10"/>
      <c r="G815" s="10"/>
      <c r="H815" s="10"/>
      <c r="I815" s="10"/>
      <c r="J815" s="16"/>
      <c r="K815" s="16"/>
    </row>
    <row r="816" spans="1:11" x14ac:dyDescent="0.2">
      <c r="A816" s="10"/>
      <c r="B816" s="16"/>
      <c r="C816" s="16"/>
      <c r="D816" s="16"/>
      <c r="E816" s="10"/>
      <c r="F816" s="10"/>
      <c r="G816" s="10"/>
      <c r="H816" s="10"/>
      <c r="I816" s="10"/>
      <c r="J816" s="16"/>
      <c r="K816" s="16"/>
    </row>
    <row r="817" spans="1:11" x14ac:dyDescent="0.2">
      <c r="A817" s="10"/>
      <c r="B817" s="16"/>
      <c r="C817" s="16"/>
      <c r="D817" s="16"/>
      <c r="E817" s="10"/>
      <c r="F817" s="10"/>
      <c r="G817" s="10"/>
      <c r="H817" s="10"/>
      <c r="I817" s="10"/>
      <c r="J817" s="16"/>
      <c r="K817" s="16"/>
    </row>
    <row r="818" spans="1:11" x14ac:dyDescent="0.2">
      <c r="A818" s="10"/>
      <c r="B818" s="16"/>
      <c r="C818" s="16"/>
      <c r="D818" s="16"/>
      <c r="E818" s="10"/>
      <c r="F818" s="10"/>
      <c r="G818" s="10"/>
      <c r="H818" s="10"/>
      <c r="I818" s="10"/>
      <c r="J818" s="16"/>
      <c r="K818" s="16"/>
    </row>
    <row r="819" spans="1:11" x14ac:dyDescent="0.2">
      <c r="A819" s="10"/>
      <c r="B819" s="16"/>
      <c r="C819" s="16"/>
      <c r="D819" s="16"/>
      <c r="E819" s="10"/>
      <c r="F819" s="10"/>
      <c r="G819" s="10"/>
      <c r="H819" s="10"/>
      <c r="I819" s="10"/>
      <c r="J819" s="16"/>
      <c r="K819" s="16"/>
    </row>
    <row r="820" spans="1:11" x14ac:dyDescent="0.2">
      <c r="A820" s="10"/>
      <c r="B820" s="16"/>
      <c r="C820" s="16"/>
      <c r="D820" s="16"/>
      <c r="E820" s="10"/>
      <c r="F820" s="10"/>
      <c r="G820" s="10"/>
      <c r="H820" s="10"/>
      <c r="I820" s="10"/>
      <c r="J820" s="16"/>
      <c r="K820" s="16"/>
    </row>
    <row r="821" spans="1:11" x14ac:dyDescent="0.2">
      <c r="A821" s="10"/>
      <c r="B821" s="16"/>
      <c r="C821" s="16"/>
      <c r="D821" s="16"/>
      <c r="E821" s="10"/>
      <c r="F821" s="10"/>
      <c r="G821" s="10"/>
      <c r="H821" s="10"/>
      <c r="I821" s="10"/>
      <c r="J821" s="16"/>
      <c r="K821" s="16"/>
    </row>
    <row r="822" spans="1:11" x14ac:dyDescent="0.2">
      <c r="A822" s="10"/>
      <c r="B822" s="16"/>
      <c r="C822" s="16"/>
      <c r="D822" s="16"/>
      <c r="E822" s="10"/>
      <c r="F822" s="10"/>
      <c r="G822" s="10"/>
      <c r="H822" s="10"/>
      <c r="I822" s="10"/>
      <c r="J822" s="16"/>
      <c r="K822" s="16"/>
    </row>
    <row r="823" spans="1:11" x14ac:dyDescent="0.2">
      <c r="A823" s="10"/>
      <c r="B823" s="16"/>
      <c r="C823" s="16"/>
      <c r="D823" s="16"/>
      <c r="E823" s="10"/>
      <c r="F823" s="10"/>
      <c r="G823" s="10"/>
      <c r="H823" s="10"/>
      <c r="I823" s="10"/>
      <c r="J823" s="16"/>
      <c r="K823" s="16"/>
    </row>
    <row r="824" spans="1:11" x14ac:dyDescent="0.2">
      <c r="A824" s="10"/>
      <c r="B824" s="16"/>
      <c r="C824" s="16"/>
      <c r="D824" s="16"/>
      <c r="E824" s="10"/>
      <c r="F824" s="10"/>
      <c r="G824" s="10"/>
      <c r="H824" s="10"/>
      <c r="I824" s="10"/>
      <c r="J824" s="16"/>
      <c r="K824" s="16"/>
    </row>
    <row r="825" spans="1:11" x14ac:dyDescent="0.2">
      <c r="A825" s="10"/>
      <c r="B825" s="16"/>
      <c r="C825" s="16"/>
      <c r="D825" s="16"/>
      <c r="E825" s="10"/>
      <c r="F825" s="10"/>
      <c r="G825" s="10"/>
      <c r="H825" s="10"/>
      <c r="I825" s="10"/>
      <c r="J825" s="16"/>
      <c r="K825" s="16"/>
    </row>
    <row r="826" spans="1:11" x14ac:dyDescent="0.2">
      <c r="A826" s="10"/>
      <c r="B826" s="16"/>
      <c r="C826" s="16"/>
      <c r="D826" s="16"/>
      <c r="E826" s="10"/>
      <c r="F826" s="10"/>
      <c r="G826" s="10"/>
      <c r="H826" s="10"/>
      <c r="I826" s="10"/>
      <c r="J826" s="16"/>
      <c r="K826" s="16"/>
    </row>
    <row r="827" spans="1:11" x14ac:dyDescent="0.2">
      <c r="A827" s="10"/>
      <c r="B827" s="16"/>
      <c r="C827" s="16"/>
      <c r="D827" s="16"/>
      <c r="E827" s="10"/>
      <c r="F827" s="10"/>
      <c r="G827" s="10"/>
      <c r="H827" s="10"/>
      <c r="I827" s="10"/>
      <c r="J827" s="16"/>
      <c r="K827" s="16"/>
    </row>
    <row r="828" spans="1:11" x14ac:dyDescent="0.2">
      <c r="A828" s="10"/>
      <c r="B828" s="16"/>
      <c r="C828" s="16"/>
      <c r="D828" s="16"/>
      <c r="E828" s="10"/>
      <c r="F828" s="10"/>
      <c r="G828" s="10"/>
      <c r="H828" s="10"/>
      <c r="I828" s="10"/>
      <c r="J828" s="16"/>
      <c r="K828" s="16"/>
    </row>
    <row r="829" spans="1:11" x14ac:dyDescent="0.2">
      <c r="A829" s="10"/>
      <c r="B829" s="16"/>
      <c r="C829" s="16"/>
      <c r="D829" s="16"/>
      <c r="E829" s="10"/>
      <c r="F829" s="10"/>
      <c r="G829" s="10"/>
      <c r="H829" s="10"/>
      <c r="I829" s="10"/>
      <c r="J829" s="16"/>
      <c r="K829" s="16"/>
    </row>
    <row r="830" spans="1:11" x14ac:dyDescent="0.2">
      <c r="A830" s="10"/>
      <c r="B830" s="16"/>
      <c r="C830" s="16"/>
      <c r="D830" s="16"/>
      <c r="E830" s="10"/>
      <c r="F830" s="10"/>
      <c r="G830" s="10"/>
      <c r="H830" s="10"/>
      <c r="I830" s="10"/>
      <c r="J830" s="16"/>
      <c r="K830" s="16"/>
    </row>
    <row r="831" spans="1:11" x14ac:dyDescent="0.2">
      <c r="A831" s="10"/>
      <c r="B831" s="16"/>
      <c r="C831" s="16"/>
      <c r="D831" s="16"/>
      <c r="E831" s="10"/>
      <c r="F831" s="10"/>
      <c r="G831" s="10"/>
      <c r="H831" s="10"/>
      <c r="I831" s="10"/>
      <c r="J831" s="16"/>
      <c r="K831" s="16"/>
    </row>
    <row r="832" spans="1:11" x14ac:dyDescent="0.2">
      <c r="A832" s="10"/>
      <c r="B832" s="16"/>
      <c r="C832" s="16"/>
      <c r="D832" s="16"/>
      <c r="E832" s="10"/>
      <c r="F832" s="10"/>
      <c r="G832" s="10"/>
      <c r="H832" s="10"/>
      <c r="I832" s="10"/>
      <c r="J832" s="16"/>
      <c r="K832" s="16"/>
    </row>
    <row r="833" spans="1:11" x14ac:dyDescent="0.2">
      <c r="A833" s="10"/>
      <c r="B833" s="16"/>
      <c r="C833" s="16"/>
      <c r="D833" s="16"/>
      <c r="E833" s="10"/>
      <c r="F833" s="10"/>
      <c r="G833" s="10"/>
      <c r="H833" s="10"/>
      <c r="I833" s="10"/>
      <c r="J833" s="16"/>
      <c r="K833" s="16"/>
    </row>
    <row r="834" spans="1:11" x14ac:dyDescent="0.2">
      <c r="A834" s="10"/>
      <c r="B834" s="16"/>
      <c r="C834" s="16"/>
      <c r="D834" s="16"/>
      <c r="E834" s="10"/>
      <c r="F834" s="10"/>
      <c r="G834" s="10"/>
      <c r="H834" s="10"/>
      <c r="I834" s="10"/>
      <c r="J834" s="16"/>
      <c r="K834" s="16"/>
    </row>
    <row r="835" spans="1:11" x14ac:dyDescent="0.2">
      <c r="A835" s="10"/>
      <c r="B835" s="16"/>
      <c r="C835" s="16"/>
      <c r="D835" s="16"/>
      <c r="E835" s="10"/>
      <c r="F835" s="10"/>
      <c r="G835" s="10"/>
      <c r="H835" s="10"/>
      <c r="I835" s="10"/>
      <c r="J835" s="16"/>
      <c r="K835" s="16"/>
    </row>
    <row r="836" spans="1:11" x14ac:dyDescent="0.2">
      <c r="A836" s="10"/>
      <c r="B836" s="16"/>
      <c r="C836" s="16"/>
      <c r="D836" s="16"/>
      <c r="E836" s="10"/>
      <c r="F836" s="10"/>
      <c r="G836" s="10"/>
      <c r="H836" s="10"/>
      <c r="I836" s="10"/>
      <c r="J836" s="16"/>
      <c r="K836" s="16"/>
    </row>
    <row r="837" spans="1:11" x14ac:dyDescent="0.2">
      <c r="A837" s="10"/>
      <c r="B837" s="16"/>
      <c r="C837" s="16"/>
      <c r="D837" s="16"/>
      <c r="E837" s="10"/>
      <c r="F837" s="10"/>
      <c r="G837" s="10"/>
      <c r="H837" s="10"/>
      <c r="I837" s="10"/>
      <c r="J837" s="16"/>
      <c r="K837" s="16"/>
    </row>
    <row r="838" spans="1:11" x14ac:dyDescent="0.2">
      <c r="A838" s="10"/>
      <c r="B838" s="16"/>
      <c r="C838" s="16"/>
      <c r="D838" s="16"/>
      <c r="E838" s="10"/>
      <c r="F838" s="10"/>
      <c r="G838" s="10"/>
      <c r="H838" s="10"/>
      <c r="I838" s="10"/>
      <c r="J838" s="16"/>
      <c r="K838" s="16"/>
    </row>
    <row r="839" spans="1:11" x14ac:dyDescent="0.2">
      <c r="A839" s="10"/>
      <c r="B839" s="16"/>
      <c r="C839" s="16"/>
      <c r="D839" s="16"/>
      <c r="E839" s="10"/>
      <c r="F839" s="10"/>
      <c r="G839" s="10"/>
      <c r="H839" s="10"/>
      <c r="I839" s="10"/>
      <c r="J839" s="16"/>
      <c r="K839" s="16"/>
    </row>
    <row r="840" spans="1:11" x14ac:dyDescent="0.2">
      <c r="A840" s="10"/>
      <c r="B840" s="16"/>
      <c r="C840" s="16"/>
      <c r="D840" s="16"/>
      <c r="E840" s="10"/>
      <c r="F840" s="10"/>
      <c r="G840" s="10"/>
      <c r="H840" s="10"/>
      <c r="I840" s="10"/>
      <c r="J840" s="16"/>
      <c r="K840" s="16"/>
    </row>
    <row r="841" spans="1:11" x14ac:dyDescent="0.2">
      <c r="A841" s="10"/>
      <c r="B841" s="16"/>
      <c r="C841" s="16"/>
      <c r="D841" s="16"/>
      <c r="E841" s="10"/>
      <c r="F841" s="10"/>
      <c r="G841" s="10"/>
      <c r="H841" s="10"/>
      <c r="I841" s="10"/>
      <c r="J841" s="16"/>
      <c r="K841" s="16"/>
    </row>
    <row r="842" spans="1:11" x14ac:dyDescent="0.2">
      <c r="A842" s="10"/>
      <c r="B842" s="16"/>
      <c r="C842" s="16"/>
      <c r="D842" s="16"/>
      <c r="E842" s="10"/>
      <c r="F842" s="10"/>
      <c r="G842" s="10"/>
      <c r="H842" s="10"/>
      <c r="I842" s="10"/>
      <c r="J842" s="16"/>
      <c r="K842" s="16"/>
    </row>
    <row r="843" spans="1:11" x14ac:dyDescent="0.2">
      <c r="A843" s="10"/>
      <c r="B843" s="16"/>
      <c r="C843" s="16"/>
      <c r="D843" s="16"/>
      <c r="E843" s="10"/>
      <c r="F843" s="10"/>
      <c r="G843" s="10"/>
      <c r="H843" s="10"/>
      <c r="I843" s="10"/>
      <c r="J843" s="16"/>
      <c r="K843" s="16"/>
    </row>
    <row r="844" spans="1:11" x14ac:dyDescent="0.2">
      <c r="A844" s="10"/>
      <c r="B844" s="16"/>
      <c r="C844" s="16"/>
      <c r="D844" s="16"/>
      <c r="E844" s="10"/>
      <c r="F844" s="10"/>
      <c r="G844" s="10"/>
      <c r="H844" s="10"/>
      <c r="I844" s="10"/>
      <c r="J844" s="16"/>
      <c r="K844" s="16"/>
    </row>
    <row r="845" spans="1:11" x14ac:dyDescent="0.2">
      <c r="A845" s="10"/>
      <c r="B845" s="16"/>
      <c r="C845" s="16"/>
      <c r="D845" s="16"/>
      <c r="E845" s="10"/>
      <c r="F845" s="10"/>
      <c r="G845" s="10"/>
      <c r="H845" s="10"/>
      <c r="I845" s="10"/>
      <c r="J845" s="16"/>
      <c r="K845" s="16"/>
    </row>
    <row r="846" spans="1:11" x14ac:dyDescent="0.2">
      <c r="A846" s="10"/>
      <c r="B846" s="16"/>
      <c r="C846" s="16"/>
      <c r="D846" s="16"/>
      <c r="E846" s="10"/>
      <c r="F846" s="10"/>
      <c r="G846" s="10"/>
      <c r="H846" s="10"/>
      <c r="I846" s="10"/>
      <c r="J846" s="16"/>
      <c r="K846" s="16"/>
    </row>
    <row r="847" spans="1:11" x14ac:dyDescent="0.2">
      <c r="A847" s="10"/>
      <c r="B847" s="16"/>
      <c r="C847" s="16"/>
      <c r="D847" s="16"/>
      <c r="E847" s="10"/>
      <c r="F847" s="10"/>
      <c r="G847" s="10"/>
      <c r="H847" s="10"/>
      <c r="I847" s="10"/>
      <c r="J847" s="16"/>
      <c r="K847" s="16"/>
    </row>
    <row r="848" spans="1:11" x14ac:dyDescent="0.2">
      <c r="A848" s="10"/>
      <c r="B848" s="16"/>
      <c r="C848" s="16"/>
      <c r="D848" s="16"/>
      <c r="E848" s="10"/>
      <c r="F848" s="10"/>
      <c r="G848" s="10"/>
      <c r="H848" s="10"/>
      <c r="I848" s="10"/>
      <c r="J848" s="16"/>
      <c r="K848" s="16"/>
    </row>
    <row r="849" spans="1:11" x14ac:dyDescent="0.2">
      <c r="A849" s="10"/>
      <c r="B849" s="16"/>
      <c r="C849" s="16"/>
      <c r="D849" s="16"/>
      <c r="E849" s="10"/>
      <c r="F849" s="10"/>
      <c r="G849" s="10"/>
      <c r="H849" s="10"/>
      <c r="I849" s="10"/>
      <c r="J849" s="16"/>
      <c r="K849" s="16"/>
    </row>
    <row r="850" spans="1:11" x14ac:dyDescent="0.2">
      <c r="A850" s="10"/>
      <c r="B850" s="16"/>
      <c r="C850" s="16"/>
      <c r="D850" s="16"/>
      <c r="E850" s="10"/>
      <c r="F850" s="10"/>
      <c r="G850" s="10"/>
      <c r="H850" s="10"/>
      <c r="I850" s="10"/>
      <c r="J850" s="16"/>
      <c r="K850" s="16"/>
    </row>
    <row r="851" spans="1:11" x14ac:dyDescent="0.2">
      <c r="A851" s="10"/>
      <c r="B851" s="16"/>
      <c r="C851" s="16"/>
      <c r="D851" s="16"/>
      <c r="E851" s="10"/>
      <c r="F851" s="10"/>
      <c r="G851" s="10"/>
      <c r="H851" s="10"/>
      <c r="I851" s="10"/>
      <c r="J851" s="16"/>
      <c r="K851" s="16"/>
    </row>
    <row r="852" spans="1:11" x14ac:dyDescent="0.2">
      <c r="A852" s="10"/>
      <c r="B852" s="16"/>
      <c r="C852" s="16"/>
      <c r="D852" s="16"/>
      <c r="E852" s="10"/>
      <c r="F852" s="10"/>
      <c r="G852" s="10"/>
      <c r="H852" s="10"/>
      <c r="I852" s="10"/>
      <c r="J852" s="16"/>
      <c r="K852" s="16"/>
    </row>
    <row r="853" spans="1:11" x14ac:dyDescent="0.2">
      <c r="A853" s="10"/>
      <c r="B853" s="16"/>
      <c r="C853" s="16"/>
      <c r="D853" s="16"/>
      <c r="E853" s="10"/>
      <c r="F853" s="10"/>
      <c r="G853" s="10"/>
      <c r="H853" s="10"/>
      <c r="I853" s="10"/>
      <c r="J853" s="16"/>
      <c r="K853" s="16"/>
    </row>
    <row r="854" spans="1:11" x14ac:dyDescent="0.2">
      <c r="A854" s="10"/>
      <c r="B854" s="16"/>
      <c r="C854" s="16"/>
      <c r="D854" s="16"/>
      <c r="E854" s="10"/>
      <c r="F854" s="10"/>
      <c r="G854" s="10"/>
      <c r="H854" s="10"/>
      <c r="I854" s="10"/>
      <c r="J854" s="16"/>
      <c r="K854" s="16"/>
    </row>
    <row r="855" spans="1:11" x14ac:dyDescent="0.2">
      <c r="A855" s="10"/>
      <c r="B855" s="16"/>
      <c r="C855" s="16"/>
      <c r="D855" s="16"/>
      <c r="E855" s="10"/>
      <c r="F855" s="10"/>
      <c r="G855" s="10"/>
      <c r="H855" s="10"/>
      <c r="I855" s="10"/>
      <c r="J855" s="16"/>
      <c r="K855" s="16"/>
    </row>
    <row r="856" spans="1:11" x14ac:dyDescent="0.2">
      <c r="A856" s="10"/>
      <c r="B856" s="16"/>
      <c r="C856" s="16"/>
      <c r="D856" s="16"/>
      <c r="E856" s="10"/>
      <c r="F856" s="10"/>
      <c r="G856" s="10"/>
      <c r="H856" s="10"/>
      <c r="I856" s="10"/>
      <c r="J856" s="16"/>
      <c r="K856" s="16"/>
    </row>
    <row r="857" spans="1:11" x14ac:dyDescent="0.2">
      <c r="A857" s="10"/>
      <c r="B857" s="16"/>
      <c r="C857" s="16"/>
      <c r="D857" s="16"/>
      <c r="E857" s="10"/>
      <c r="F857" s="10"/>
      <c r="G857" s="10"/>
      <c r="H857" s="10"/>
      <c r="I857" s="10"/>
      <c r="J857" s="16"/>
      <c r="K857" s="16"/>
    </row>
    <row r="858" spans="1:11" x14ac:dyDescent="0.2">
      <c r="A858" s="10"/>
      <c r="B858" s="16"/>
      <c r="C858" s="16"/>
      <c r="D858" s="16"/>
      <c r="E858" s="10"/>
      <c r="F858" s="10"/>
      <c r="G858" s="10"/>
      <c r="H858" s="10"/>
      <c r="I858" s="10"/>
      <c r="J858" s="16"/>
      <c r="K858" s="16"/>
    </row>
    <row r="859" spans="1:11" x14ac:dyDescent="0.2">
      <c r="A859" s="10"/>
      <c r="B859" s="16"/>
      <c r="C859" s="16"/>
      <c r="D859" s="16"/>
      <c r="E859" s="10"/>
      <c r="F859" s="10"/>
      <c r="G859" s="10"/>
      <c r="H859" s="10"/>
      <c r="I859" s="10"/>
      <c r="J859" s="16"/>
      <c r="K859" s="16"/>
    </row>
    <row r="860" spans="1:11" x14ac:dyDescent="0.2">
      <c r="A860" s="10"/>
      <c r="B860" s="16"/>
      <c r="C860" s="16"/>
      <c r="D860" s="16"/>
      <c r="E860" s="10"/>
      <c r="F860" s="10"/>
      <c r="G860" s="10"/>
      <c r="H860" s="10"/>
      <c r="I860" s="10"/>
      <c r="J860" s="16"/>
      <c r="K860" s="16"/>
    </row>
    <row r="861" spans="1:11" x14ac:dyDescent="0.2">
      <c r="A861" s="10"/>
      <c r="B861" s="16"/>
      <c r="C861" s="16"/>
      <c r="D861" s="16"/>
      <c r="E861" s="10"/>
      <c r="F861" s="10"/>
      <c r="G861" s="10"/>
      <c r="H861" s="10"/>
      <c r="I861" s="10"/>
      <c r="J861" s="16"/>
      <c r="K861" s="16"/>
    </row>
    <row r="862" spans="1:11" x14ac:dyDescent="0.2">
      <c r="A862" s="10"/>
      <c r="B862" s="16"/>
      <c r="C862" s="16"/>
      <c r="D862" s="16"/>
      <c r="E862" s="10"/>
      <c r="F862" s="10"/>
      <c r="G862" s="10"/>
      <c r="H862" s="10"/>
      <c r="I862" s="10"/>
      <c r="J862" s="16"/>
      <c r="K862" s="16"/>
    </row>
    <row r="863" spans="1:11" x14ac:dyDescent="0.2">
      <c r="A863" s="10"/>
      <c r="B863" s="16"/>
      <c r="C863" s="16"/>
      <c r="D863" s="16"/>
      <c r="E863" s="10"/>
      <c r="F863" s="10"/>
      <c r="G863" s="10"/>
      <c r="H863" s="10"/>
      <c r="I863" s="10"/>
      <c r="J863" s="16"/>
      <c r="K863" s="16"/>
    </row>
    <row r="864" spans="1:11" x14ac:dyDescent="0.2">
      <c r="A864" s="10"/>
      <c r="B864" s="16"/>
      <c r="C864" s="16"/>
      <c r="D864" s="16"/>
      <c r="E864" s="10"/>
      <c r="F864" s="10"/>
      <c r="G864" s="10"/>
      <c r="H864" s="10"/>
      <c r="I864" s="10"/>
      <c r="J864" s="16"/>
      <c r="K864" s="16"/>
    </row>
    <row r="865" spans="1:11" x14ac:dyDescent="0.2">
      <c r="A865" s="10"/>
      <c r="B865" s="16"/>
      <c r="C865" s="16"/>
      <c r="D865" s="16"/>
      <c r="E865" s="10"/>
      <c r="F865" s="10"/>
      <c r="G865" s="10"/>
      <c r="H865" s="10"/>
      <c r="I865" s="10"/>
      <c r="J865" s="16"/>
      <c r="K865" s="16"/>
    </row>
    <row r="866" spans="1:11" x14ac:dyDescent="0.2">
      <c r="A866" s="10"/>
      <c r="B866" s="16"/>
      <c r="C866" s="16"/>
      <c r="D866" s="16"/>
      <c r="E866" s="10"/>
      <c r="F866" s="10"/>
      <c r="G866" s="10"/>
      <c r="H866" s="10"/>
      <c r="I866" s="10"/>
      <c r="J866" s="16"/>
      <c r="K866" s="16"/>
    </row>
    <row r="867" spans="1:11" x14ac:dyDescent="0.2">
      <c r="A867" s="10"/>
      <c r="B867" s="16"/>
      <c r="C867" s="16"/>
      <c r="D867" s="16"/>
      <c r="E867" s="10"/>
      <c r="F867" s="10"/>
      <c r="G867" s="10"/>
      <c r="H867" s="10"/>
      <c r="I867" s="10"/>
      <c r="J867" s="16"/>
      <c r="K867" s="16"/>
    </row>
    <row r="868" spans="1:11" x14ac:dyDescent="0.2">
      <c r="A868" s="10"/>
      <c r="B868" s="16"/>
      <c r="C868" s="16"/>
      <c r="D868" s="16"/>
      <c r="E868" s="10"/>
      <c r="F868" s="10"/>
      <c r="G868" s="10"/>
      <c r="H868" s="10"/>
      <c r="I868" s="10"/>
      <c r="J868" s="16"/>
      <c r="K868" s="16"/>
    </row>
    <row r="869" spans="1:11" x14ac:dyDescent="0.2">
      <c r="A869" s="10"/>
      <c r="B869" s="16"/>
      <c r="C869" s="16"/>
      <c r="D869" s="16"/>
      <c r="E869" s="10"/>
      <c r="F869" s="10"/>
      <c r="G869" s="10"/>
      <c r="H869" s="10"/>
      <c r="I869" s="10"/>
      <c r="J869" s="16"/>
      <c r="K869" s="16"/>
    </row>
    <row r="870" spans="1:11" x14ac:dyDescent="0.2">
      <c r="A870" s="10"/>
      <c r="B870" s="16"/>
      <c r="C870" s="16"/>
      <c r="D870" s="16"/>
      <c r="E870" s="10"/>
      <c r="F870" s="10"/>
      <c r="G870" s="10"/>
      <c r="H870" s="10"/>
      <c r="I870" s="10"/>
      <c r="J870" s="16"/>
      <c r="K870" s="16"/>
    </row>
    <row r="871" spans="1:11" x14ac:dyDescent="0.2">
      <c r="A871" s="10"/>
      <c r="B871" s="16"/>
      <c r="C871" s="16"/>
      <c r="D871" s="16"/>
      <c r="E871" s="10"/>
      <c r="F871" s="10"/>
      <c r="G871" s="10"/>
      <c r="H871" s="10"/>
      <c r="I871" s="10"/>
      <c r="J871" s="16"/>
      <c r="K871" s="16"/>
    </row>
    <row r="872" spans="1:11" x14ac:dyDescent="0.2">
      <c r="A872" s="10"/>
      <c r="B872" s="16"/>
      <c r="C872" s="16"/>
      <c r="D872" s="16"/>
      <c r="E872" s="10"/>
      <c r="F872" s="10"/>
      <c r="G872" s="10"/>
      <c r="H872" s="10"/>
      <c r="I872" s="10"/>
      <c r="J872" s="16"/>
      <c r="K872" s="16"/>
    </row>
    <row r="873" spans="1:11" x14ac:dyDescent="0.2">
      <c r="A873" s="10"/>
      <c r="B873" s="16"/>
      <c r="C873" s="16"/>
      <c r="D873" s="16"/>
      <c r="E873" s="10"/>
      <c r="F873" s="10"/>
      <c r="G873" s="10"/>
      <c r="H873" s="10"/>
      <c r="I873" s="10"/>
      <c r="J873" s="16"/>
      <c r="K873" s="16"/>
    </row>
    <row r="874" spans="1:11" x14ac:dyDescent="0.2">
      <c r="A874" s="10"/>
      <c r="B874" s="16"/>
      <c r="C874" s="16"/>
      <c r="D874" s="16"/>
      <c r="E874" s="10"/>
      <c r="F874" s="10"/>
      <c r="G874" s="10"/>
      <c r="H874" s="10"/>
      <c r="I874" s="10"/>
      <c r="J874" s="16"/>
      <c r="K874" s="16"/>
    </row>
    <row r="875" spans="1:11" x14ac:dyDescent="0.2">
      <c r="A875" s="10"/>
      <c r="B875" s="16"/>
      <c r="C875" s="16"/>
      <c r="D875" s="16"/>
      <c r="E875" s="10"/>
      <c r="F875" s="10"/>
      <c r="G875" s="10"/>
      <c r="H875" s="10"/>
      <c r="I875" s="10"/>
      <c r="J875" s="16"/>
      <c r="K875" s="16"/>
    </row>
    <row r="876" spans="1:11" x14ac:dyDescent="0.2">
      <c r="A876" s="10"/>
      <c r="B876" s="16"/>
      <c r="C876" s="16"/>
      <c r="D876" s="16"/>
      <c r="E876" s="10"/>
      <c r="F876" s="10"/>
      <c r="G876" s="10"/>
      <c r="H876" s="10"/>
      <c r="I876" s="10"/>
      <c r="J876" s="16"/>
      <c r="K876" s="16"/>
    </row>
    <row r="877" spans="1:11" x14ac:dyDescent="0.2">
      <c r="A877" s="10"/>
      <c r="B877" s="16"/>
      <c r="C877" s="16"/>
      <c r="D877" s="16"/>
      <c r="E877" s="10"/>
      <c r="F877" s="10"/>
      <c r="G877" s="10"/>
      <c r="H877" s="10"/>
      <c r="I877" s="10"/>
      <c r="J877" s="16"/>
      <c r="K877" s="16"/>
    </row>
    <row r="878" spans="1:11" x14ac:dyDescent="0.2">
      <c r="A878" s="10"/>
      <c r="B878" s="16"/>
      <c r="C878" s="16"/>
      <c r="D878" s="16"/>
      <c r="E878" s="10"/>
      <c r="F878" s="10"/>
      <c r="G878" s="10"/>
      <c r="H878" s="10"/>
      <c r="I878" s="10"/>
      <c r="J878" s="16"/>
      <c r="K878" s="16"/>
    </row>
    <row r="879" spans="1:11" x14ac:dyDescent="0.2">
      <c r="A879" s="10"/>
      <c r="B879" s="16"/>
      <c r="C879" s="16"/>
      <c r="D879" s="16"/>
      <c r="E879" s="10"/>
      <c r="F879" s="10"/>
      <c r="G879" s="10"/>
      <c r="H879" s="10"/>
      <c r="I879" s="10"/>
      <c r="J879" s="16"/>
      <c r="K879" s="16"/>
    </row>
    <row r="880" spans="1:11" x14ac:dyDescent="0.2">
      <c r="A880" s="10"/>
      <c r="B880" s="16"/>
      <c r="C880" s="16"/>
      <c r="D880" s="16"/>
      <c r="E880" s="10"/>
      <c r="F880" s="10"/>
      <c r="G880" s="10"/>
      <c r="H880" s="10"/>
      <c r="I880" s="10"/>
      <c r="J880" s="16"/>
      <c r="K880" s="16"/>
    </row>
    <row r="881" spans="1:11" x14ac:dyDescent="0.2">
      <c r="A881" s="10"/>
      <c r="B881" s="16"/>
      <c r="C881" s="16"/>
      <c r="D881" s="16"/>
      <c r="E881" s="10"/>
      <c r="F881" s="10"/>
      <c r="G881" s="10"/>
      <c r="H881" s="10"/>
      <c r="I881" s="10"/>
      <c r="J881" s="16"/>
      <c r="K881" s="16"/>
    </row>
    <row r="882" spans="1:11" x14ac:dyDescent="0.2">
      <c r="A882" s="10"/>
      <c r="B882" s="16"/>
      <c r="C882" s="16"/>
      <c r="D882" s="16"/>
      <c r="E882" s="10"/>
      <c r="F882" s="10"/>
      <c r="G882" s="10"/>
      <c r="H882" s="10"/>
      <c r="I882" s="10"/>
      <c r="J882" s="16"/>
      <c r="K882" s="16"/>
    </row>
    <row r="883" spans="1:11" x14ac:dyDescent="0.2">
      <c r="A883" s="10"/>
      <c r="B883" s="16"/>
      <c r="C883" s="16"/>
      <c r="D883" s="16"/>
      <c r="E883" s="10"/>
      <c r="F883" s="10"/>
      <c r="G883" s="10"/>
      <c r="H883" s="10"/>
      <c r="I883" s="10"/>
      <c r="J883" s="16"/>
      <c r="K883" s="16"/>
    </row>
    <row r="884" spans="1:11" x14ac:dyDescent="0.2">
      <c r="A884" s="10"/>
      <c r="B884" s="16"/>
      <c r="C884" s="16"/>
      <c r="D884" s="16"/>
      <c r="E884" s="10"/>
      <c r="F884" s="10"/>
      <c r="G884" s="10"/>
      <c r="H884" s="10"/>
      <c r="I884" s="10"/>
      <c r="J884" s="16"/>
      <c r="K884" s="16"/>
    </row>
    <row r="885" spans="1:11" x14ac:dyDescent="0.2">
      <c r="A885" s="10"/>
      <c r="B885" s="16"/>
      <c r="C885" s="16"/>
      <c r="D885" s="16"/>
      <c r="E885" s="10"/>
      <c r="F885" s="10"/>
      <c r="G885" s="10"/>
      <c r="H885" s="10"/>
      <c r="I885" s="10"/>
      <c r="J885" s="16"/>
      <c r="K885" s="16"/>
    </row>
    <row r="886" spans="1:11" x14ac:dyDescent="0.2">
      <c r="A886" s="10"/>
      <c r="B886" s="16"/>
      <c r="C886" s="16"/>
      <c r="D886" s="16"/>
      <c r="E886" s="10"/>
      <c r="F886" s="10"/>
      <c r="G886" s="10"/>
      <c r="H886" s="10"/>
      <c r="I886" s="10"/>
      <c r="J886" s="16"/>
      <c r="K886" s="16"/>
    </row>
    <row r="887" spans="1:11" x14ac:dyDescent="0.2">
      <c r="A887" s="10"/>
      <c r="B887" s="16"/>
      <c r="C887" s="16"/>
      <c r="D887" s="16"/>
      <c r="E887" s="10"/>
      <c r="F887" s="10"/>
      <c r="G887" s="10"/>
      <c r="H887" s="10"/>
      <c r="I887" s="10"/>
      <c r="J887" s="16"/>
      <c r="K887" s="16"/>
    </row>
    <row r="888" spans="1:11" x14ac:dyDescent="0.2">
      <c r="A888" s="10"/>
      <c r="B888" s="16"/>
      <c r="C888" s="16"/>
      <c r="D888" s="16"/>
      <c r="E888" s="10"/>
      <c r="F888" s="10"/>
      <c r="G888" s="10"/>
      <c r="H888" s="10"/>
      <c r="I888" s="10"/>
      <c r="J888" s="16"/>
      <c r="K888" s="16"/>
    </row>
    <row r="889" spans="1:11" x14ac:dyDescent="0.2">
      <c r="A889" s="10"/>
      <c r="B889" s="16"/>
      <c r="C889" s="16"/>
      <c r="D889" s="16"/>
      <c r="E889" s="10"/>
      <c r="F889" s="10"/>
      <c r="G889" s="10"/>
      <c r="H889" s="10"/>
      <c r="I889" s="10"/>
      <c r="J889" s="16"/>
      <c r="K889" s="16"/>
    </row>
    <row r="890" spans="1:11" x14ac:dyDescent="0.2">
      <c r="A890" s="10"/>
      <c r="B890" s="16"/>
      <c r="C890" s="16"/>
      <c r="D890" s="16"/>
      <c r="E890" s="10"/>
      <c r="F890" s="10"/>
      <c r="G890" s="10"/>
      <c r="H890" s="10"/>
      <c r="I890" s="10"/>
      <c r="J890" s="16"/>
      <c r="K890" s="16"/>
    </row>
    <row r="891" spans="1:11" x14ac:dyDescent="0.2">
      <c r="A891" s="10"/>
      <c r="B891" s="16"/>
      <c r="C891" s="16"/>
      <c r="D891" s="16"/>
      <c r="E891" s="10"/>
      <c r="F891" s="10"/>
      <c r="G891" s="10"/>
      <c r="H891" s="10"/>
      <c r="I891" s="10"/>
      <c r="J891" s="16"/>
      <c r="K891" s="16"/>
    </row>
    <row r="892" spans="1:11" x14ac:dyDescent="0.2">
      <c r="A892" s="10"/>
      <c r="B892" s="16"/>
      <c r="C892" s="16"/>
      <c r="D892" s="16"/>
      <c r="E892" s="10"/>
      <c r="F892" s="10"/>
      <c r="G892" s="10"/>
      <c r="H892" s="10"/>
      <c r="I892" s="10"/>
      <c r="J892" s="16"/>
      <c r="K892" s="16"/>
    </row>
    <row r="893" spans="1:11" x14ac:dyDescent="0.2">
      <c r="A893" s="10"/>
      <c r="B893" s="16"/>
      <c r="C893" s="16"/>
      <c r="D893" s="16"/>
      <c r="E893" s="10"/>
      <c r="F893" s="10"/>
      <c r="G893" s="10"/>
      <c r="H893" s="10"/>
      <c r="I893" s="10"/>
      <c r="J893" s="16"/>
      <c r="K893" s="16"/>
    </row>
    <row r="894" spans="1:11" x14ac:dyDescent="0.2">
      <c r="A894" s="10"/>
      <c r="B894" s="16"/>
      <c r="C894" s="16"/>
      <c r="D894" s="16"/>
      <c r="E894" s="10"/>
      <c r="F894" s="10"/>
      <c r="G894" s="10"/>
      <c r="H894" s="10"/>
      <c r="I894" s="10"/>
      <c r="J894" s="16"/>
      <c r="K894" s="16"/>
    </row>
    <row r="895" spans="1:11" x14ac:dyDescent="0.2">
      <c r="A895" s="10"/>
      <c r="B895" s="16"/>
      <c r="C895" s="16"/>
      <c r="D895" s="16"/>
      <c r="E895" s="10"/>
      <c r="F895" s="10"/>
      <c r="G895" s="10"/>
      <c r="H895" s="10"/>
      <c r="I895" s="10"/>
      <c r="J895" s="16"/>
      <c r="K895" s="16"/>
    </row>
    <row r="896" spans="1:11" x14ac:dyDescent="0.2">
      <c r="A896" s="10"/>
      <c r="B896" s="16"/>
      <c r="C896" s="16"/>
      <c r="D896" s="16"/>
      <c r="E896" s="10"/>
      <c r="F896" s="10"/>
      <c r="G896" s="10"/>
      <c r="H896" s="10"/>
      <c r="I896" s="10"/>
      <c r="J896" s="16"/>
      <c r="K896" s="16"/>
    </row>
    <row r="897" spans="1:11" x14ac:dyDescent="0.2">
      <c r="A897" s="10"/>
      <c r="B897" s="16"/>
      <c r="C897" s="16"/>
      <c r="D897" s="16"/>
      <c r="E897" s="10"/>
      <c r="F897" s="10"/>
      <c r="G897" s="10"/>
      <c r="H897" s="10"/>
      <c r="I897" s="10"/>
      <c r="J897" s="16"/>
      <c r="K897" s="16"/>
    </row>
    <row r="898" spans="1:11" x14ac:dyDescent="0.2">
      <c r="A898" s="10"/>
      <c r="B898" s="16"/>
      <c r="C898" s="16"/>
      <c r="D898" s="16"/>
      <c r="E898" s="10"/>
      <c r="F898" s="10"/>
      <c r="G898" s="10"/>
      <c r="H898" s="10"/>
      <c r="I898" s="10"/>
      <c r="J898" s="16"/>
      <c r="K898" s="16"/>
    </row>
    <row r="899" spans="1:11" x14ac:dyDescent="0.2">
      <c r="A899" s="10"/>
      <c r="B899" s="16"/>
      <c r="C899" s="16"/>
      <c r="D899" s="16"/>
      <c r="E899" s="10"/>
      <c r="F899" s="10"/>
      <c r="G899" s="10"/>
      <c r="H899" s="10"/>
      <c r="I899" s="10"/>
      <c r="J899" s="16"/>
      <c r="K899" s="16"/>
    </row>
    <row r="900" spans="1:11" x14ac:dyDescent="0.2">
      <c r="A900" s="10"/>
      <c r="B900" s="16"/>
      <c r="C900" s="16"/>
      <c r="D900" s="16"/>
      <c r="E900" s="10"/>
      <c r="F900" s="10"/>
      <c r="G900" s="10"/>
      <c r="H900" s="10"/>
      <c r="I900" s="10"/>
      <c r="J900" s="16"/>
      <c r="K900" s="16"/>
    </row>
    <row r="901" spans="1:11" x14ac:dyDescent="0.2">
      <c r="A901" s="10"/>
      <c r="B901" s="16"/>
      <c r="C901" s="16"/>
      <c r="D901" s="16"/>
      <c r="E901" s="10"/>
      <c r="F901" s="10"/>
      <c r="G901" s="10"/>
      <c r="H901" s="10"/>
      <c r="I901" s="10"/>
      <c r="J901" s="16"/>
      <c r="K901" s="16"/>
    </row>
    <row r="902" spans="1:11" x14ac:dyDescent="0.2">
      <c r="A902" s="10"/>
      <c r="B902" s="16"/>
      <c r="C902" s="16"/>
      <c r="D902" s="16"/>
      <c r="E902" s="10"/>
      <c r="F902" s="10"/>
      <c r="G902" s="10"/>
      <c r="H902" s="10"/>
      <c r="I902" s="10"/>
      <c r="J902" s="16"/>
      <c r="K902" s="16"/>
    </row>
    <row r="903" spans="1:11" x14ac:dyDescent="0.2">
      <c r="A903" s="10"/>
      <c r="B903" s="16"/>
      <c r="C903" s="16"/>
      <c r="D903" s="16"/>
      <c r="E903" s="10"/>
      <c r="F903" s="10"/>
      <c r="G903" s="10"/>
      <c r="H903" s="10"/>
      <c r="I903" s="10"/>
      <c r="J903" s="16"/>
      <c r="K903" s="16"/>
    </row>
    <row r="904" spans="1:11" x14ac:dyDescent="0.2">
      <c r="A904" s="10"/>
      <c r="B904" s="16"/>
      <c r="C904" s="16"/>
      <c r="D904" s="16"/>
      <c r="E904" s="10"/>
      <c r="F904" s="10"/>
      <c r="G904" s="10"/>
      <c r="H904" s="10"/>
      <c r="I904" s="10"/>
      <c r="J904" s="16"/>
      <c r="K904" s="16"/>
    </row>
    <row r="905" spans="1:11" x14ac:dyDescent="0.2">
      <c r="A905" s="10"/>
      <c r="B905" s="16"/>
      <c r="C905" s="16"/>
      <c r="D905" s="16"/>
      <c r="E905" s="10"/>
      <c r="F905" s="10"/>
      <c r="G905" s="10"/>
      <c r="H905" s="10"/>
      <c r="I905" s="10"/>
      <c r="J905" s="16"/>
      <c r="K905" s="16"/>
    </row>
    <row r="906" spans="1:11" x14ac:dyDescent="0.2">
      <c r="A906" s="10"/>
      <c r="B906" s="16"/>
      <c r="C906" s="16"/>
      <c r="D906" s="16"/>
      <c r="E906" s="10"/>
      <c r="F906" s="10"/>
      <c r="G906" s="10"/>
      <c r="H906" s="10"/>
      <c r="I906" s="10"/>
      <c r="J906" s="16"/>
      <c r="K906" s="16"/>
    </row>
    <row r="907" spans="1:11" x14ac:dyDescent="0.2">
      <c r="A907" s="10"/>
      <c r="B907" s="16"/>
      <c r="C907" s="16"/>
      <c r="D907" s="16"/>
      <c r="E907" s="10"/>
      <c r="F907" s="10"/>
      <c r="G907" s="10"/>
      <c r="H907" s="10"/>
      <c r="I907" s="10"/>
      <c r="J907" s="16"/>
      <c r="K907" s="16"/>
    </row>
    <row r="908" spans="1:11" x14ac:dyDescent="0.2">
      <c r="A908" s="10"/>
      <c r="B908" s="16"/>
      <c r="C908" s="16"/>
      <c r="D908" s="16"/>
      <c r="E908" s="10"/>
      <c r="F908" s="10"/>
      <c r="G908" s="10"/>
      <c r="H908" s="10"/>
      <c r="I908" s="10"/>
      <c r="J908" s="16"/>
      <c r="K908" s="16"/>
    </row>
    <row r="909" spans="1:11" x14ac:dyDescent="0.2">
      <c r="A909" s="10"/>
      <c r="B909" s="16"/>
      <c r="C909" s="16"/>
      <c r="D909" s="16"/>
      <c r="E909" s="10"/>
      <c r="F909" s="10"/>
      <c r="G909" s="10"/>
      <c r="H909" s="10"/>
      <c r="I909" s="10"/>
      <c r="J909" s="16"/>
      <c r="K909" s="16"/>
    </row>
    <row r="910" spans="1:11" x14ac:dyDescent="0.2">
      <c r="A910" s="10"/>
      <c r="B910" s="16"/>
      <c r="C910" s="16"/>
      <c r="D910" s="16"/>
      <c r="E910" s="10"/>
      <c r="F910" s="10"/>
      <c r="G910" s="10"/>
      <c r="H910" s="10"/>
      <c r="I910" s="10"/>
      <c r="J910" s="16"/>
      <c r="K910" s="16"/>
    </row>
    <row r="911" spans="1:11" x14ac:dyDescent="0.2">
      <c r="A911" s="10"/>
      <c r="B911" s="16"/>
      <c r="C911" s="16"/>
      <c r="D911" s="16"/>
      <c r="E911" s="10"/>
      <c r="F911" s="10"/>
      <c r="G911" s="10"/>
      <c r="H911" s="10"/>
      <c r="I911" s="10"/>
      <c r="J911" s="16"/>
      <c r="K911" s="16"/>
    </row>
    <row r="912" spans="1:11" x14ac:dyDescent="0.2">
      <c r="A912" s="10"/>
      <c r="B912" s="16"/>
      <c r="C912" s="16"/>
      <c r="D912" s="16"/>
      <c r="E912" s="10"/>
      <c r="F912" s="10"/>
      <c r="G912" s="10"/>
      <c r="H912" s="10"/>
      <c r="I912" s="10"/>
      <c r="J912" s="16"/>
      <c r="K912" s="16"/>
    </row>
    <row r="913" spans="1:11" x14ac:dyDescent="0.2">
      <c r="A913" s="10"/>
      <c r="B913" s="16"/>
      <c r="C913" s="16"/>
      <c r="D913" s="16"/>
      <c r="E913" s="10"/>
      <c r="F913" s="10"/>
      <c r="G913" s="10"/>
      <c r="H913" s="10"/>
      <c r="I913" s="10"/>
      <c r="J913" s="16"/>
      <c r="K913" s="16"/>
    </row>
    <row r="914" spans="1:11" x14ac:dyDescent="0.2">
      <c r="A914" s="10"/>
      <c r="B914" s="16"/>
      <c r="C914" s="16"/>
      <c r="D914" s="16"/>
      <c r="E914" s="10"/>
      <c r="F914" s="10"/>
      <c r="G914" s="10"/>
      <c r="H914" s="10"/>
      <c r="I914" s="10"/>
      <c r="J914" s="16"/>
      <c r="K914" s="16"/>
    </row>
    <row r="915" spans="1:11" x14ac:dyDescent="0.2">
      <c r="A915" s="10"/>
      <c r="B915" s="16"/>
      <c r="C915" s="16"/>
      <c r="D915" s="16"/>
      <c r="E915" s="10"/>
      <c r="F915" s="10"/>
      <c r="G915" s="10"/>
      <c r="H915" s="10"/>
      <c r="I915" s="10"/>
      <c r="J915" s="16"/>
      <c r="K915" s="16"/>
    </row>
    <row r="916" spans="1:11" x14ac:dyDescent="0.2">
      <c r="A916" s="10"/>
      <c r="B916" s="16"/>
      <c r="C916" s="16"/>
      <c r="D916" s="16"/>
      <c r="E916" s="10"/>
      <c r="F916" s="10"/>
      <c r="G916" s="10"/>
      <c r="H916" s="10"/>
      <c r="I916" s="10"/>
      <c r="J916" s="16"/>
      <c r="K916" s="16"/>
    </row>
    <row r="917" spans="1:11" x14ac:dyDescent="0.2">
      <c r="A917" s="10"/>
      <c r="B917" s="16"/>
      <c r="C917" s="16"/>
      <c r="D917" s="16"/>
      <c r="E917" s="10"/>
      <c r="F917" s="10"/>
      <c r="G917" s="10"/>
      <c r="H917" s="10"/>
      <c r="I917" s="10"/>
      <c r="J917" s="16"/>
      <c r="K917" s="16"/>
    </row>
    <row r="918" spans="1:11" x14ac:dyDescent="0.2">
      <c r="A918" s="10"/>
      <c r="B918" s="16"/>
      <c r="C918" s="16"/>
      <c r="D918" s="16"/>
      <c r="E918" s="10"/>
      <c r="F918" s="10"/>
      <c r="G918" s="10"/>
      <c r="H918" s="10"/>
      <c r="I918" s="10"/>
      <c r="J918" s="16"/>
      <c r="K918" s="16"/>
    </row>
    <row r="919" spans="1:11" x14ac:dyDescent="0.2">
      <c r="A919" s="10"/>
      <c r="B919" s="16"/>
      <c r="C919" s="16"/>
      <c r="D919" s="16"/>
      <c r="E919" s="10"/>
      <c r="F919" s="10"/>
      <c r="G919" s="10"/>
      <c r="H919" s="10"/>
      <c r="I919" s="10"/>
      <c r="J919" s="16"/>
      <c r="K919" s="16"/>
    </row>
    <row r="920" spans="1:11" x14ac:dyDescent="0.2">
      <c r="A920" s="10"/>
      <c r="B920" s="16"/>
      <c r="C920" s="16"/>
      <c r="D920" s="16"/>
      <c r="E920" s="10"/>
      <c r="F920" s="10"/>
      <c r="G920" s="10"/>
      <c r="H920" s="10"/>
      <c r="I920" s="10"/>
      <c r="J920" s="16"/>
      <c r="K920" s="16"/>
    </row>
    <row r="921" spans="1:11" x14ac:dyDescent="0.2">
      <c r="A921" s="10"/>
      <c r="B921" s="16"/>
      <c r="C921" s="16"/>
      <c r="D921" s="16"/>
      <c r="E921" s="10"/>
      <c r="F921" s="10"/>
      <c r="G921" s="10"/>
      <c r="H921" s="10"/>
      <c r="I921" s="10"/>
      <c r="J921" s="16"/>
      <c r="K921" s="16"/>
    </row>
    <row r="922" spans="1:11" x14ac:dyDescent="0.2">
      <c r="A922" s="10"/>
      <c r="B922" s="16"/>
      <c r="C922" s="16"/>
      <c r="D922" s="16"/>
      <c r="E922" s="10"/>
      <c r="F922" s="10"/>
      <c r="G922" s="10"/>
      <c r="H922" s="10"/>
      <c r="I922" s="10"/>
      <c r="J922" s="16"/>
      <c r="K922" s="16"/>
    </row>
    <row r="923" spans="1:11" x14ac:dyDescent="0.2">
      <c r="A923" s="10"/>
      <c r="B923" s="16"/>
      <c r="C923" s="16"/>
      <c r="D923" s="16"/>
      <c r="E923" s="10"/>
      <c r="F923" s="10"/>
      <c r="G923" s="10"/>
      <c r="H923" s="10"/>
      <c r="I923" s="10"/>
      <c r="J923" s="16"/>
      <c r="K923" s="16"/>
    </row>
    <row r="924" spans="1:11" x14ac:dyDescent="0.2">
      <c r="A924" s="10"/>
      <c r="B924" s="16"/>
      <c r="C924" s="16"/>
      <c r="D924" s="16"/>
      <c r="E924" s="10"/>
      <c r="F924" s="10"/>
      <c r="G924" s="10"/>
      <c r="H924" s="10"/>
      <c r="I924" s="10"/>
      <c r="J924" s="16"/>
      <c r="K924" s="16"/>
    </row>
    <row r="925" spans="1:11" x14ac:dyDescent="0.2">
      <c r="A925" s="10"/>
      <c r="B925" s="16"/>
      <c r="C925" s="16"/>
      <c r="D925" s="16"/>
      <c r="E925" s="10"/>
      <c r="F925" s="10"/>
      <c r="G925" s="10"/>
      <c r="H925" s="10"/>
      <c r="I925" s="10"/>
      <c r="J925" s="16"/>
      <c r="K925" s="16"/>
    </row>
    <row r="926" spans="1:11" x14ac:dyDescent="0.2">
      <c r="A926" s="10"/>
      <c r="B926" s="16"/>
      <c r="C926" s="16"/>
      <c r="D926" s="16"/>
      <c r="E926" s="10"/>
      <c r="F926" s="10"/>
      <c r="G926" s="10"/>
      <c r="H926" s="10"/>
      <c r="I926" s="10"/>
      <c r="J926" s="16"/>
      <c r="K926" s="16"/>
    </row>
    <row r="927" spans="1:11" x14ac:dyDescent="0.2">
      <c r="A927" s="10"/>
      <c r="B927" s="16"/>
      <c r="C927" s="16"/>
      <c r="D927" s="16"/>
      <c r="E927" s="10"/>
      <c r="F927" s="10"/>
      <c r="G927" s="10"/>
      <c r="H927" s="10"/>
      <c r="I927" s="10"/>
      <c r="J927" s="16"/>
      <c r="K927" s="16"/>
    </row>
    <row r="928" spans="1:11" x14ac:dyDescent="0.2">
      <c r="A928" s="10"/>
      <c r="B928" s="16"/>
      <c r="C928" s="16"/>
      <c r="D928" s="16"/>
      <c r="E928" s="10"/>
      <c r="F928" s="10"/>
      <c r="G928" s="10"/>
      <c r="H928" s="10"/>
      <c r="I928" s="10"/>
      <c r="J928" s="16"/>
      <c r="K928" s="16"/>
    </row>
    <row r="929" spans="1:11" x14ac:dyDescent="0.2">
      <c r="A929" s="10"/>
      <c r="B929" s="16"/>
      <c r="C929" s="16"/>
      <c r="D929" s="16"/>
      <c r="E929" s="10"/>
      <c r="F929" s="10"/>
      <c r="G929" s="10"/>
      <c r="H929" s="10"/>
      <c r="I929" s="10"/>
      <c r="J929" s="16"/>
      <c r="K929" s="16"/>
    </row>
    <row r="930" spans="1:11" x14ac:dyDescent="0.2">
      <c r="A930" s="10"/>
      <c r="B930" s="16"/>
      <c r="C930" s="16"/>
      <c r="D930" s="16"/>
      <c r="E930" s="10"/>
      <c r="F930" s="10"/>
      <c r="G930" s="10"/>
      <c r="H930" s="10"/>
      <c r="I930" s="10"/>
      <c r="J930" s="16"/>
      <c r="K930" s="16"/>
    </row>
    <row r="931" spans="1:11" x14ac:dyDescent="0.2">
      <c r="A931" s="10"/>
      <c r="B931" s="16"/>
      <c r="C931" s="16"/>
      <c r="D931" s="16"/>
      <c r="E931" s="10"/>
      <c r="F931" s="10"/>
      <c r="G931" s="10"/>
      <c r="H931" s="10"/>
      <c r="I931" s="10"/>
      <c r="J931" s="16"/>
      <c r="K931" s="16"/>
    </row>
    <row r="932" spans="1:11" x14ac:dyDescent="0.2">
      <c r="A932" s="10"/>
      <c r="B932" s="16"/>
      <c r="C932" s="16"/>
      <c r="D932" s="16"/>
      <c r="E932" s="10"/>
      <c r="F932" s="10"/>
      <c r="G932" s="10"/>
      <c r="H932" s="10"/>
      <c r="I932" s="10"/>
      <c r="J932" s="16"/>
      <c r="K932" s="16"/>
    </row>
    <row r="933" spans="1:11" x14ac:dyDescent="0.2">
      <c r="A933" s="10"/>
      <c r="B933" s="16"/>
      <c r="C933" s="16"/>
      <c r="D933" s="16"/>
      <c r="E933" s="10"/>
      <c r="F933" s="10"/>
      <c r="G933" s="10"/>
      <c r="H933" s="10"/>
      <c r="I933" s="10"/>
      <c r="J933" s="16"/>
      <c r="K933" s="16"/>
    </row>
    <row r="934" spans="1:11" x14ac:dyDescent="0.2">
      <c r="A934" s="10"/>
      <c r="B934" s="16"/>
      <c r="C934" s="16"/>
      <c r="D934" s="16"/>
      <c r="E934" s="10"/>
      <c r="F934" s="10"/>
      <c r="G934" s="10"/>
      <c r="H934" s="10"/>
      <c r="I934" s="10"/>
      <c r="J934" s="16"/>
      <c r="K934" s="16"/>
    </row>
    <row r="935" spans="1:11" x14ac:dyDescent="0.2">
      <c r="A935" s="10"/>
      <c r="B935" s="16"/>
      <c r="C935" s="16"/>
      <c r="D935" s="16"/>
      <c r="E935" s="10"/>
      <c r="F935" s="10"/>
      <c r="G935" s="10"/>
      <c r="H935" s="10"/>
      <c r="I935" s="10"/>
      <c r="J935" s="16"/>
      <c r="K935" s="16"/>
    </row>
    <row r="936" spans="1:11" x14ac:dyDescent="0.2">
      <c r="A936" s="10"/>
      <c r="B936" s="16"/>
      <c r="C936" s="16"/>
      <c r="D936" s="16"/>
      <c r="E936" s="10"/>
      <c r="F936" s="10"/>
      <c r="G936" s="10"/>
      <c r="H936" s="10"/>
      <c r="I936" s="10"/>
      <c r="J936" s="16"/>
      <c r="K936" s="16"/>
    </row>
    <row r="937" spans="1:11" x14ac:dyDescent="0.2">
      <c r="A937" s="10"/>
      <c r="B937" s="16"/>
      <c r="C937" s="16"/>
      <c r="D937" s="16"/>
      <c r="E937" s="10"/>
      <c r="F937" s="10"/>
      <c r="G937" s="10"/>
      <c r="H937" s="10"/>
      <c r="I937" s="10"/>
      <c r="J937" s="16"/>
      <c r="K937" s="16"/>
    </row>
    <row r="938" spans="1:11" x14ac:dyDescent="0.2">
      <c r="A938" s="10"/>
      <c r="B938" s="16"/>
      <c r="C938" s="16"/>
      <c r="D938" s="16"/>
      <c r="E938" s="10"/>
      <c r="F938" s="10"/>
      <c r="G938" s="10"/>
      <c r="H938" s="10"/>
      <c r="I938" s="10"/>
      <c r="J938" s="16"/>
      <c r="K938" s="16"/>
    </row>
    <row r="939" spans="1:11" x14ac:dyDescent="0.2">
      <c r="A939" s="10"/>
      <c r="B939" s="16"/>
      <c r="C939" s="16"/>
      <c r="D939" s="16"/>
      <c r="E939" s="10"/>
      <c r="F939" s="10"/>
      <c r="G939" s="10"/>
      <c r="H939" s="10"/>
      <c r="I939" s="10"/>
      <c r="J939" s="16"/>
      <c r="K939" s="16"/>
    </row>
    <row r="940" spans="1:11" x14ac:dyDescent="0.2">
      <c r="A940" s="10"/>
      <c r="B940" s="16"/>
      <c r="C940" s="16"/>
      <c r="D940" s="16"/>
      <c r="E940" s="10"/>
      <c r="F940" s="10"/>
      <c r="G940" s="10"/>
      <c r="H940" s="10"/>
      <c r="I940" s="10"/>
      <c r="J940" s="16"/>
      <c r="K940" s="16"/>
    </row>
    <row r="941" spans="1:11" x14ac:dyDescent="0.2">
      <c r="A941" s="10"/>
      <c r="B941" s="16"/>
      <c r="C941" s="16"/>
      <c r="D941" s="16"/>
      <c r="E941" s="10"/>
      <c r="F941" s="10"/>
      <c r="G941" s="10"/>
      <c r="H941" s="10"/>
      <c r="I941" s="10"/>
      <c r="J941" s="16"/>
      <c r="K941" s="16"/>
    </row>
    <row r="942" spans="1:11" x14ac:dyDescent="0.2">
      <c r="A942" s="10"/>
      <c r="B942" s="16"/>
      <c r="C942" s="16"/>
      <c r="D942" s="16"/>
      <c r="E942" s="10"/>
      <c r="F942" s="10"/>
      <c r="G942" s="10"/>
      <c r="H942" s="10"/>
      <c r="I942" s="10"/>
      <c r="J942" s="16"/>
      <c r="K942" s="16"/>
    </row>
    <row r="943" spans="1:11" x14ac:dyDescent="0.2">
      <c r="A943" s="10"/>
      <c r="B943" s="16"/>
      <c r="C943" s="16"/>
      <c r="D943" s="16"/>
      <c r="E943" s="10"/>
      <c r="F943" s="10"/>
      <c r="G943" s="10"/>
      <c r="H943" s="10"/>
      <c r="I943" s="10"/>
      <c r="J943" s="16"/>
      <c r="K943" s="16"/>
    </row>
    <row r="944" spans="1:11" x14ac:dyDescent="0.2">
      <c r="A944" s="10"/>
      <c r="B944" s="16"/>
      <c r="C944" s="16"/>
      <c r="D944" s="16"/>
      <c r="E944" s="10"/>
      <c r="F944" s="10"/>
      <c r="G944" s="10"/>
      <c r="H944" s="10"/>
      <c r="I944" s="10"/>
      <c r="J944" s="16"/>
      <c r="K944" s="16"/>
    </row>
    <row r="945" spans="1:11" x14ac:dyDescent="0.2">
      <c r="A945" s="10"/>
      <c r="B945" s="16"/>
      <c r="C945" s="16"/>
      <c r="D945" s="16"/>
      <c r="E945" s="10"/>
      <c r="F945" s="10"/>
      <c r="G945" s="10"/>
      <c r="H945" s="10"/>
      <c r="I945" s="10"/>
      <c r="J945" s="16"/>
      <c r="K945" s="16"/>
    </row>
    <row r="946" spans="1:11" x14ac:dyDescent="0.2">
      <c r="A946" s="10"/>
      <c r="B946" s="16"/>
      <c r="C946" s="16"/>
      <c r="D946" s="16"/>
      <c r="E946" s="10"/>
      <c r="F946" s="10"/>
      <c r="G946" s="10"/>
      <c r="H946" s="10"/>
      <c r="I946" s="10"/>
      <c r="J946" s="16"/>
      <c r="K946" s="16"/>
    </row>
    <row r="947" spans="1:11" x14ac:dyDescent="0.2">
      <c r="A947" s="10"/>
      <c r="B947" s="16"/>
      <c r="C947" s="16"/>
      <c r="D947" s="16"/>
      <c r="E947" s="10"/>
      <c r="F947" s="10"/>
      <c r="G947" s="10"/>
      <c r="H947" s="10"/>
      <c r="I947" s="10"/>
      <c r="J947" s="16"/>
      <c r="K947" s="16"/>
    </row>
    <row r="948" spans="1:11" x14ac:dyDescent="0.2">
      <c r="A948" s="10"/>
      <c r="B948" s="16"/>
      <c r="C948" s="16"/>
      <c r="D948" s="16"/>
      <c r="E948" s="10"/>
      <c r="F948" s="10"/>
      <c r="G948" s="10"/>
      <c r="H948" s="10"/>
      <c r="I948" s="10"/>
      <c r="J948" s="16"/>
      <c r="K948" s="16"/>
    </row>
    <row r="949" spans="1:11" x14ac:dyDescent="0.2">
      <c r="A949" s="10"/>
      <c r="B949" s="16"/>
      <c r="C949" s="16"/>
      <c r="D949" s="16"/>
      <c r="E949" s="10"/>
      <c r="F949" s="10"/>
      <c r="G949" s="10"/>
      <c r="H949" s="10"/>
      <c r="I949" s="10"/>
      <c r="J949" s="16"/>
      <c r="K949" s="16"/>
    </row>
    <row r="950" spans="1:11" x14ac:dyDescent="0.2">
      <c r="A950" s="10"/>
      <c r="B950" s="16"/>
      <c r="C950" s="16"/>
      <c r="D950" s="16"/>
      <c r="E950" s="10"/>
      <c r="F950" s="10"/>
      <c r="G950" s="10"/>
      <c r="H950" s="10"/>
      <c r="I950" s="10"/>
      <c r="J950" s="16"/>
      <c r="K950" s="16"/>
    </row>
    <row r="951" spans="1:11" x14ac:dyDescent="0.2">
      <c r="A951" s="10"/>
      <c r="B951" s="16"/>
      <c r="C951" s="16"/>
      <c r="D951" s="16"/>
      <c r="E951" s="10"/>
      <c r="F951" s="10"/>
      <c r="G951" s="10"/>
      <c r="H951" s="10"/>
      <c r="I951" s="10"/>
      <c r="J951" s="16"/>
      <c r="K951" s="16"/>
    </row>
    <row r="952" spans="1:11" x14ac:dyDescent="0.2">
      <c r="A952" s="10"/>
      <c r="B952" s="16"/>
      <c r="C952" s="16"/>
      <c r="D952" s="16"/>
      <c r="E952" s="10"/>
      <c r="F952" s="10"/>
      <c r="G952" s="10"/>
      <c r="H952" s="10"/>
      <c r="I952" s="10"/>
      <c r="J952" s="16"/>
      <c r="K952" s="16"/>
    </row>
    <row r="953" spans="1:11" x14ac:dyDescent="0.2">
      <c r="A953" s="10"/>
      <c r="B953" s="16"/>
      <c r="C953" s="16"/>
      <c r="D953" s="16"/>
      <c r="E953" s="10"/>
      <c r="F953" s="10"/>
      <c r="G953" s="10"/>
      <c r="H953" s="10"/>
      <c r="I953" s="10"/>
      <c r="J953" s="16"/>
      <c r="K953" s="16"/>
    </row>
    <row r="954" spans="1:11" x14ac:dyDescent="0.2">
      <c r="A954" s="10"/>
      <c r="B954" s="16"/>
      <c r="C954" s="16"/>
      <c r="D954" s="16"/>
      <c r="E954" s="10"/>
      <c r="F954" s="10"/>
      <c r="G954" s="10"/>
      <c r="H954" s="10"/>
      <c r="I954" s="10"/>
      <c r="J954" s="16"/>
      <c r="K954" s="16"/>
    </row>
    <row r="955" spans="1:11" x14ac:dyDescent="0.2">
      <c r="A955" s="10"/>
      <c r="B955" s="16"/>
      <c r="C955" s="16"/>
      <c r="D955" s="16"/>
      <c r="E955" s="10"/>
      <c r="F955" s="10"/>
      <c r="G955" s="10"/>
      <c r="H955" s="10"/>
      <c r="I955" s="10"/>
      <c r="J955" s="16"/>
      <c r="K955" s="16"/>
    </row>
    <row r="956" spans="1:11" x14ac:dyDescent="0.2">
      <c r="A956" s="10"/>
      <c r="B956" s="16"/>
      <c r="C956" s="16"/>
      <c r="D956" s="16"/>
      <c r="E956" s="10"/>
      <c r="F956" s="10"/>
      <c r="G956" s="10"/>
      <c r="H956" s="10"/>
      <c r="I956" s="10"/>
      <c r="J956" s="16"/>
      <c r="K956" s="16"/>
    </row>
    <row r="957" spans="1:11" x14ac:dyDescent="0.2">
      <c r="A957" s="10"/>
      <c r="B957" s="16"/>
      <c r="C957" s="16"/>
      <c r="D957" s="16"/>
      <c r="E957" s="10"/>
      <c r="F957" s="10"/>
      <c r="G957" s="10"/>
      <c r="H957" s="10"/>
      <c r="I957" s="10"/>
      <c r="J957" s="16"/>
      <c r="K957" s="16"/>
    </row>
    <row r="958" spans="1:11" x14ac:dyDescent="0.2">
      <c r="A958" s="10"/>
      <c r="B958" s="16"/>
      <c r="C958" s="16"/>
      <c r="D958" s="16"/>
      <c r="E958" s="10"/>
      <c r="F958" s="10"/>
      <c r="G958" s="10"/>
      <c r="H958" s="10"/>
      <c r="I958" s="10"/>
      <c r="J958" s="16"/>
      <c r="K958" s="16"/>
    </row>
    <row r="959" spans="1:11" x14ac:dyDescent="0.2">
      <c r="A959" s="10"/>
      <c r="B959" s="16"/>
      <c r="C959" s="16"/>
      <c r="D959" s="16"/>
      <c r="E959" s="10"/>
      <c r="F959" s="10"/>
      <c r="G959" s="10"/>
      <c r="H959" s="10"/>
      <c r="I959" s="10"/>
      <c r="J959" s="16"/>
      <c r="K959" s="16"/>
    </row>
    <row r="960" spans="1:11" x14ac:dyDescent="0.2">
      <c r="A960" s="10"/>
      <c r="B960" s="16"/>
      <c r="C960" s="16"/>
      <c r="D960" s="16"/>
      <c r="E960" s="10"/>
      <c r="F960" s="10"/>
      <c r="G960" s="10"/>
      <c r="H960" s="10"/>
      <c r="I960" s="10"/>
      <c r="J960" s="16"/>
      <c r="K960" s="16"/>
    </row>
    <row r="961" spans="1:11" x14ac:dyDescent="0.2">
      <c r="A961" s="10"/>
      <c r="B961" s="16"/>
      <c r="C961" s="16"/>
      <c r="D961" s="16"/>
      <c r="E961" s="10"/>
      <c r="F961" s="10"/>
      <c r="G961" s="10"/>
      <c r="H961" s="10"/>
      <c r="I961" s="10"/>
      <c r="J961" s="16"/>
      <c r="K961" s="16"/>
    </row>
    <row r="962" spans="1:11" x14ac:dyDescent="0.2">
      <c r="A962" s="10"/>
      <c r="B962" s="16"/>
      <c r="C962" s="16"/>
      <c r="D962" s="16"/>
      <c r="E962" s="10"/>
      <c r="F962" s="10"/>
      <c r="G962" s="10"/>
      <c r="H962" s="10"/>
      <c r="I962" s="10"/>
      <c r="J962" s="16"/>
      <c r="K962" s="16"/>
    </row>
    <row r="963" spans="1:11" x14ac:dyDescent="0.2">
      <c r="A963" s="10"/>
      <c r="B963" s="16"/>
      <c r="C963" s="16"/>
      <c r="D963" s="16"/>
      <c r="E963" s="10"/>
      <c r="F963" s="10"/>
      <c r="G963" s="10"/>
      <c r="H963" s="10"/>
      <c r="I963" s="10"/>
      <c r="J963" s="16"/>
      <c r="K963" s="16"/>
    </row>
    <row r="964" spans="1:11" x14ac:dyDescent="0.2">
      <c r="A964" s="10"/>
      <c r="B964" s="16"/>
      <c r="C964" s="16"/>
      <c r="D964" s="16"/>
      <c r="E964" s="10"/>
      <c r="F964" s="10"/>
      <c r="G964" s="10"/>
      <c r="H964" s="10"/>
      <c r="I964" s="10"/>
      <c r="J964" s="16"/>
      <c r="K964" s="16"/>
    </row>
    <row r="965" spans="1:11" x14ac:dyDescent="0.2">
      <c r="A965" s="10"/>
      <c r="B965" s="16"/>
      <c r="C965" s="16"/>
      <c r="D965" s="16"/>
      <c r="E965" s="10"/>
      <c r="F965" s="10"/>
      <c r="G965" s="10"/>
      <c r="H965" s="10"/>
      <c r="I965" s="10"/>
      <c r="J965" s="16"/>
      <c r="K965" s="16"/>
    </row>
    <row r="966" spans="1:11" x14ac:dyDescent="0.2">
      <c r="A966" s="10"/>
      <c r="B966" s="16"/>
      <c r="C966" s="16"/>
      <c r="D966" s="16"/>
      <c r="E966" s="10"/>
      <c r="F966" s="10"/>
      <c r="G966" s="10"/>
      <c r="H966" s="10"/>
      <c r="I966" s="10"/>
      <c r="J966" s="16"/>
      <c r="K966" s="16"/>
    </row>
    <row r="967" spans="1:11" x14ac:dyDescent="0.2">
      <c r="A967" s="10"/>
      <c r="B967" s="16"/>
      <c r="C967" s="16"/>
      <c r="D967" s="16"/>
      <c r="E967" s="10"/>
      <c r="F967" s="10"/>
      <c r="G967" s="10"/>
      <c r="H967" s="10"/>
      <c r="I967" s="10"/>
      <c r="J967" s="16"/>
      <c r="K967" s="16"/>
    </row>
    <row r="968" spans="1:11" x14ac:dyDescent="0.2">
      <c r="A968" s="10"/>
      <c r="B968" s="16"/>
      <c r="C968" s="16"/>
      <c r="D968" s="16"/>
      <c r="E968" s="10"/>
      <c r="F968" s="10"/>
      <c r="G968" s="10"/>
      <c r="H968" s="10"/>
      <c r="I968" s="10"/>
      <c r="J968" s="16"/>
      <c r="K968" s="16"/>
    </row>
    <row r="969" spans="1:11" x14ac:dyDescent="0.2">
      <c r="A969" s="10"/>
      <c r="B969" s="16"/>
      <c r="C969" s="16"/>
      <c r="D969" s="16"/>
      <c r="E969" s="10"/>
      <c r="F969" s="10"/>
      <c r="G969" s="10"/>
      <c r="H969" s="10"/>
      <c r="I969" s="10"/>
      <c r="J969" s="16"/>
      <c r="K969" s="16"/>
    </row>
    <row r="970" spans="1:11" x14ac:dyDescent="0.2">
      <c r="A970" s="10"/>
      <c r="B970" s="16"/>
      <c r="C970" s="16"/>
      <c r="D970" s="16"/>
      <c r="E970" s="10"/>
      <c r="F970" s="10"/>
      <c r="G970" s="10"/>
      <c r="H970" s="10"/>
      <c r="I970" s="10"/>
      <c r="J970" s="16"/>
      <c r="K970" s="16"/>
    </row>
    <row r="971" spans="1:11" x14ac:dyDescent="0.2">
      <c r="A971" s="10"/>
      <c r="B971" s="16"/>
      <c r="C971" s="16"/>
      <c r="D971" s="16"/>
      <c r="E971" s="10"/>
      <c r="F971" s="10"/>
      <c r="G971" s="10"/>
      <c r="H971" s="10"/>
      <c r="I971" s="10"/>
      <c r="J971" s="16"/>
      <c r="K971" s="16"/>
    </row>
    <row r="972" spans="1:11" x14ac:dyDescent="0.2">
      <c r="A972" s="10"/>
      <c r="B972" s="16"/>
      <c r="C972" s="16"/>
      <c r="D972" s="16"/>
      <c r="E972" s="10"/>
      <c r="F972" s="10"/>
      <c r="G972" s="10"/>
      <c r="H972" s="10"/>
      <c r="I972" s="10"/>
      <c r="J972" s="16"/>
      <c r="K972" s="16"/>
    </row>
    <row r="973" spans="1:11" x14ac:dyDescent="0.2">
      <c r="A973" s="10"/>
      <c r="B973" s="16"/>
      <c r="C973" s="16"/>
      <c r="D973" s="16"/>
      <c r="E973" s="10"/>
      <c r="F973" s="10"/>
      <c r="G973" s="10"/>
      <c r="H973" s="10"/>
      <c r="I973" s="10"/>
      <c r="J973" s="16"/>
      <c r="K973" s="16"/>
    </row>
    <row r="974" spans="1:11" x14ac:dyDescent="0.2">
      <c r="A974" s="10"/>
      <c r="B974" s="16"/>
      <c r="C974" s="16"/>
      <c r="D974" s="16"/>
      <c r="E974" s="10"/>
      <c r="F974" s="10"/>
      <c r="G974" s="10"/>
      <c r="H974" s="10"/>
      <c r="I974" s="10"/>
      <c r="J974" s="16"/>
      <c r="K974" s="16"/>
    </row>
    <row r="975" spans="1:11" x14ac:dyDescent="0.2">
      <c r="A975" s="10"/>
      <c r="B975" s="16"/>
      <c r="C975" s="16"/>
      <c r="D975" s="16"/>
      <c r="E975" s="10"/>
      <c r="F975" s="10"/>
      <c r="G975" s="10"/>
      <c r="H975" s="10"/>
      <c r="I975" s="10"/>
      <c r="J975" s="16"/>
      <c r="K975" s="16"/>
    </row>
    <row r="976" spans="1:11" x14ac:dyDescent="0.2">
      <c r="A976" s="10"/>
      <c r="B976" s="16"/>
      <c r="C976" s="16"/>
      <c r="D976" s="16"/>
      <c r="E976" s="10"/>
      <c r="F976" s="10"/>
      <c r="G976" s="10"/>
      <c r="H976" s="10"/>
      <c r="I976" s="10"/>
      <c r="J976" s="16"/>
      <c r="K976" s="16"/>
    </row>
    <row r="977" spans="1:11" x14ac:dyDescent="0.2">
      <c r="A977" s="10"/>
      <c r="B977" s="16"/>
      <c r="C977" s="16"/>
      <c r="D977" s="16"/>
      <c r="E977" s="10"/>
      <c r="F977" s="10"/>
      <c r="G977" s="10"/>
      <c r="H977" s="10"/>
      <c r="I977" s="10"/>
      <c r="J977" s="16"/>
      <c r="K977" s="16"/>
    </row>
    <row r="978" spans="1:11" x14ac:dyDescent="0.2">
      <c r="A978" s="10"/>
      <c r="B978" s="16"/>
      <c r="C978" s="16"/>
      <c r="D978" s="16"/>
      <c r="E978" s="10"/>
      <c r="F978" s="10"/>
      <c r="G978" s="10"/>
      <c r="H978" s="10"/>
      <c r="I978" s="10"/>
      <c r="J978" s="16"/>
      <c r="K978" s="16"/>
    </row>
    <row r="979" spans="1:11" x14ac:dyDescent="0.2">
      <c r="A979" s="10"/>
      <c r="B979" s="16"/>
      <c r="C979" s="16"/>
      <c r="D979" s="16"/>
      <c r="E979" s="10"/>
      <c r="F979" s="10"/>
      <c r="G979" s="10"/>
      <c r="H979" s="10"/>
      <c r="I979" s="10"/>
      <c r="J979" s="16"/>
      <c r="K979" s="16"/>
    </row>
    <row r="980" spans="1:11" x14ac:dyDescent="0.2">
      <c r="A980" s="10"/>
      <c r="B980" s="16"/>
      <c r="C980" s="16"/>
      <c r="D980" s="16"/>
      <c r="E980" s="10"/>
      <c r="F980" s="10"/>
      <c r="G980" s="10"/>
      <c r="H980" s="10"/>
      <c r="I980" s="10"/>
      <c r="J980" s="16"/>
      <c r="K980" s="16"/>
    </row>
    <row r="981" spans="1:11" x14ac:dyDescent="0.2">
      <c r="A981" s="10"/>
      <c r="B981" s="16"/>
      <c r="C981" s="16"/>
      <c r="D981" s="16"/>
      <c r="E981" s="10"/>
      <c r="F981" s="10"/>
      <c r="G981" s="10"/>
      <c r="H981" s="10"/>
      <c r="I981" s="10"/>
      <c r="J981" s="16"/>
      <c r="K981" s="16"/>
    </row>
    <row r="982" spans="1:11" x14ac:dyDescent="0.2">
      <c r="A982" s="10"/>
      <c r="B982" s="16"/>
      <c r="C982" s="16"/>
      <c r="D982" s="16"/>
      <c r="E982" s="10"/>
      <c r="F982" s="10"/>
      <c r="G982" s="10"/>
      <c r="H982" s="10"/>
      <c r="I982" s="10"/>
      <c r="J982" s="16"/>
      <c r="K982" s="16"/>
    </row>
    <row r="983" spans="1:11" x14ac:dyDescent="0.2">
      <c r="A983" s="10"/>
      <c r="B983" s="16"/>
      <c r="C983" s="16"/>
      <c r="D983" s="16"/>
      <c r="E983" s="10"/>
      <c r="F983" s="10"/>
      <c r="G983" s="10"/>
      <c r="H983" s="10"/>
      <c r="I983" s="10"/>
      <c r="J983" s="16"/>
      <c r="K983" s="16"/>
    </row>
    <row r="984" spans="1:11" x14ac:dyDescent="0.2">
      <c r="A984" s="10"/>
      <c r="B984" s="16"/>
      <c r="C984" s="16"/>
      <c r="D984" s="16"/>
      <c r="E984" s="10"/>
      <c r="F984" s="10"/>
      <c r="G984" s="10"/>
      <c r="H984" s="10"/>
      <c r="I984" s="10"/>
      <c r="J984" s="16"/>
      <c r="K984" s="16"/>
    </row>
    <row r="985" spans="1:11" x14ac:dyDescent="0.2">
      <c r="A985" s="10"/>
      <c r="B985" s="16"/>
      <c r="C985" s="16"/>
      <c r="D985" s="16"/>
      <c r="E985" s="10"/>
      <c r="F985" s="10"/>
      <c r="G985" s="10"/>
      <c r="H985" s="10"/>
      <c r="I985" s="10"/>
      <c r="J985" s="16"/>
      <c r="K985" s="16"/>
    </row>
    <row r="986" spans="1:11" x14ac:dyDescent="0.2">
      <c r="A986" s="10"/>
      <c r="B986" s="16"/>
      <c r="C986" s="16"/>
      <c r="D986" s="16"/>
      <c r="E986" s="10"/>
      <c r="F986" s="10"/>
      <c r="G986" s="10"/>
      <c r="H986" s="10"/>
      <c r="I986" s="10"/>
      <c r="J986" s="16"/>
      <c r="K986" s="16"/>
    </row>
    <row r="987" spans="1:11" x14ac:dyDescent="0.2">
      <c r="A987" s="10"/>
      <c r="B987" s="16"/>
      <c r="C987" s="16"/>
      <c r="D987" s="16"/>
      <c r="E987" s="10"/>
      <c r="F987" s="10"/>
      <c r="G987" s="10"/>
      <c r="H987" s="10"/>
      <c r="I987" s="10"/>
      <c r="J987" s="16"/>
      <c r="K987" s="16"/>
    </row>
    <row r="988" spans="1:11" x14ac:dyDescent="0.2">
      <c r="A988" s="10"/>
      <c r="B988" s="16"/>
      <c r="C988" s="16"/>
      <c r="D988" s="16"/>
      <c r="E988" s="10"/>
      <c r="F988" s="10"/>
      <c r="G988" s="10"/>
      <c r="H988" s="10"/>
      <c r="I988" s="10"/>
      <c r="J988" s="16"/>
      <c r="K988" s="16"/>
    </row>
    <row r="989" spans="1:11" x14ac:dyDescent="0.2">
      <c r="A989" s="10"/>
      <c r="B989" s="16"/>
      <c r="C989" s="16"/>
      <c r="D989" s="16"/>
      <c r="E989" s="10"/>
      <c r="F989" s="10"/>
      <c r="G989" s="10"/>
      <c r="H989" s="10"/>
      <c r="I989" s="10"/>
      <c r="J989" s="16"/>
      <c r="K989" s="16"/>
    </row>
    <row r="990" spans="1:11" x14ac:dyDescent="0.2">
      <c r="A990" s="10"/>
      <c r="B990" s="16"/>
      <c r="C990" s="16"/>
      <c r="D990" s="16"/>
      <c r="E990" s="10"/>
      <c r="F990" s="10"/>
      <c r="G990" s="10"/>
      <c r="H990" s="10"/>
      <c r="I990" s="10"/>
      <c r="J990" s="16"/>
      <c r="K990" s="16"/>
    </row>
    <row r="991" spans="1:11" x14ac:dyDescent="0.2">
      <c r="A991" s="10"/>
      <c r="B991" s="16"/>
      <c r="C991" s="16"/>
      <c r="D991" s="16"/>
      <c r="E991" s="10"/>
      <c r="F991" s="10"/>
      <c r="G991" s="10"/>
      <c r="H991" s="10"/>
      <c r="I991" s="10"/>
      <c r="J991" s="16"/>
      <c r="K991" s="16"/>
    </row>
    <row r="992" spans="1:11" x14ac:dyDescent="0.2">
      <c r="A992" s="10"/>
      <c r="B992" s="16"/>
      <c r="C992" s="16"/>
      <c r="D992" s="16"/>
      <c r="E992" s="10"/>
      <c r="F992" s="10"/>
      <c r="G992" s="10"/>
      <c r="H992" s="10"/>
      <c r="I992" s="10"/>
      <c r="J992" s="16"/>
      <c r="K992" s="16"/>
    </row>
    <row r="993" spans="1:11" x14ac:dyDescent="0.2">
      <c r="A993" s="10"/>
      <c r="B993" s="16"/>
      <c r="C993" s="16"/>
      <c r="D993" s="16"/>
      <c r="E993" s="10"/>
      <c r="F993" s="10"/>
      <c r="G993" s="10"/>
      <c r="H993" s="10"/>
      <c r="I993" s="10"/>
      <c r="J993" s="16"/>
      <c r="K993" s="16"/>
    </row>
    <row r="994" spans="1:11" x14ac:dyDescent="0.2">
      <c r="A994" s="10"/>
      <c r="B994" s="16"/>
      <c r="C994" s="16"/>
      <c r="D994" s="16"/>
      <c r="E994" s="10"/>
      <c r="F994" s="10"/>
      <c r="G994" s="10"/>
      <c r="H994" s="10"/>
      <c r="I994" s="10"/>
      <c r="J994" s="16"/>
      <c r="K994" s="16"/>
    </row>
    <row r="995" spans="1:11" x14ac:dyDescent="0.2">
      <c r="A995" s="10"/>
      <c r="B995" s="16"/>
      <c r="C995" s="16"/>
      <c r="D995" s="16"/>
      <c r="E995" s="10"/>
      <c r="F995" s="10"/>
      <c r="G995" s="10"/>
      <c r="H995" s="10"/>
      <c r="I995" s="10"/>
      <c r="J995" s="16"/>
      <c r="K995" s="16"/>
    </row>
    <row r="996" spans="1:11" x14ac:dyDescent="0.2">
      <c r="A996" s="10"/>
      <c r="B996" s="16"/>
      <c r="C996" s="16"/>
      <c r="D996" s="16"/>
      <c r="E996" s="10"/>
      <c r="F996" s="10"/>
      <c r="G996" s="10"/>
      <c r="H996" s="10"/>
      <c r="I996" s="10"/>
      <c r="J996" s="16"/>
      <c r="K996" s="16"/>
    </row>
    <row r="997" spans="1:11" x14ac:dyDescent="0.2">
      <c r="A997" s="10"/>
      <c r="B997" s="16"/>
      <c r="C997" s="16"/>
      <c r="D997" s="16"/>
      <c r="E997" s="10"/>
      <c r="F997" s="10"/>
      <c r="G997" s="10"/>
      <c r="H997" s="10"/>
      <c r="I997" s="10"/>
      <c r="J997" s="16"/>
      <c r="K997" s="16"/>
    </row>
    <row r="998" spans="1:11" x14ac:dyDescent="0.2">
      <c r="A998" s="10"/>
      <c r="B998" s="16"/>
      <c r="C998" s="16"/>
      <c r="D998" s="16"/>
      <c r="E998" s="10"/>
      <c r="F998" s="10"/>
      <c r="G998" s="10"/>
      <c r="H998" s="10"/>
      <c r="I998" s="10"/>
      <c r="J998" s="16"/>
      <c r="K998" s="16"/>
    </row>
    <row r="999" spans="1:11" x14ac:dyDescent="0.2">
      <c r="A999" s="10"/>
      <c r="B999" s="16"/>
      <c r="C999" s="16"/>
      <c r="D999" s="16"/>
      <c r="E999" s="10"/>
      <c r="F999" s="10"/>
      <c r="G999" s="10"/>
      <c r="H999" s="10"/>
      <c r="I999" s="10"/>
      <c r="J999" s="16"/>
      <c r="K999" s="16"/>
    </row>
    <row r="1000" spans="1:11" x14ac:dyDescent="0.2">
      <c r="A1000" s="10"/>
      <c r="B1000" s="16"/>
      <c r="C1000" s="16"/>
      <c r="D1000" s="16"/>
      <c r="E1000" s="10"/>
      <c r="F1000" s="10"/>
      <c r="G1000" s="10"/>
      <c r="H1000" s="10"/>
      <c r="I1000" s="10"/>
      <c r="J1000" s="16"/>
      <c r="K1000" s="16"/>
    </row>
    <row r="1001" spans="1:11" x14ac:dyDescent="0.2">
      <c r="A1001" s="10"/>
      <c r="B1001" s="16"/>
      <c r="C1001" s="16"/>
      <c r="D1001" s="16"/>
      <c r="E1001" s="10"/>
      <c r="F1001" s="10"/>
      <c r="G1001" s="10"/>
      <c r="H1001" s="10"/>
      <c r="I1001" s="10"/>
      <c r="J1001" s="16"/>
      <c r="K1001" s="16"/>
    </row>
    <row r="1002" spans="1:11" x14ac:dyDescent="0.2">
      <c r="A1002" s="10"/>
      <c r="B1002" s="16"/>
      <c r="C1002" s="16"/>
      <c r="D1002" s="16"/>
      <c r="E1002" s="10"/>
      <c r="F1002" s="10"/>
      <c r="G1002" s="10"/>
      <c r="H1002" s="10"/>
      <c r="I1002" s="10"/>
      <c r="J1002" s="16"/>
      <c r="K1002" s="16"/>
    </row>
    <row r="1003" spans="1:11" x14ac:dyDescent="0.2">
      <c r="A1003" s="10"/>
      <c r="B1003" s="16"/>
      <c r="C1003" s="16"/>
      <c r="D1003" s="16"/>
      <c r="E1003" s="10"/>
      <c r="F1003" s="10"/>
      <c r="G1003" s="10"/>
      <c r="H1003" s="10"/>
      <c r="I1003" s="10"/>
      <c r="J1003" s="16"/>
      <c r="K1003" s="16"/>
    </row>
    <row r="1004" spans="1:11" x14ac:dyDescent="0.2">
      <c r="A1004" s="10"/>
      <c r="B1004" s="16"/>
      <c r="C1004" s="16"/>
      <c r="D1004" s="16"/>
      <c r="E1004" s="10"/>
      <c r="F1004" s="10"/>
      <c r="G1004" s="10"/>
      <c r="H1004" s="10"/>
      <c r="I1004" s="10"/>
      <c r="J1004" s="16"/>
      <c r="K1004" s="16"/>
    </row>
    <row r="1005" spans="1:11" x14ac:dyDescent="0.2">
      <c r="A1005" s="10"/>
      <c r="B1005" s="16"/>
      <c r="C1005" s="16"/>
      <c r="D1005" s="16"/>
      <c r="E1005" s="10"/>
      <c r="F1005" s="10"/>
      <c r="G1005" s="10"/>
      <c r="H1005" s="10"/>
      <c r="I1005" s="10"/>
      <c r="J1005" s="16"/>
      <c r="K1005" s="16"/>
    </row>
    <row r="1006" spans="1:11" x14ac:dyDescent="0.2">
      <c r="A1006" s="10"/>
      <c r="B1006" s="16"/>
      <c r="C1006" s="16"/>
      <c r="D1006" s="16"/>
      <c r="E1006" s="10"/>
      <c r="F1006" s="10"/>
      <c r="G1006" s="10"/>
      <c r="H1006" s="10"/>
      <c r="I1006" s="10"/>
      <c r="J1006" s="16"/>
      <c r="K1006" s="16"/>
    </row>
    <row r="1007" spans="1:11" x14ac:dyDescent="0.2">
      <c r="A1007" s="10"/>
      <c r="B1007" s="16"/>
      <c r="C1007" s="16"/>
      <c r="D1007" s="16"/>
      <c r="E1007" s="10"/>
      <c r="F1007" s="10"/>
      <c r="G1007" s="10"/>
      <c r="H1007" s="10"/>
      <c r="I1007" s="10"/>
      <c r="J1007" s="16"/>
      <c r="K1007" s="16"/>
    </row>
    <row r="1008" spans="1:11" x14ac:dyDescent="0.2">
      <c r="A1008" s="10"/>
      <c r="B1008" s="16"/>
      <c r="C1008" s="16"/>
      <c r="D1008" s="16"/>
      <c r="E1008" s="10"/>
      <c r="F1008" s="10"/>
      <c r="G1008" s="10"/>
      <c r="H1008" s="10"/>
      <c r="I1008" s="10"/>
      <c r="J1008" s="16"/>
      <c r="K1008" s="16"/>
    </row>
    <row r="1009" spans="1:11" x14ac:dyDescent="0.2">
      <c r="A1009" s="10"/>
      <c r="B1009" s="16"/>
      <c r="C1009" s="16"/>
      <c r="D1009" s="16"/>
      <c r="E1009" s="10"/>
      <c r="F1009" s="10"/>
      <c r="G1009" s="10"/>
      <c r="H1009" s="10"/>
      <c r="I1009" s="10"/>
      <c r="J1009" s="16"/>
      <c r="K1009" s="16"/>
    </row>
    <row r="1010" spans="1:11" x14ac:dyDescent="0.2">
      <c r="A1010" s="10"/>
      <c r="B1010" s="16"/>
      <c r="C1010" s="16"/>
      <c r="D1010" s="16"/>
      <c r="E1010" s="10"/>
      <c r="F1010" s="10"/>
      <c r="G1010" s="10"/>
      <c r="H1010" s="10"/>
      <c r="I1010" s="10"/>
      <c r="J1010" s="16"/>
      <c r="K1010" s="16"/>
    </row>
    <row r="1011" spans="1:11" x14ac:dyDescent="0.2">
      <c r="A1011" s="10"/>
      <c r="B1011" s="16"/>
      <c r="C1011" s="16"/>
      <c r="D1011" s="16"/>
      <c r="E1011" s="10"/>
      <c r="F1011" s="10"/>
      <c r="G1011" s="10"/>
      <c r="H1011" s="10"/>
      <c r="I1011" s="10"/>
      <c r="J1011" s="16"/>
      <c r="K1011" s="16"/>
    </row>
    <row r="1012" spans="1:11" x14ac:dyDescent="0.2">
      <c r="A1012" s="10"/>
      <c r="B1012" s="16"/>
      <c r="C1012" s="16"/>
      <c r="D1012" s="16"/>
      <c r="E1012" s="10"/>
      <c r="F1012" s="10"/>
      <c r="G1012" s="10"/>
      <c r="H1012" s="10"/>
      <c r="I1012" s="10"/>
      <c r="J1012" s="16"/>
      <c r="K1012" s="16"/>
    </row>
    <row r="1013" spans="1:11" x14ac:dyDescent="0.2">
      <c r="A1013" s="10"/>
      <c r="B1013" s="16"/>
      <c r="C1013" s="16"/>
      <c r="D1013" s="16"/>
      <c r="E1013" s="10"/>
      <c r="F1013" s="10"/>
      <c r="G1013" s="10"/>
      <c r="H1013" s="10"/>
      <c r="I1013" s="10"/>
      <c r="J1013" s="16"/>
      <c r="K1013" s="16"/>
    </row>
    <row r="1014" spans="1:11" x14ac:dyDescent="0.2">
      <c r="A1014" s="10"/>
      <c r="B1014" s="16"/>
      <c r="C1014" s="16"/>
      <c r="D1014" s="16"/>
      <c r="E1014" s="10"/>
      <c r="F1014" s="10"/>
      <c r="G1014" s="10"/>
      <c r="H1014" s="10"/>
      <c r="I1014" s="10"/>
      <c r="J1014" s="16"/>
      <c r="K1014" s="16"/>
    </row>
    <row r="1015" spans="1:11" x14ac:dyDescent="0.2">
      <c r="A1015" s="10"/>
      <c r="B1015" s="16"/>
      <c r="C1015" s="16"/>
      <c r="D1015" s="16"/>
      <c r="E1015" s="10"/>
      <c r="F1015" s="10"/>
      <c r="G1015" s="10"/>
      <c r="H1015" s="10"/>
      <c r="I1015" s="10"/>
      <c r="J1015" s="16"/>
      <c r="K1015" s="16"/>
    </row>
    <row r="1016" spans="1:11" x14ac:dyDescent="0.2">
      <c r="A1016" s="10"/>
      <c r="B1016" s="16"/>
      <c r="C1016" s="16"/>
      <c r="D1016" s="16"/>
      <c r="E1016" s="10"/>
      <c r="F1016" s="10"/>
      <c r="G1016" s="10"/>
      <c r="H1016" s="10"/>
      <c r="I1016" s="10"/>
      <c r="J1016" s="16"/>
      <c r="K1016" s="16"/>
    </row>
    <row r="1017" spans="1:11" x14ac:dyDescent="0.2">
      <c r="A1017" s="10"/>
      <c r="B1017" s="16"/>
      <c r="C1017" s="16"/>
      <c r="D1017" s="16"/>
      <c r="E1017" s="10"/>
      <c r="F1017" s="10"/>
      <c r="G1017" s="10"/>
      <c r="H1017" s="10"/>
      <c r="I1017" s="10"/>
      <c r="J1017" s="16"/>
      <c r="K1017" s="16"/>
    </row>
    <row r="1018" spans="1:11" x14ac:dyDescent="0.2">
      <c r="A1018" s="10"/>
      <c r="B1018" s="16"/>
      <c r="C1018" s="16"/>
      <c r="D1018" s="16"/>
      <c r="E1018" s="10"/>
      <c r="F1018" s="10"/>
      <c r="G1018" s="10"/>
      <c r="H1018" s="10"/>
      <c r="I1018" s="10"/>
      <c r="J1018" s="16"/>
      <c r="K1018" s="16"/>
    </row>
    <row r="1019" spans="1:11" x14ac:dyDescent="0.2">
      <c r="A1019" s="10"/>
      <c r="B1019" s="16"/>
      <c r="C1019" s="16"/>
      <c r="D1019" s="16"/>
      <c r="E1019" s="10"/>
      <c r="F1019" s="10"/>
      <c r="G1019" s="10"/>
      <c r="H1019" s="10"/>
      <c r="I1019" s="10"/>
      <c r="J1019" s="16"/>
      <c r="K1019" s="16"/>
    </row>
    <row r="1020" spans="1:11" x14ac:dyDescent="0.2">
      <c r="A1020" s="10"/>
      <c r="B1020" s="16"/>
      <c r="C1020" s="16"/>
      <c r="D1020" s="16"/>
      <c r="E1020" s="10"/>
      <c r="F1020" s="10"/>
      <c r="G1020" s="10"/>
      <c r="H1020" s="10"/>
      <c r="I1020" s="10"/>
      <c r="J1020" s="16"/>
      <c r="K1020" s="16"/>
    </row>
    <row r="1021" spans="1:11" x14ac:dyDescent="0.2">
      <c r="A1021" s="10"/>
      <c r="B1021" s="16"/>
      <c r="C1021" s="16"/>
      <c r="D1021" s="16"/>
      <c r="E1021" s="10"/>
      <c r="F1021" s="10"/>
      <c r="G1021" s="10"/>
      <c r="H1021" s="10"/>
      <c r="I1021" s="10"/>
      <c r="J1021" s="16"/>
      <c r="K1021" s="16"/>
    </row>
    <row r="1022" spans="1:11" x14ac:dyDescent="0.2">
      <c r="A1022" s="10"/>
      <c r="B1022" s="16"/>
      <c r="C1022" s="16"/>
      <c r="D1022" s="16"/>
      <c r="E1022" s="10"/>
      <c r="F1022" s="10"/>
      <c r="G1022" s="10"/>
      <c r="H1022" s="10"/>
      <c r="I1022" s="10"/>
      <c r="J1022" s="16"/>
      <c r="K1022" s="16"/>
    </row>
    <row r="1023" spans="1:11" x14ac:dyDescent="0.2">
      <c r="A1023" s="10"/>
      <c r="B1023" s="16"/>
      <c r="C1023" s="16"/>
      <c r="D1023" s="16"/>
      <c r="E1023" s="10"/>
      <c r="F1023" s="10"/>
      <c r="G1023" s="10"/>
      <c r="H1023" s="10"/>
      <c r="I1023" s="10"/>
      <c r="J1023" s="16"/>
      <c r="K1023" s="16"/>
    </row>
    <row r="1024" spans="1:11" x14ac:dyDescent="0.2">
      <c r="A1024" s="10"/>
      <c r="B1024" s="16"/>
      <c r="C1024" s="16"/>
      <c r="D1024" s="16"/>
      <c r="E1024" s="10"/>
      <c r="F1024" s="10"/>
      <c r="G1024" s="10"/>
      <c r="H1024" s="10"/>
      <c r="I1024" s="10"/>
      <c r="J1024" s="16"/>
      <c r="K1024" s="16"/>
    </row>
    <row r="1025" spans="1:11" x14ac:dyDescent="0.2">
      <c r="A1025" s="10"/>
      <c r="B1025" s="16"/>
      <c r="C1025" s="16"/>
      <c r="D1025" s="16"/>
      <c r="E1025" s="10"/>
      <c r="F1025" s="10"/>
      <c r="G1025" s="10"/>
      <c r="H1025" s="10"/>
      <c r="I1025" s="10"/>
      <c r="J1025" s="16"/>
      <c r="K1025" s="16"/>
    </row>
    <row r="1026" spans="1:11" x14ac:dyDescent="0.2">
      <c r="A1026" s="10"/>
      <c r="B1026" s="16"/>
      <c r="C1026" s="16"/>
      <c r="D1026" s="16"/>
      <c r="E1026" s="10"/>
      <c r="F1026" s="10"/>
      <c r="G1026" s="10"/>
      <c r="H1026" s="10"/>
      <c r="I1026" s="10"/>
      <c r="J1026" s="16"/>
      <c r="K1026" s="16"/>
    </row>
    <row r="1027" spans="1:11" x14ac:dyDescent="0.2">
      <c r="A1027" s="10"/>
      <c r="B1027" s="16"/>
      <c r="C1027" s="16"/>
      <c r="D1027" s="16"/>
      <c r="E1027" s="10"/>
      <c r="F1027" s="10"/>
      <c r="G1027" s="10"/>
      <c r="H1027" s="10"/>
      <c r="I1027" s="10"/>
      <c r="J1027" s="16"/>
      <c r="K1027" s="16"/>
    </row>
    <row r="1028" spans="1:11" x14ac:dyDescent="0.2">
      <c r="A1028" s="10"/>
      <c r="B1028" s="16"/>
      <c r="C1028" s="16"/>
      <c r="D1028" s="16"/>
      <c r="E1028" s="10"/>
      <c r="F1028" s="10"/>
      <c r="G1028" s="10"/>
      <c r="H1028" s="10"/>
      <c r="I1028" s="10"/>
      <c r="J1028" s="16"/>
      <c r="K1028" s="16"/>
    </row>
    <row r="1029" spans="1:11" x14ac:dyDescent="0.2">
      <c r="A1029" s="10"/>
      <c r="B1029" s="16"/>
      <c r="C1029" s="16"/>
      <c r="D1029" s="16"/>
      <c r="E1029" s="10"/>
      <c r="F1029" s="10"/>
      <c r="G1029" s="10"/>
      <c r="H1029" s="10"/>
      <c r="I1029" s="10"/>
      <c r="J1029" s="16"/>
      <c r="K1029" s="16"/>
    </row>
    <row r="1030" spans="1:11" x14ac:dyDescent="0.2">
      <c r="A1030" s="10"/>
      <c r="B1030" s="16"/>
      <c r="C1030" s="16"/>
      <c r="D1030" s="16"/>
      <c r="E1030" s="10"/>
      <c r="F1030" s="10"/>
      <c r="G1030" s="10"/>
      <c r="H1030" s="10"/>
      <c r="I1030" s="10"/>
      <c r="J1030" s="16"/>
      <c r="K1030" s="16"/>
    </row>
    <row r="1031" spans="1:11" x14ac:dyDescent="0.2">
      <c r="A1031" s="10"/>
      <c r="B1031" s="16"/>
      <c r="C1031" s="16"/>
      <c r="D1031" s="16"/>
      <c r="E1031" s="10"/>
      <c r="F1031" s="10"/>
      <c r="G1031" s="10"/>
      <c r="H1031" s="10"/>
      <c r="I1031" s="10"/>
      <c r="J1031" s="16"/>
      <c r="K1031" s="16"/>
    </row>
    <row r="1032" spans="1:11" x14ac:dyDescent="0.2">
      <c r="A1032" s="10"/>
      <c r="B1032" s="16"/>
      <c r="C1032" s="16"/>
      <c r="D1032" s="16"/>
      <c r="E1032" s="10"/>
      <c r="F1032" s="10"/>
      <c r="G1032" s="10"/>
      <c r="H1032" s="10"/>
      <c r="I1032" s="10"/>
      <c r="J1032" s="16"/>
      <c r="K1032" s="16"/>
    </row>
    <row r="1033" spans="1:11" x14ac:dyDescent="0.2">
      <c r="A1033" s="10"/>
      <c r="B1033" s="16"/>
      <c r="C1033" s="16"/>
      <c r="D1033" s="16"/>
      <c r="E1033" s="10"/>
      <c r="F1033" s="10"/>
      <c r="G1033" s="10"/>
      <c r="H1033" s="10"/>
      <c r="I1033" s="10"/>
      <c r="J1033" s="16"/>
      <c r="K1033" s="16"/>
    </row>
    <row r="1034" spans="1:11" x14ac:dyDescent="0.2">
      <c r="A1034" s="10"/>
      <c r="B1034" s="16"/>
      <c r="C1034" s="16"/>
      <c r="D1034" s="16"/>
      <c r="E1034" s="10"/>
      <c r="F1034" s="10"/>
      <c r="G1034" s="10"/>
      <c r="H1034" s="10"/>
      <c r="I1034" s="10"/>
      <c r="J1034" s="16"/>
      <c r="K1034" s="16"/>
    </row>
    <row r="1035" spans="1:11" x14ac:dyDescent="0.2">
      <c r="A1035" s="10"/>
      <c r="B1035" s="16"/>
      <c r="C1035" s="16"/>
      <c r="D1035" s="16"/>
      <c r="E1035" s="10"/>
      <c r="F1035" s="10"/>
      <c r="G1035" s="10"/>
      <c r="H1035" s="10"/>
      <c r="I1035" s="10"/>
      <c r="J1035" s="16"/>
      <c r="K1035" s="16"/>
    </row>
    <row r="1036" spans="1:11" x14ac:dyDescent="0.2">
      <c r="A1036" s="10"/>
      <c r="B1036" s="16"/>
      <c r="C1036" s="16"/>
      <c r="D1036" s="16"/>
      <c r="E1036" s="10"/>
      <c r="F1036" s="10"/>
      <c r="G1036" s="10"/>
      <c r="H1036" s="10"/>
      <c r="I1036" s="10"/>
      <c r="J1036" s="16"/>
      <c r="K1036" s="16"/>
    </row>
    <row r="1037" spans="1:11" x14ac:dyDescent="0.2">
      <c r="A1037" s="10"/>
      <c r="B1037" s="16"/>
      <c r="C1037" s="16"/>
      <c r="D1037" s="16"/>
      <c r="E1037" s="10"/>
      <c r="F1037" s="10"/>
      <c r="G1037" s="10"/>
      <c r="H1037" s="10"/>
      <c r="I1037" s="10"/>
      <c r="J1037" s="16"/>
      <c r="K1037" s="16"/>
    </row>
    <row r="1038" spans="1:11" x14ac:dyDescent="0.2">
      <c r="A1038" s="10"/>
      <c r="B1038" s="16"/>
      <c r="C1038" s="16"/>
      <c r="D1038" s="16"/>
      <c r="E1038" s="10"/>
      <c r="F1038" s="10"/>
      <c r="G1038" s="10"/>
      <c r="H1038" s="10"/>
      <c r="I1038" s="10"/>
      <c r="J1038" s="16"/>
      <c r="K1038" s="16"/>
    </row>
    <row r="1039" spans="1:11" x14ac:dyDescent="0.2">
      <c r="A1039" s="10"/>
      <c r="B1039" s="16"/>
      <c r="C1039" s="16"/>
      <c r="D1039" s="16"/>
      <c r="E1039" s="10"/>
      <c r="F1039" s="10"/>
      <c r="G1039" s="10"/>
      <c r="H1039" s="10"/>
      <c r="I1039" s="10"/>
      <c r="J1039" s="16"/>
      <c r="K1039" s="16"/>
    </row>
    <row r="1040" spans="1:11" x14ac:dyDescent="0.2">
      <c r="A1040" s="10"/>
      <c r="B1040" s="16"/>
      <c r="C1040" s="16"/>
      <c r="D1040" s="16"/>
      <c r="E1040" s="10"/>
      <c r="F1040" s="10"/>
      <c r="G1040" s="10"/>
      <c r="H1040" s="10"/>
      <c r="I1040" s="10"/>
      <c r="J1040" s="16"/>
      <c r="K1040" s="16"/>
    </row>
    <row r="1041" spans="1:11" x14ac:dyDescent="0.2">
      <c r="A1041" s="10"/>
      <c r="B1041" s="16"/>
      <c r="C1041" s="16"/>
      <c r="D1041" s="16"/>
      <c r="E1041" s="10"/>
      <c r="F1041" s="10"/>
      <c r="G1041" s="10"/>
      <c r="H1041" s="10"/>
      <c r="I1041" s="10"/>
      <c r="J1041" s="16"/>
      <c r="K1041" s="16"/>
    </row>
    <row r="1042" spans="1:11" x14ac:dyDescent="0.2">
      <c r="A1042" s="10"/>
      <c r="B1042" s="16"/>
      <c r="C1042" s="16"/>
      <c r="D1042" s="16"/>
      <c r="E1042" s="10"/>
      <c r="F1042" s="10"/>
      <c r="G1042" s="10"/>
      <c r="H1042" s="10"/>
      <c r="I1042" s="10"/>
      <c r="J1042" s="16"/>
      <c r="K1042" s="16"/>
    </row>
    <row r="1043" spans="1:11" x14ac:dyDescent="0.2">
      <c r="A1043" s="10"/>
      <c r="B1043" s="16"/>
      <c r="C1043" s="16"/>
      <c r="D1043" s="16"/>
      <c r="E1043" s="10"/>
      <c r="F1043" s="10"/>
      <c r="G1043" s="10"/>
      <c r="H1043" s="10"/>
      <c r="I1043" s="10"/>
      <c r="J1043" s="16"/>
      <c r="K1043" s="16"/>
    </row>
    <row r="1044" spans="1:11" x14ac:dyDescent="0.2">
      <c r="A1044" s="10"/>
      <c r="B1044" s="16"/>
      <c r="C1044" s="16"/>
      <c r="D1044" s="16"/>
      <c r="E1044" s="10"/>
      <c r="F1044" s="10"/>
      <c r="G1044" s="10"/>
      <c r="H1044" s="10"/>
      <c r="I1044" s="10"/>
      <c r="J1044" s="16"/>
      <c r="K1044" s="16"/>
    </row>
    <row r="1045" spans="1:11" x14ac:dyDescent="0.2">
      <c r="A1045" s="10"/>
      <c r="B1045" s="16"/>
      <c r="C1045" s="16"/>
      <c r="D1045" s="16"/>
      <c r="E1045" s="10"/>
      <c r="F1045" s="10"/>
      <c r="G1045" s="10"/>
      <c r="H1045" s="10"/>
      <c r="I1045" s="10"/>
      <c r="J1045" s="16"/>
      <c r="K1045" s="16"/>
    </row>
    <row r="1046" spans="1:11" x14ac:dyDescent="0.2">
      <c r="A1046" s="10"/>
      <c r="B1046" s="16"/>
      <c r="C1046" s="16"/>
      <c r="D1046" s="16"/>
      <c r="E1046" s="10"/>
      <c r="F1046" s="10"/>
      <c r="G1046" s="10"/>
      <c r="H1046" s="10"/>
      <c r="I1046" s="10"/>
      <c r="J1046" s="16"/>
      <c r="K1046" s="16"/>
    </row>
    <row r="1047" spans="1:11" x14ac:dyDescent="0.2">
      <c r="A1047" s="10"/>
      <c r="B1047" s="16"/>
      <c r="C1047" s="16"/>
      <c r="D1047" s="16"/>
      <c r="E1047" s="10"/>
      <c r="F1047" s="10"/>
      <c r="G1047" s="10"/>
      <c r="H1047" s="10"/>
      <c r="I1047" s="10"/>
      <c r="J1047" s="16"/>
      <c r="K1047" s="16"/>
    </row>
    <row r="1048" spans="1:11" x14ac:dyDescent="0.2">
      <c r="A1048" s="10"/>
      <c r="B1048" s="16"/>
      <c r="C1048" s="16"/>
      <c r="D1048" s="16"/>
      <c r="E1048" s="10"/>
      <c r="F1048" s="10"/>
      <c r="G1048" s="10"/>
      <c r="H1048" s="10"/>
      <c r="I1048" s="10"/>
      <c r="J1048" s="16"/>
      <c r="K1048" s="16"/>
    </row>
    <row r="1049" spans="1:11" x14ac:dyDescent="0.2">
      <c r="A1049" s="10"/>
      <c r="B1049" s="16"/>
      <c r="C1049" s="16"/>
      <c r="D1049" s="16"/>
      <c r="E1049" s="10"/>
      <c r="F1049" s="10"/>
      <c r="G1049" s="10"/>
      <c r="H1049" s="10"/>
      <c r="I1049" s="10"/>
      <c r="J1049" s="16"/>
      <c r="K1049" s="16"/>
    </row>
    <row r="1050" spans="1:11" x14ac:dyDescent="0.2">
      <c r="A1050" s="10"/>
      <c r="B1050" s="16"/>
      <c r="C1050" s="16"/>
      <c r="D1050" s="16"/>
      <c r="E1050" s="10"/>
      <c r="F1050" s="10"/>
      <c r="G1050" s="10"/>
      <c r="H1050" s="10"/>
      <c r="I1050" s="10"/>
      <c r="J1050" s="16"/>
      <c r="K1050" s="16"/>
    </row>
    <row r="1051" spans="1:11" x14ac:dyDescent="0.2">
      <c r="A1051" s="10"/>
      <c r="B1051" s="16"/>
      <c r="C1051" s="16"/>
      <c r="D1051" s="16"/>
      <c r="E1051" s="10"/>
      <c r="F1051" s="10"/>
      <c r="G1051" s="10"/>
      <c r="H1051" s="10"/>
      <c r="I1051" s="10"/>
      <c r="J1051" s="16"/>
      <c r="K1051" s="16"/>
    </row>
    <row r="1052" spans="1:11" x14ac:dyDescent="0.2">
      <c r="A1052" s="10"/>
      <c r="B1052" s="16"/>
      <c r="C1052" s="16"/>
      <c r="D1052" s="16"/>
      <c r="E1052" s="10"/>
      <c r="F1052" s="10"/>
      <c r="G1052" s="10"/>
      <c r="H1052" s="10"/>
      <c r="I1052" s="10"/>
      <c r="J1052" s="16"/>
      <c r="K1052" s="16"/>
    </row>
    <row r="1053" spans="1:11" x14ac:dyDescent="0.2">
      <c r="A1053" s="10"/>
      <c r="B1053" s="16"/>
      <c r="C1053" s="16"/>
      <c r="D1053" s="16"/>
      <c r="E1053" s="10"/>
      <c r="F1053" s="10"/>
      <c r="G1053" s="10"/>
      <c r="H1053" s="10"/>
      <c r="I1053" s="10"/>
      <c r="J1053" s="16"/>
      <c r="K1053" s="16"/>
    </row>
    <row r="1054" spans="1:11" x14ac:dyDescent="0.2">
      <c r="A1054" s="10"/>
      <c r="B1054" s="16"/>
      <c r="C1054" s="16"/>
      <c r="D1054" s="16"/>
      <c r="E1054" s="10"/>
      <c r="F1054" s="10"/>
      <c r="G1054" s="10"/>
      <c r="H1054" s="10"/>
      <c r="I1054" s="10"/>
      <c r="J1054" s="16"/>
      <c r="K1054" s="16"/>
    </row>
    <row r="1055" spans="1:11" x14ac:dyDescent="0.2">
      <c r="A1055" s="10"/>
      <c r="B1055" s="16"/>
      <c r="C1055" s="16"/>
      <c r="D1055" s="16"/>
      <c r="E1055" s="10"/>
      <c r="F1055" s="10"/>
      <c r="G1055" s="10"/>
      <c r="H1055" s="10"/>
      <c r="I1055" s="10"/>
      <c r="J1055" s="16"/>
      <c r="K1055" s="16"/>
    </row>
    <row r="1056" spans="1:11" x14ac:dyDescent="0.2">
      <c r="A1056" s="10"/>
      <c r="B1056" s="16"/>
      <c r="C1056" s="16"/>
      <c r="D1056" s="16"/>
      <c r="E1056" s="10"/>
      <c r="F1056" s="10"/>
      <c r="G1056" s="10"/>
      <c r="H1056" s="10"/>
      <c r="I1056" s="10"/>
      <c r="J1056" s="16"/>
      <c r="K1056" s="16"/>
    </row>
    <row r="1057" spans="1:11" x14ac:dyDescent="0.2">
      <c r="A1057" s="10"/>
      <c r="B1057" s="16"/>
      <c r="C1057" s="16"/>
      <c r="D1057" s="16"/>
      <c r="E1057" s="10"/>
      <c r="F1057" s="10"/>
      <c r="G1057" s="10"/>
      <c r="H1057" s="10"/>
      <c r="I1057" s="10"/>
      <c r="J1057" s="16"/>
      <c r="K1057" s="16"/>
    </row>
    <row r="1058" spans="1:11" x14ac:dyDescent="0.2">
      <c r="A1058" s="10"/>
      <c r="B1058" s="16"/>
      <c r="C1058" s="16"/>
      <c r="D1058" s="16"/>
      <c r="E1058" s="10"/>
      <c r="F1058" s="10"/>
      <c r="G1058" s="10"/>
      <c r="H1058" s="10"/>
      <c r="I1058" s="10"/>
      <c r="J1058" s="16"/>
      <c r="K1058" s="16"/>
    </row>
    <row r="1059" spans="1:11" x14ac:dyDescent="0.2">
      <c r="A1059" s="10"/>
      <c r="B1059" s="16"/>
      <c r="C1059" s="16"/>
      <c r="D1059" s="16"/>
      <c r="E1059" s="10"/>
      <c r="F1059" s="10"/>
      <c r="G1059" s="10"/>
      <c r="H1059" s="10"/>
      <c r="I1059" s="10"/>
      <c r="J1059" s="16"/>
      <c r="K1059" s="16"/>
    </row>
    <row r="1060" spans="1:11" x14ac:dyDescent="0.2">
      <c r="A1060" s="10"/>
      <c r="B1060" s="16"/>
      <c r="C1060" s="16"/>
      <c r="D1060" s="16"/>
      <c r="E1060" s="10"/>
      <c r="F1060" s="10"/>
      <c r="G1060" s="10"/>
      <c r="H1060" s="10"/>
      <c r="I1060" s="10"/>
      <c r="J1060" s="16"/>
      <c r="K1060" s="16"/>
    </row>
    <row r="1061" spans="1:11" x14ac:dyDescent="0.2">
      <c r="A1061" s="10"/>
      <c r="B1061" s="16"/>
      <c r="C1061" s="16"/>
      <c r="D1061" s="16"/>
      <c r="E1061" s="10"/>
      <c r="F1061" s="10"/>
      <c r="G1061" s="10"/>
      <c r="H1061" s="10"/>
      <c r="I1061" s="10"/>
      <c r="J1061" s="16"/>
      <c r="K1061" s="16"/>
    </row>
    <row r="1062" spans="1:11" x14ac:dyDescent="0.2">
      <c r="A1062" s="10"/>
      <c r="B1062" s="16"/>
      <c r="C1062" s="16"/>
      <c r="D1062" s="16"/>
      <c r="E1062" s="10"/>
      <c r="F1062" s="10"/>
      <c r="G1062" s="10"/>
      <c r="H1062" s="10"/>
      <c r="I1062" s="10"/>
      <c r="J1062" s="16"/>
      <c r="K1062" s="16"/>
    </row>
    <row r="1063" spans="1:11" x14ac:dyDescent="0.2">
      <c r="A1063" s="10"/>
      <c r="B1063" s="16"/>
      <c r="C1063" s="16"/>
      <c r="D1063" s="16"/>
      <c r="E1063" s="10"/>
      <c r="F1063" s="10"/>
      <c r="G1063" s="10"/>
      <c r="H1063" s="10"/>
      <c r="I1063" s="10"/>
      <c r="J1063" s="16"/>
      <c r="K1063" s="16"/>
    </row>
    <row r="1064" spans="1:11" x14ac:dyDescent="0.2">
      <c r="A1064" s="10"/>
      <c r="B1064" s="16"/>
      <c r="C1064" s="16"/>
      <c r="D1064" s="16"/>
      <c r="E1064" s="10"/>
      <c r="F1064" s="10"/>
      <c r="G1064" s="10"/>
      <c r="H1064" s="10"/>
      <c r="I1064" s="10"/>
      <c r="J1064" s="16"/>
      <c r="K1064" s="16"/>
    </row>
    <row r="1065" spans="1:11" x14ac:dyDescent="0.2">
      <c r="A1065" s="10"/>
      <c r="B1065" s="16"/>
      <c r="C1065" s="16"/>
      <c r="D1065" s="16"/>
      <c r="E1065" s="10"/>
      <c r="F1065" s="10"/>
      <c r="G1065" s="10"/>
      <c r="H1065" s="10"/>
      <c r="I1065" s="10"/>
      <c r="J1065" s="16"/>
      <c r="K1065" s="16"/>
    </row>
    <row r="1066" spans="1:11" x14ac:dyDescent="0.2">
      <c r="A1066" s="10"/>
      <c r="B1066" s="16"/>
      <c r="C1066" s="16"/>
      <c r="D1066" s="16"/>
      <c r="E1066" s="10"/>
      <c r="F1066" s="10"/>
      <c r="G1066" s="10"/>
      <c r="H1066" s="10"/>
      <c r="I1066" s="10"/>
      <c r="J1066" s="16"/>
      <c r="K1066" s="16"/>
    </row>
    <row r="1067" spans="1:11" x14ac:dyDescent="0.2">
      <c r="A1067" s="10"/>
      <c r="B1067" s="16"/>
      <c r="C1067" s="16"/>
      <c r="D1067" s="16"/>
      <c r="E1067" s="10"/>
      <c r="F1067" s="10"/>
      <c r="G1067" s="10"/>
      <c r="H1067" s="10"/>
      <c r="I1067" s="10"/>
      <c r="J1067" s="16"/>
      <c r="K1067" s="16"/>
    </row>
    <row r="1068" spans="1:11" x14ac:dyDescent="0.2">
      <c r="A1068" s="10"/>
      <c r="B1068" s="16"/>
      <c r="C1068" s="16"/>
      <c r="D1068" s="16"/>
      <c r="E1068" s="10"/>
      <c r="F1068" s="10"/>
      <c r="G1068" s="10"/>
      <c r="H1068" s="10"/>
      <c r="I1068" s="10"/>
      <c r="J1068" s="16"/>
      <c r="K1068" s="16"/>
    </row>
    <row r="1069" spans="1:11" x14ac:dyDescent="0.2">
      <c r="A1069" s="10"/>
      <c r="B1069" s="16"/>
      <c r="C1069" s="16"/>
      <c r="D1069" s="16"/>
      <c r="E1069" s="10"/>
      <c r="F1069" s="10"/>
      <c r="G1069" s="10"/>
      <c r="H1069" s="10"/>
      <c r="I1069" s="10"/>
      <c r="J1069" s="16"/>
      <c r="K1069" s="16"/>
    </row>
    <row r="1070" spans="1:11" x14ac:dyDescent="0.2">
      <c r="A1070" s="10"/>
      <c r="B1070" s="16"/>
      <c r="C1070" s="16"/>
      <c r="D1070" s="16"/>
      <c r="E1070" s="10"/>
      <c r="F1070" s="10"/>
      <c r="G1070" s="10"/>
      <c r="H1070" s="10"/>
      <c r="I1070" s="10"/>
      <c r="J1070" s="16"/>
      <c r="K1070" s="16"/>
    </row>
    <row r="1071" spans="1:11" x14ac:dyDescent="0.2">
      <c r="A1071" s="10"/>
      <c r="B1071" s="16"/>
      <c r="C1071" s="16"/>
      <c r="D1071" s="16"/>
      <c r="E1071" s="10"/>
      <c r="F1071" s="10"/>
      <c r="G1071" s="10"/>
      <c r="H1071" s="10"/>
      <c r="I1071" s="10"/>
      <c r="J1071" s="16"/>
      <c r="K1071" s="16"/>
    </row>
    <row r="1072" spans="1:11" x14ac:dyDescent="0.2">
      <c r="A1072" s="10"/>
      <c r="B1072" s="16"/>
      <c r="C1072" s="16"/>
      <c r="D1072" s="16"/>
      <c r="E1072" s="10"/>
      <c r="F1072" s="10"/>
      <c r="G1072" s="10"/>
      <c r="H1072" s="10"/>
      <c r="I1072" s="10"/>
      <c r="J1072" s="16"/>
      <c r="K1072" s="16"/>
    </row>
    <row r="1073" spans="1:11" x14ac:dyDescent="0.2">
      <c r="A1073" s="10"/>
      <c r="B1073" s="16"/>
      <c r="C1073" s="16"/>
      <c r="D1073" s="16"/>
      <c r="E1073" s="10"/>
      <c r="F1073" s="10"/>
      <c r="G1073" s="10"/>
      <c r="H1073" s="10"/>
      <c r="I1073" s="10"/>
      <c r="J1073" s="16"/>
      <c r="K1073" s="16"/>
    </row>
    <row r="1074" spans="1:11" x14ac:dyDescent="0.2">
      <c r="A1074" s="10"/>
      <c r="B1074" s="16"/>
      <c r="C1074" s="16"/>
      <c r="D1074" s="16"/>
      <c r="E1074" s="10"/>
      <c r="F1074" s="10"/>
      <c r="G1074" s="10"/>
      <c r="H1074" s="10"/>
      <c r="I1074" s="10"/>
      <c r="J1074" s="16"/>
      <c r="K1074" s="16"/>
    </row>
    <row r="1075" spans="1:11" x14ac:dyDescent="0.2">
      <c r="A1075" s="10"/>
      <c r="B1075" s="16"/>
      <c r="C1075" s="16"/>
      <c r="D1075" s="16"/>
      <c r="E1075" s="10"/>
      <c r="F1075" s="10"/>
      <c r="G1075" s="10"/>
      <c r="H1075" s="10"/>
      <c r="I1075" s="10"/>
      <c r="J1075" s="16"/>
      <c r="K1075" s="16"/>
    </row>
    <row r="1076" spans="1:11" x14ac:dyDescent="0.2">
      <c r="A1076" s="10"/>
      <c r="B1076" s="16"/>
      <c r="C1076" s="16"/>
      <c r="D1076" s="16"/>
      <c r="E1076" s="10"/>
      <c r="F1076" s="10"/>
      <c r="G1076" s="10"/>
      <c r="H1076" s="10"/>
      <c r="I1076" s="10"/>
      <c r="J1076" s="16"/>
      <c r="K1076" s="16"/>
    </row>
    <row r="1077" spans="1:11" x14ac:dyDescent="0.2">
      <c r="A1077" s="10"/>
      <c r="B1077" s="16"/>
      <c r="C1077" s="16"/>
      <c r="D1077" s="16"/>
      <c r="E1077" s="10"/>
      <c r="F1077" s="10"/>
      <c r="G1077" s="10"/>
      <c r="H1077" s="10"/>
      <c r="I1077" s="10"/>
      <c r="J1077" s="16"/>
      <c r="K1077" s="16"/>
    </row>
    <row r="1078" spans="1:11" x14ac:dyDescent="0.2">
      <c r="A1078" s="10"/>
      <c r="B1078" s="16"/>
      <c r="C1078" s="16"/>
      <c r="D1078" s="16"/>
      <c r="E1078" s="10"/>
      <c r="F1078" s="10"/>
      <c r="G1078" s="10"/>
      <c r="H1078" s="10"/>
      <c r="I1078" s="10"/>
      <c r="J1078" s="16"/>
      <c r="K1078" s="16"/>
    </row>
    <row r="1079" spans="1:11" x14ac:dyDescent="0.2">
      <c r="A1079" s="10"/>
      <c r="B1079" s="16"/>
      <c r="C1079" s="16"/>
      <c r="D1079" s="16"/>
      <c r="E1079" s="10"/>
      <c r="F1079" s="10"/>
      <c r="G1079" s="10"/>
      <c r="H1079" s="10"/>
      <c r="I1079" s="10"/>
      <c r="J1079" s="16"/>
      <c r="K1079" s="16"/>
    </row>
    <row r="1080" spans="1:11" x14ac:dyDescent="0.2">
      <c r="A1080" s="10"/>
      <c r="B1080" s="16"/>
      <c r="C1080" s="16"/>
      <c r="D1080" s="16"/>
      <c r="E1080" s="10"/>
      <c r="F1080" s="10"/>
      <c r="G1080" s="10"/>
      <c r="H1080" s="10"/>
      <c r="I1080" s="10"/>
      <c r="J1080" s="16"/>
      <c r="K1080" s="16"/>
    </row>
    <row r="1081" spans="1:11" x14ac:dyDescent="0.2">
      <c r="A1081" s="10"/>
      <c r="B1081" s="16"/>
      <c r="C1081" s="16"/>
      <c r="D1081" s="16"/>
      <c r="E1081" s="10"/>
      <c r="F1081" s="10"/>
      <c r="G1081" s="10"/>
      <c r="H1081" s="10"/>
      <c r="I1081" s="10"/>
      <c r="J1081" s="16"/>
      <c r="K1081" s="16"/>
    </row>
    <row r="1082" spans="1:11" x14ac:dyDescent="0.2">
      <c r="A1082" s="10"/>
      <c r="B1082" s="16"/>
      <c r="C1082" s="16"/>
      <c r="D1082" s="16"/>
      <c r="E1082" s="10"/>
      <c r="F1082" s="10"/>
      <c r="G1082" s="10"/>
      <c r="H1082" s="10"/>
      <c r="I1082" s="10"/>
      <c r="J1082" s="16"/>
      <c r="K1082" s="16"/>
    </row>
    <row r="1083" spans="1:11" x14ac:dyDescent="0.2">
      <c r="A1083" s="10"/>
      <c r="B1083" s="16"/>
      <c r="C1083" s="16"/>
      <c r="D1083" s="16"/>
      <c r="E1083" s="10"/>
      <c r="F1083" s="10"/>
      <c r="G1083" s="10"/>
      <c r="H1083" s="10"/>
      <c r="I1083" s="10"/>
      <c r="J1083" s="16"/>
      <c r="K1083" s="16"/>
    </row>
    <row r="1084" spans="1:11" x14ac:dyDescent="0.2">
      <c r="A1084" s="10"/>
      <c r="B1084" s="16"/>
      <c r="C1084" s="16"/>
      <c r="D1084" s="16"/>
      <c r="E1084" s="10"/>
      <c r="F1084" s="10"/>
      <c r="G1084" s="10"/>
      <c r="H1084" s="10"/>
      <c r="I1084" s="10"/>
      <c r="J1084" s="16"/>
      <c r="K1084" s="16"/>
    </row>
    <row r="1085" spans="1:11" x14ac:dyDescent="0.2">
      <c r="A1085" s="10"/>
      <c r="B1085" s="16"/>
      <c r="C1085" s="16"/>
      <c r="D1085" s="16"/>
      <c r="E1085" s="10"/>
      <c r="F1085" s="10"/>
      <c r="G1085" s="10"/>
      <c r="H1085" s="10"/>
      <c r="I1085" s="10"/>
      <c r="J1085" s="16"/>
      <c r="K1085" s="16"/>
    </row>
    <row r="1086" spans="1:11" x14ac:dyDescent="0.2">
      <c r="A1086" s="10"/>
      <c r="B1086" s="16"/>
      <c r="C1086" s="16"/>
      <c r="D1086" s="16"/>
      <c r="E1086" s="10"/>
      <c r="F1086" s="10"/>
      <c r="G1086" s="10"/>
      <c r="H1086" s="10"/>
      <c r="I1086" s="10"/>
      <c r="J1086" s="16"/>
      <c r="K1086" s="16"/>
    </row>
    <row r="1087" spans="1:11" x14ac:dyDescent="0.2">
      <c r="A1087" s="10"/>
      <c r="B1087" s="16"/>
      <c r="C1087" s="16"/>
      <c r="D1087" s="16"/>
      <c r="E1087" s="10"/>
      <c r="F1087" s="10"/>
      <c r="G1087" s="10"/>
      <c r="H1087" s="10"/>
      <c r="I1087" s="10"/>
      <c r="J1087" s="16"/>
      <c r="K1087" s="16"/>
    </row>
    <row r="1088" spans="1:11" x14ac:dyDescent="0.2">
      <c r="A1088" s="10"/>
      <c r="B1088" s="16"/>
      <c r="C1088" s="16"/>
      <c r="D1088" s="16"/>
      <c r="E1088" s="10"/>
      <c r="F1088" s="10"/>
      <c r="G1088" s="10"/>
      <c r="H1088" s="10"/>
      <c r="I1088" s="10"/>
      <c r="J1088" s="16"/>
      <c r="K1088" s="16"/>
    </row>
    <row r="1089" spans="1:11" x14ac:dyDescent="0.2">
      <c r="A1089" s="10"/>
      <c r="B1089" s="16"/>
      <c r="C1089" s="16"/>
      <c r="D1089" s="16"/>
      <c r="E1089" s="10"/>
      <c r="F1089" s="10"/>
      <c r="G1089" s="10"/>
      <c r="H1089" s="10"/>
      <c r="I1089" s="10"/>
      <c r="J1089" s="16"/>
      <c r="K1089" s="16"/>
    </row>
    <row r="1090" spans="1:11" x14ac:dyDescent="0.2">
      <c r="A1090" s="10"/>
      <c r="B1090" s="16"/>
      <c r="C1090" s="16"/>
      <c r="D1090" s="16"/>
      <c r="E1090" s="10"/>
      <c r="F1090" s="10"/>
      <c r="G1090" s="10"/>
      <c r="H1090" s="10"/>
      <c r="I1090" s="10"/>
      <c r="J1090" s="16"/>
      <c r="K1090" s="16"/>
    </row>
    <row r="1091" spans="1:11" x14ac:dyDescent="0.2">
      <c r="A1091" s="10"/>
      <c r="B1091" s="16"/>
      <c r="C1091" s="16"/>
      <c r="D1091" s="16"/>
      <c r="E1091" s="10"/>
      <c r="F1091" s="10"/>
      <c r="G1091" s="10"/>
      <c r="H1091" s="10"/>
      <c r="I1091" s="10"/>
      <c r="J1091" s="16"/>
      <c r="K1091" s="16"/>
    </row>
    <row r="1092" spans="1:11" x14ac:dyDescent="0.2">
      <c r="A1092" s="10"/>
      <c r="B1092" s="16"/>
      <c r="C1092" s="16"/>
      <c r="D1092" s="16"/>
      <c r="E1092" s="10"/>
      <c r="F1092" s="10"/>
      <c r="G1092" s="10"/>
      <c r="H1092" s="10"/>
      <c r="I1092" s="10"/>
      <c r="J1092" s="16"/>
      <c r="K1092" s="16"/>
    </row>
    <row r="1093" spans="1:11" x14ac:dyDescent="0.2">
      <c r="A1093" s="10"/>
      <c r="B1093" s="16"/>
      <c r="C1093" s="16"/>
      <c r="D1093" s="16"/>
      <c r="E1093" s="10"/>
      <c r="F1093" s="10"/>
      <c r="G1093" s="10"/>
      <c r="H1093" s="10"/>
      <c r="I1093" s="10"/>
      <c r="J1093" s="16"/>
      <c r="K1093" s="16"/>
    </row>
    <row r="1094" spans="1:11" x14ac:dyDescent="0.2">
      <c r="A1094" s="10"/>
      <c r="B1094" s="16"/>
      <c r="C1094" s="16"/>
      <c r="D1094" s="16"/>
      <c r="E1094" s="10"/>
      <c r="F1094" s="10"/>
      <c r="G1094" s="10"/>
      <c r="H1094" s="10"/>
      <c r="I1094" s="10"/>
      <c r="J1094" s="16"/>
      <c r="K1094" s="16"/>
    </row>
    <row r="1095" spans="1:11" x14ac:dyDescent="0.2">
      <c r="A1095" s="10"/>
      <c r="B1095" s="16"/>
      <c r="C1095" s="16"/>
      <c r="D1095" s="16"/>
      <c r="E1095" s="10"/>
      <c r="F1095" s="10"/>
      <c r="G1095" s="10"/>
      <c r="H1095" s="10"/>
      <c r="I1095" s="10"/>
      <c r="J1095" s="16"/>
      <c r="K1095" s="16"/>
    </row>
    <row r="1096" spans="1:11" x14ac:dyDescent="0.2">
      <c r="A1096" s="10"/>
      <c r="B1096" s="16"/>
      <c r="C1096" s="16"/>
      <c r="D1096" s="16"/>
      <c r="E1096" s="10"/>
      <c r="F1096" s="10"/>
      <c r="G1096" s="10"/>
      <c r="H1096" s="10"/>
      <c r="I1096" s="10"/>
      <c r="J1096" s="16"/>
      <c r="K1096" s="16"/>
    </row>
    <row r="1097" spans="1:11" x14ac:dyDescent="0.2">
      <c r="A1097" s="10"/>
      <c r="B1097" s="16"/>
      <c r="C1097" s="16"/>
      <c r="D1097" s="16"/>
      <c r="E1097" s="10"/>
      <c r="F1097" s="10"/>
      <c r="G1097" s="10"/>
      <c r="H1097" s="10"/>
      <c r="I1097" s="10"/>
      <c r="J1097" s="16"/>
      <c r="K1097" s="16"/>
    </row>
    <row r="1098" spans="1:11" x14ac:dyDescent="0.2">
      <c r="A1098" s="10"/>
      <c r="B1098" s="16"/>
      <c r="C1098" s="16"/>
      <c r="D1098" s="16"/>
      <c r="E1098" s="10"/>
      <c r="F1098" s="10"/>
      <c r="G1098" s="10"/>
      <c r="H1098" s="10"/>
      <c r="I1098" s="10"/>
      <c r="J1098" s="16"/>
      <c r="K1098" s="16"/>
    </row>
    <row r="1099" spans="1:11" x14ac:dyDescent="0.2">
      <c r="A1099" s="10"/>
      <c r="B1099" s="16"/>
      <c r="C1099" s="16"/>
      <c r="D1099" s="16"/>
      <c r="E1099" s="10"/>
      <c r="F1099" s="10"/>
      <c r="G1099" s="10"/>
      <c r="H1099" s="10"/>
      <c r="I1099" s="10"/>
      <c r="J1099" s="16"/>
      <c r="K1099" s="16"/>
    </row>
    <row r="1100" spans="1:11" x14ac:dyDescent="0.2">
      <c r="A1100" s="10"/>
      <c r="B1100" s="16"/>
      <c r="C1100" s="16"/>
      <c r="D1100" s="16"/>
      <c r="E1100" s="10"/>
      <c r="F1100" s="10"/>
      <c r="G1100" s="10"/>
      <c r="H1100" s="10"/>
      <c r="I1100" s="10"/>
      <c r="J1100" s="16"/>
      <c r="K1100" s="16"/>
    </row>
    <row r="1101" spans="1:11" x14ac:dyDescent="0.2">
      <c r="A1101" s="10"/>
      <c r="B1101" s="16"/>
      <c r="C1101" s="16"/>
      <c r="D1101" s="16"/>
      <c r="E1101" s="10"/>
      <c r="F1101" s="10"/>
      <c r="G1101" s="10"/>
      <c r="H1101" s="10"/>
      <c r="I1101" s="10"/>
      <c r="J1101" s="16"/>
      <c r="K1101" s="16"/>
    </row>
    <row r="1102" spans="1:11" x14ac:dyDescent="0.2">
      <c r="A1102" s="10"/>
      <c r="B1102" s="16"/>
      <c r="C1102" s="16"/>
      <c r="D1102" s="16"/>
      <c r="E1102" s="10"/>
      <c r="F1102" s="10"/>
      <c r="G1102" s="10"/>
      <c r="H1102" s="10"/>
      <c r="I1102" s="10"/>
      <c r="J1102" s="16"/>
      <c r="K1102" s="16"/>
    </row>
    <row r="1103" spans="1:11" x14ac:dyDescent="0.2">
      <c r="A1103" s="10"/>
      <c r="B1103" s="16"/>
      <c r="C1103" s="16"/>
      <c r="D1103" s="16"/>
      <c r="E1103" s="10"/>
      <c r="F1103" s="10"/>
      <c r="G1103" s="10"/>
      <c r="H1103" s="10"/>
      <c r="I1103" s="10"/>
      <c r="J1103" s="16"/>
      <c r="K1103" s="16"/>
    </row>
    <row r="1104" spans="1:11" x14ac:dyDescent="0.2">
      <c r="A1104" s="10"/>
      <c r="B1104" s="16"/>
      <c r="C1104" s="16"/>
      <c r="D1104" s="16"/>
      <c r="E1104" s="10"/>
      <c r="F1104" s="10"/>
      <c r="G1104" s="10"/>
      <c r="H1104" s="10"/>
      <c r="I1104" s="10"/>
      <c r="J1104" s="16"/>
      <c r="K1104" s="16"/>
    </row>
    <row r="1105" spans="1:11" x14ac:dyDescent="0.2">
      <c r="A1105" s="10"/>
      <c r="B1105" s="16"/>
      <c r="C1105" s="16"/>
      <c r="D1105" s="16"/>
      <c r="E1105" s="10"/>
      <c r="F1105" s="10"/>
      <c r="G1105" s="10"/>
      <c r="H1105" s="10"/>
      <c r="I1105" s="10"/>
      <c r="J1105" s="16"/>
      <c r="K1105" s="16"/>
    </row>
    <row r="1106" spans="1:11" x14ac:dyDescent="0.2">
      <c r="A1106" s="10"/>
      <c r="B1106" s="16"/>
      <c r="C1106" s="16"/>
      <c r="D1106" s="16"/>
      <c r="E1106" s="10"/>
      <c r="F1106" s="10"/>
      <c r="G1106" s="10"/>
      <c r="H1106" s="10"/>
      <c r="I1106" s="10"/>
      <c r="J1106" s="16"/>
      <c r="K1106" s="16"/>
    </row>
    <row r="1107" spans="1:11" x14ac:dyDescent="0.2">
      <c r="A1107" s="10"/>
      <c r="B1107" s="16"/>
      <c r="C1107" s="16"/>
      <c r="D1107" s="16"/>
      <c r="E1107" s="10"/>
      <c r="F1107" s="10"/>
      <c r="G1107" s="10"/>
      <c r="H1107" s="10"/>
      <c r="I1107" s="10"/>
      <c r="J1107" s="16"/>
      <c r="K1107" s="16"/>
    </row>
    <row r="1108" spans="1:11" x14ac:dyDescent="0.2">
      <c r="A1108" s="10"/>
      <c r="B1108" s="16"/>
      <c r="C1108" s="16"/>
      <c r="D1108" s="16"/>
      <c r="E1108" s="10"/>
      <c r="F1108" s="10"/>
      <c r="G1108" s="10"/>
      <c r="H1108" s="10"/>
      <c r="I1108" s="10"/>
      <c r="J1108" s="16"/>
      <c r="K1108" s="16"/>
    </row>
    <row r="1109" spans="1:11" x14ac:dyDescent="0.2">
      <c r="A1109" s="10"/>
      <c r="B1109" s="16"/>
      <c r="C1109" s="16"/>
      <c r="D1109" s="16"/>
      <c r="E1109" s="10"/>
      <c r="F1109" s="10"/>
      <c r="G1109" s="10"/>
      <c r="H1109" s="10"/>
      <c r="I1109" s="10"/>
      <c r="J1109" s="16"/>
      <c r="K1109" s="16"/>
    </row>
    <row r="1110" spans="1:11" x14ac:dyDescent="0.2">
      <c r="A1110" s="10"/>
      <c r="B1110" s="16"/>
      <c r="C1110" s="16"/>
      <c r="D1110" s="16"/>
      <c r="E1110" s="10"/>
      <c r="F1110" s="10"/>
      <c r="G1110" s="10"/>
      <c r="H1110" s="10"/>
      <c r="I1110" s="10"/>
      <c r="J1110" s="16"/>
      <c r="K1110" s="16"/>
    </row>
    <row r="1111" spans="1:11" x14ac:dyDescent="0.2">
      <c r="A1111" s="10"/>
      <c r="B1111" s="16"/>
      <c r="C1111" s="16"/>
      <c r="D1111" s="16"/>
      <c r="E1111" s="10"/>
      <c r="F1111" s="10"/>
      <c r="G1111" s="10"/>
      <c r="H1111" s="10"/>
      <c r="I1111" s="10"/>
      <c r="J1111" s="16"/>
      <c r="K1111" s="16"/>
    </row>
    <row r="1112" spans="1:11" x14ac:dyDescent="0.2">
      <c r="A1112" s="10"/>
      <c r="B1112" s="16"/>
      <c r="C1112" s="16"/>
      <c r="D1112" s="16"/>
      <c r="E1112" s="10"/>
      <c r="F1112" s="10"/>
      <c r="G1112" s="10"/>
      <c r="H1112" s="10"/>
      <c r="I1112" s="10"/>
      <c r="J1112" s="16"/>
      <c r="K1112" s="16"/>
    </row>
    <row r="1113" spans="1:11" x14ac:dyDescent="0.2">
      <c r="A1113" s="10"/>
      <c r="B1113" s="16"/>
      <c r="C1113" s="16"/>
      <c r="D1113" s="16"/>
      <c r="E1113" s="10"/>
      <c r="F1113" s="10"/>
      <c r="G1113" s="10"/>
      <c r="H1113" s="10"/>
      <c r="I1113" s="10"/>
      <c r="J1113" s="16"/>
      <c r="K1113" s="16"/>
    </row>
    <row r="1114" spans="1:11" x14ac:dyDescent="0.2">
      <c r="A1114" s="10"/>
      <c r="B1114" s="16"/>
      <c r="C1114" s="16"/>
      <c r="D1114" s="16"/>
      <c r="E1114" s="10"/>
      <c r="F1114" s="10"/>
      <c r="G1114" s="10"/>
      <c r="H1114" s="10"/>
      <c r="I1114" s="10"/>
      <c r="J1114" s="16"/>
      <c r="K1114" s="16"/>
    </row>
    <row r="1115" spans="1:11" x14ac:dyDescent="0.2">
      <c r="A1115" s="10"/>
      <c r="B1115" s="16"/>
      <c r="C1115" s="16"/>
      <c r="D1115" s="16"/>
      <c r="E1115" s="10"/>
      <c r="F1115" s="10"/>
      <c r="G1115" s="10"/>
      <c r="H1115" s="10"/>
      <c r="I1115" s="10"/>
      <c r="J1115" s="16"/>
      <c r="K1115" s="16"/>
    </row>
    <row r="1116" spans="1:11" x14ac:dyDescent="0.2">
      <c r="A1116" s="10"/>
      <c r="B1116" s="16"/>
      <c r="C1116" s="16"/>
      <c r="D1116" s="16"/>
      <c r="E1116" s="10"/>
      <c r="F1116" s="10"/>
      <c r="G1116" s="10"/>
      <c r="H1116" s="10"/>
      <c r="I1116" s="10"/>
      <c r="J1116" s="16"/>
      <c r="K1116" s="16"/>
    </row>
    <row r="1117" spans="1:11" x14ac:dyDescent="0.2">
      <c r="A1117" s="10"/>
      <c r="B1117" s="16"/>
      <c r="C1117" s="16"/>
      <c r="D1117" s="16"/>
      <c r="E1117" s="10"/>
      <c r="F1117" s="10"/>
      <c r="G1117" s="10"/>
      <c r="H1117" s="10"/>
      <c r="I1117" s="10"/>
      <c r="J1117" s="16"/>
      <c r="K1117" s="16"/>
    </row>
    <row r="1118" spans="1:11" x14ac:dyDescent="0.2">
      <c r="A1118" s="10"/>
      <c r="B1118" s="16"/>
      <c r="C1118" s="16"/>
      <c r="D1118" s="16"/>
      <c r="E1118" s="10"/>
      <c r="F1118" s="10"/>
      <c r="G1118" s="10"/>
      <c r="H1118" s="10"/>
      <c r="I1118" s="10"/>
      <c r="J1118" s="16"/>
      <c r="K1118" s="16"/>
    </row>
    <row r="1119" spans="1:11" x14ac:dyDescent="0.2">
      <c r="A1119" s="10"/>
      <c r="B1119" s="16"/>
      <c r="C1119" s="16"/>
      <c r="D1119" s="16"/>
      <c r="E1119" s="10"/>
      <c r="F1119" s="10"/>
      <c r="G1119" s="10"/>
      <c r="H1119" s="10"/>
      <c r="I1119" s="10"/>
      <c r="J1119" s="16"/>
      <c r="K1119" s="16"/>
    </row>
    <row r="1120" spans="1:11" x14ac:dyDescent="0.2">
      <c r="A1120" s="10"/>
      <c r="B1120" s="16"/>
      <c r="C1120" s="16"/>
      <c r="D1120" s="16"/>
      <c r="E1120" s="10"/>
      <c r="F1120" s="10"/>
      <c r="G1120" s="10"/>
      <c r="H1120" s="10"/>
      <c r="I1120" s="10"/>
      <c r="J1120" s="16"/>
      <c r="K1120" s="16"/>
    </row>
    <row r="1121" spans="1:11" x14ac:dyDescent="0.2">
      <c r="A1121" s="10"/>
      <c r="B1121" s="16"/>
      <c r="C1121" s="16"/>
      <c r="D1121" s="16"/>
      <c r="E1121" s="10"/>
      <c r="F1121" s="10"/>
      <c r="G1121" s="10"/>
      <c r="H1121" s="10"/>
      <c r="I1121" s="10"/>
      <c r="J1121" s="16"/>
      <c r="K1121" s="16"/>
    </row>
    <row r="1122" spans="1:11" x14ac:dyDescent="0.2">
      <c r="A1122" s="10"/>
      <c r="B1122" s="16"/>
      <c r="C1122" s="16"/>
      <c r="D1122" s="16"/>
      <c r="E1122" s="10"/>
      <c r="F1122" s="10"/>
      <c r="G1122" s="10"/>
      <c r="H1122" s="10"/>
      <c r="I1122" s="10"/>
      <c r="J1122" s="16"/>
      <c r="K1122" s="16"/>
    </row>
    <row r="1123" spans="1:11" x14ac:dyDescent="0.2">
      <c r="A1123" s="10"/>
      <c r="B1123" s="16"/>
      <c r="C1123" s="16"/>
      <c r="D1123" s="16"/>
      <c r="E1123" s="10"/>
      <c r="F1123" s="10"/>
      <c r="G1123" s="10"/>
      <c r="H1123" s="10"/>
      <c r="I1123" s="10"/>
      <c r="J1123" s="16"/>
      <c r="K1123" s="16"/>
    </row>
    <row r="1124" spans="1:11" x14ac:dyDescent="0.2">
      <c r="A1124" s="10"/>
      <c r="B1124" s="16"/>
      <c r="C1124" s="16"/>
      <c r="D1124" s="16"/>
      <c r="E1124" s="10"/>
      <c r="F1124" s="10"/>
      <c r="G1124" s="10"/>
      <c r="H1124" s="10"/>
      <c r="I1124" s="10"/>
      <c r="J1124" s="16"/>
      <c r="K1124" s="16"/>
    </row>
    <row r="1125" spans="1:11" x14ac:dyDescent="0.2">
      <c r="A1125" s="10"/>
      <c r="B1125" s="16"/>
      <c r="C1125" s="16"/>
      <c r="D1125" s="16"/>
      <c r="E1125" s="10"/>
      <c r="F1125" s="10"/>
      <c r="G1125" s="10"/>
      <c r="H1125" s="10"/>
      <c r="I1125" s="10"/>
      <c r="J1125" s="16"/>
      <c r="K1125" s="16"/>
    </row>
    <row r="1126" spans="1:11" x14ac:dyDescent="0.2">
      <c r="A1126" s="10"/>
      <c r="B1126" s="16"/>
      <c r="C1126" s="16"/>
      <c r="D1126" s="16"/>
      <c r="E1126" s="10"/>
      <c r="F1126" s="10"/>
      <c r="G1126" s="10"/>
      <c r="H1126" s="10"/>
      <c r="I1126" s="10"/>
      <c r="J1126" s="16"/>
      <c r="K1126" s="16"/>
    </row>
    <row r="1127" spans="1:11" x14ac:dyDescent="0.2">
      <c r="A1127" s="10"/>
      <c r="B1127" s="16"/>
      <c r="C1127" s="16"/>
      <c r="D1127" s="16"/>
      <c r="E1127" s="10"/>
      <c r="F1127" s="10"/>
      <c r="G1127" s="10"/>
      <c r="H1127" s="10"/>
      <c r="I1127" s="10"/>
      <c r="J1127" s="16"/>
      <c r="K1127" s="16"/>
    </row>
    <row r="1128" spans="1:11" x14ac:dyDescent="0.2">
      <c r="A1128" s="10"/>
      <c r="B1128" s="16"/>
      <c r="C1128" s="16"/>
      <c r="D1128" s="16"/>
      <c r="E1128" s="10"/>
      <c r="F1128" s="10"/>
      <c r="G1128" s="10"/>
      <c r="H1128" s="10"/>
      <c r="I1128" s="10"/>
      <c r="J1128" s="16"/>
      <c r="K1128" s="16"/>
    </row>
    <row r="1129" spans="1:11" x14ac:dyDescent="0.2">
      <c r="A1129" s="10"/>
      <c r="B1129" s="16"/>
      <c r="C1129" s="16"/>
      <c r="D1129" s="16"/>
      <c r="E1129" s="10"/>
      <c r="F1129" s="10"/>
      <c r="G1129" s="10"/>
      <c r="H1129" s="10"/>
      <c r="I1129" s="10"/>
      <c r="J1129" s="16"/>
      <c r="K1129" s="16"/>
    </row>
    <row r="1130" spans="1:11" x14ac:dyDescent="0.2">
      <c r="A1130" s="10"/>
      <c r="B1130" s="16"/>
      <c r="C1130" s="16"/>
      <c r="D1130" s="16"/>
      <c r="E1130" s="10"/>
      <c r="F1130" s="10"/>
      <c r="G1130" s="10"/>
      <c r="H1130" s="10"/>
      <c r="I1130" s="10"/>
      <c r="J1130" s="16"/>
      <c r="K1130" s="16"/>
    </row>
    <row r="1131" spans="1:11" x14ac:dyDescent="0.2">
      <c r="A1131" s="10"/>
      <c r="B1131" s="16"/>
      <c r="C1131" s="16"/>
      <c r="D1131" s="16"/>
      <c r="E1131" s="10"/>
      <c r="F1131" s="10"/>
      <c r="G1131" s="10"/>
      <c r="H1131" s="10"/>
      <c r="I1131" s="10"/>
      <c r="J1131" s="16"/>
      <c r="K1131" s="16"/>
    </row>
    <row r="1132" spans="1:11" x14ac:dyDescent="0.2">
      <c r="A1132" s="10"/>
      <c r="B1132" s="16"/>
      <c r="C1132" s="16"/>
      <c r="D1132" s="16"/>
      <c r="E1132" s="10"/>
      <c r="F1132" s="10"/>
      <c r="G1132" s="10"/>
      <c r="H1132" s="10"/>
      <c r="I1132" s="10"/>
      <c r="J1132" s="16"/>
      <c r="K1132" s="16"/>
    </row>
    <row r="1133" spans="1:11" x14ac:dyDescent="0.2">
      <c r="A1133" s="10"/>
      <c r="B1133" s="16"/>
      <c r="C1133" s="16"/>
      <c r="D1133" s="16"/>
      <c r="E1133" s="10"/>
      <c r="F1133" s="10"/>
      <c r="G1133" s="10"/>
      <c r="H1133" s="10"/>
      <c r="I1133" s="10"/>
      <c r="J1133" s="16"/>
      <c r="K1133" s="16"/>
    </row>
    <row r="1134" spans="1:11" x14ac:dyDescent="0.2">
      <c r="A1134" s="10"/>
      <c r="B1134" s="16"/>
      <c r="C1134" s="16"/>
      <c r="D1134" s="16"/>
      <c r="E1134" s="10"/>
      <c r="F1134" s="10"/>
      <c r="G1134" s="10"/>
      <c r="H1134" s="10"/>
      <c r="I1134" s="10"/>
      <c r="J1134" s="16"/>
      <c r="K1134" s="16"/>
    </row>
    <row r="1135" spans="1:11" x14ac:dyDescent="0.2">
      <c r="A1135" s="10"/>
      <c r="B1135" s="16"/>
      <c r="C1135" s="16"/>
      <c r="D1135" s="16"/>
      <c r="E1135" s="10"/>
      <c r="F1135" s="10"/>
      <c r="G1135" s="10"/>
      <c r="H1135" s="10"/>
      <c r="I1135" s="10"/>
      <c r="J1135" s="16"/>
      <c r="K1135" s="16"/>
    </row>
    <row r="1136" spans="1:11" x14ac:dyDescent="0.2">
      <c r="A1136" s="10"/>
      <c r="B1136" s="16"/>
      <c r="C1136" s="16"/>
      <c r="D1136" s="16"/>
      <c r="E1136" s="10"/>
      <c r="F1136" s="10"/>
      <c r="G1136" s="10"/>
      <c r="H1136" s="10"/>
      <c r="I1136" s="10"/>
      <c r="J1136" s="16"/>
      <c r="K1136" s="16"/>
    </row>
    <row r="1137" spans="1:11" x14ac:dyDescent="0.2">
      <c r="A1137" s="10"/>
      <c r="B1137" s="16"/>
      <c r="C1137" s="16"/>
      <c r="D1137" s="16"/>
      <c r="E1137" s="10"/>
      <c r="F1137" s="10"/>
      <c r="G1137" s="10"/>
      <c r="H1137" s="10"/>
      <c r="I1137" s="10"/>
      <c r="J1137" s="16"/>
      <c r="K1137" s="16"/>
    </row>
    <row r="1138" spans="1:11" x14ac:dyDescent="0.2">
      <c r="A1138" s="10"/>
      <c r="B1138" s="16"/>
      <c r="C1138" s="16"/>
      <c r="D1138" s="16"/>
      <c r="E1138" s="10"/>
      <c r="F1138" s="10"/>
      <c r="G1138" s="10"/>
      <c r="H1138" s="10"/>
      <c r="I1138" s="10"/>
      <c r="J1138" s="16"/>
      <c r="K1138" s="16"/>
    </row>
    <row r="1139" spans="1:11" x14ac:dyDescent="0.2">
      <c r="A1139" s="10"/>
      <c r="B1139" s="16"/>
      <c r="C1139" s="16"/>
      <c r="D1139" s="16"/>
      <c r="E1139" s="10"/>
      <c r="F1139" s="10"/>
      <c r="G1139" s="10"/>
      <c r="H1139" s="10"/>
      <c r="I1139" s="10"/>
      <c r="J1139" s="16"/>
      <c r="K1139" s="16"/>
    </row>
    <row r="1140" spans="1:11" x14ac:dyDescent="0.2">
      <c r="A1140" s="10"/>
      <c r="B1140" s="16"/>
      <c r="C1140" s="16"/>
      <c r="D1140" s="16"/>
      <c r="E1140" s="10"/>
      <c r="F1140" s="10"/>
      <c r="G1140" s="10"/>
      <c r="H1140" s="10"/>
      <c r="I1140" s="10"/>
      <c r="J1140" s="16"/>
      <c r="K1140" s="16"/>
    </row>
    <row r="1141" spans="1:11" x14ac:dyDescent="0.2">
      <c r="A1141" s="10"/>
      <c r="B1141" s="16"/>
      <c r="C1141" s="16"/>
      <c r="D1141" s="16"/>
      <c r="E1141" s="10"/>
      <c r="F1141" s="10"/>
      <c r="G1141" s="10"/>
      <c r="H1141" s="10"/>
      <c r="I1141" s="10"/>
      <c r="J1141" s="16"/>
      <c r="K1141" s="16"/>
    </row>
    <row r="1142" spans="1:11" x14ac:dyDescent="0.2">
      <c r="A1142" s="10"/>
      <c r="B1142" s="16"/>
      <c r="C1142" s="16"/>
      <c r="D1142" s="16"/>
      <c r="E1142" s="10"/>
      <c r="F1142" s="10"/>
      <c r="G1142" s="10"/>
      <c r="H1142" s="10"/>
      <c r="I1142" s="10"/>
      <c r="J1142" s="16"/>
      <c r="K1142" s="16"/>
    </row>
    <row r="1143" spans="1:11" x14ac:dyDescent="0.2">
      <c r="A1143" s="10"/>
      <c r="B1143" s="16"/>
      <c r="C1143" s="16"/>
      <c r="D1143" s="16"/>
      <c r="E1143" s="10"/>
      <c r="F1143" s="10"/>
      <c r="G1143" s="10"/>
      <c r="H1143" s="10"/>
      <c r="I1143" s="10"/>
      <c r="J1143" s="16"/>
      <c r="K1143" s="16"/>
    </row>
    <row r="1144" spans="1:11" x14ac:dyDescent="0.2">
      <c r="A1144" s="10"/>
      <c r="B1144" s="16"/>
      <c r="C1144" s="16"/>
      <c r="D1144" s="16"/>
      <c r="E1144" s="10"/>
      <c r="F1144" s="10"/>
      <c r="G1144" s="10"/>
      <c r="H1144" s="10"/>
      <c r="I1144" s="10"/>
      <c r="J1144" s="16"/>
      <c r="K1144" s="16"/>
    </row>
    <row r="1145" spans="1:11" x14ac:dyDescent="0.2">
      <c r="A1145" s="10"/>
      <c r="B1145" s="16"/>
      <c r="C1145" s="16"/>
      <c r="D1145" s="16"/>
      <c r="E1145" s="10"/>
      <c r="F1145" s="10"/>
      <c r="G1145" s="10"/>
      <c r="H1145" s="10"/>
      <c r="I1145" s="10"/>
      <c r="J1145" s="16"/>
      <c r="K1145" s="16"/>
    </row>
    <row r="1146" spans="1:11" x14ac:dyDescent="0.2">
      <c r="A1146" s="10"/>
      <c r="B1146" s="16"/>
      <c r="C1146" s="16"/>
      <c r="D1146" s="16"/>
      <c r="E1146" s="10"/>
      <c r="F1146" s="10"/>
      <c r="G1146" s="10"/>
      <c r="H1146" s="10"/>
      <c r="I1146" s="10"/>
      <c r="J1146" s="16"/>
      <c r="K1146" s="16"/>
    </row>
    <row r="1147" spans="1:11" x14ac:dyDescent="0.2">
      <c r="A1147" s="10"/>
      <c r="B1147" s="16"/>
      <c r="C1147" s="16"/>
      <c r="D1147" s="16"/>
      <c r="E1147" s="10"/>
      <c r="F1147" s="10"/>
      <c r="G1147" s="10"/>
      <c r="H1147" s="10"/>
      <c r="I1147" s="10"/>
      <c r="J1147" s="16"/>
      <c r="K1147" s="16"/>
    </row>
    <row r="1148" spans="1:11" x14ac:dyDescent="0.2">
      <c r="A1148" s="10"/>
      <c r="B1148" s="16"/>
      <c r="C1148" s="16"/>
      <c r="D1148" s="16"/>
      <c r="E1148" s="10"/>
      <c r="F1148" s="10"/>
      <c r="G1148" s="10"/>
      <c r="H1148" s="10"/>
      <c r="I1148" s="10"/>
      <c r="J1148" s="16"/>
      <c r="K1148" s="16"/>
    </row>
    <row r="1149" spans="1:11" x14ac:dyDescent="0.2">
      <c r="A1149" s="10"/>
      <c r="B1149" s="16"/>
      <c r="C1149" s="16"/>
      <c r="D1149" s="16"/>
      <c r="E1149" s="10"/>
      <c r="F1149" s="10"/>
      <c r="G1149" s="10"/>
      <c r="H1149" s="10"/>
      <c r="I1149" s="10"/>
      <c r="J1149" s="16"/>
      <c r="K1149" s="16"/>
    </row>
    <row r="1150" spans="1:11" x14ac:dyDescent="0.2">
      <c r="A1150" s="10"/>
      <c r="B1150" s="16"/>
      <c r="C1150" s="16"/>
      <c r="D1150" s="16"/>
      <c r="E1150" s="10"/>
      <c r="F1150" s="10"/>
      <c r="G1150" s="10"/>
      <c r="H1150" s="10"/>
      <c r="I1150" s="10"/>
      <c r="J1150" s="16"/>
      <c r="K1150" s="16"/>
    </row>
    <row r="1151" spans="1:11" x14ac:dyDescent="0.2">
      <c r="A1151" s="10"/>
      <c r="B1151" s="16"/>
      <c r="C1151" s="16"/>
      <c r="D1151" s="16"/>
      <c r="E1151" s="10"/>
      <c r="F1151" s="10"/>
      <c r="G1151" s="10"/>
      <c r="H1151" s="10"/>
      <c r="I1151" s="10"/>
      <c r="J1151" s="16"/>
      <c r="K1151" s="16"/>
    </row>
    <row r="1152" spans="1:11" x14ac:dyDescent="0.2">
      <c r="A1152" s="10"/>
      <c r="B1152" s="16"/>
      <c r="C1152" s="16"/>
      <c r="D1152" s="16"/>
      <c r="E1152" s="10"/>
      <c r="F1152" s="10"/>
      <c r="G1152" s="10"/>
      <c r="H1152" s="10"/>
      <c r="I1152" s="10"/>
      <c r="J1152" s="16"/>
      <c r="K1152" s="16"/>
    </row>
    <row r="1153" spans="1:11" x14ac:dyDescent="0.2">
      <c r="A1153" s="10"/>
      <c r="B1153" s="16"/>
      <c r="C1153" s="16"/>
      <c r="D1153" s="16"/>
      <c r="E1153" s="10"/>
      <c r="F1153" s="10"/>
      <c r="G1153" s="10"/>
      <c r="H1153" s="10"/>
      <c r="I1153" s="10"/>
      <c r="J1153" s="16"/>
      <c r="K1153" s="16"/>
    </row>
    <row r="1154" spans="1:11" x14ac:dyDescent="0.2">
      <c r="A1154" s="10"/>
      <c r="B1154" s="16"/>
      <c r="C1154" s="16"/>
      <c r="D1154" s="16"/>
      <c r="E1154" s="10"/>
      <c r="F1154" s="10"/>
      <c r="G1154" s="10"/>
      <c r="H1154" s="10"/>
      <c r="I1154" s="10"/>
      <c r="J1154" s="16"/>
      <c r="K1154" s="16"/>
    </row>
    <row r="1155" spans="1:11" x14ac:dyDescent="0.2">
      <c r="A1155" s="10"/>
      <c r="B1155" s="16"/>
      <c r="C1155" s="16"/>
      <c r="D1155" s="16"/>
      <c r="E1155" s="10"/>
      <c r="F1155" s="10"/>
      <c r="G1155" s="10"/>
      <c r="H1155" s="10"/>
      <c r="I1155" s="10"/>
      <c r="J1155" s="16"/>
      <c r="K1155" s="16"/>
    </row>
    <row r="1156" spans="1:11" x14ac:dyDescent="0.2">
      <c r="A1156" s="10"/>
      <c r="B1156" s="16"/>
      <c r="C1156" s="16"/>
      <c r="D1156" s="16"/>
      <c r="E1156" s="10"/>
      <c r="F1156" s="10"/>
      <c r="G1156" s="10"/>
      <c r="H1156" s="10"/>
      <c r="I1156" s="10"/>
      <c r="J1156" s="16"/>
      <c r="K1156" s="16"/>
    </row>
    <row r="1157" spans="1:11" x14ac:dyDescent="0.2">
      <c r="A1157" s="10"/>
      <c r="B1157" s="16"/>
      <c r="C1157" s="16"/>
      <c r="D1157" s="16"/>
      <c r="E1157" s="10"/>
      <c r="F1157" s="10"/>
      <c r="G1157" s="10"/>
      <c r="H1157" s="10"/>
      <c r="I1157" s="10"/>
      <c r="J1157" s="16"/>
      <c r="K1157" s="16"/>
    </row>
    <row r="1158" spans="1:11" x14ac:dyDescent="0.2">
      <c r="A1158" s="10"/>
      <c r="B1158" s="16"/>
      <c r="C1158" s="16"/>
      <c r="D1158" s="16"/>
      <c r="E1158" s="10"/>
      <c r="F1158" s="10"/>
      <c r="G1158" s="10"/>
      <c r="H1158" s="10"/>
      <c r="I1158" s="10"/>
      <c r="J1158" s="16"/>
      <c r="K1158" s="16"/>
    </row>
    <row r="1159" spans="1:11" x14ac:dyDescent="0.2">
      <c r="A1159" s="10"/>
      <c r="B1159" s="16"/>
      <c r="C1159" s="16"/>
      <c r="D1159" s="16"/>
      <c r="E1159" s="10"/>
      <c r="F1159" s="10"/>
      <c r="G1159" s="10"/>
      <c r="H1159" s="10"/>
      <c r="I1159" s="10"/>
      <c r="J1159" s="16"/>
      <c r="K1159" s="16"/>
    </row>
    <row r="1160" spans="1:11" x14ac:dyDescent="0.2">
      <c r="A1160" s="10"/>
      <c r="B1160" s="16"/>
      <c r="C1160" s="16"/>
      <c r="D1160" s="16"/>
      <c r="E1160" s="10"/>
      <c r="F1160" s="10"/>
      <c r="G1160" s="10"/>
      <c r="H1160" s="10"/>
      <c r="I1160" s="10"/>
      <c r="J1160" s="16"/>
      <c r="K1160" s="16"/>
    </row>
    <row r="1161" spans="1:11" x14ac:dyDescent="0.2">
      <c r="A1161" s="10"/>
      <c r="B1161" s="16"/>
      <c r="C1161" s="16"/>
      <c r="D1161" s="16"/>
      <c r="E1161" s="10"/>
      <c r="F1161" s="10"/>
      <c r="G1161" s="10"/>
      <c r="H1161" s="10"/>
      <c r="I1161" s="10"/>
      <c r="J1161" s="16"/>
      <c r="K1161" s="16"/>
    </row>
    <row r="1162" spans="1:11" x14ac:dyDescent="0.2">
      <c r="A1162" s="10"/>
      <c r="B1162" s="16"/>
      <c r="C1162" s="16"/>
      <c r="D1162" s="16"/>
      <c r="E1162" s="10"/>
      <c r="F1162" s="10"/>
      <c r="G1162" s="10"/>
      <c r="H1162" s="10"/>
      <c r="I1162" s="10"/>
      <c r="J1162" s="16"/>
      <c r="K1162" s="16"/>
    </row>
    <row r="1163" spans="1:11" x14ac:dyDescent="0.2">
      <c r="A1163" s="10"/>
      <c r="B1163" s="16"/>
      <c r="C1163" s="16"/>
      <c r="D1163" s="16"/>
      <c r="E1163" s="10"/>
      <c r="F1163" s="10"/>
      <c r="G1163" s="10"/>
      <c r="H1163" s="10"/>
      <c r="I1163" s="10"/>
      <c r="J1163" s="16"/>
      <c r="K1163" s="16"/>
    </row>
    <row r="1164" spans="1:11" x14ac:dyDescent="0.2">
      <c r="A1164" s="10"/>
      <c r="B1164" s="16"/>
      <c r="C1164" s="16"/>
      <c r="D1164" s="16"/>
      <c r="E1164" s="10"/>
      <c r="F1164" s="10"/>
      <c r="G1164" s="10"/>
      <c r="H1164" s="10"/>
      <c r="I1164" s="10"/>
      <c r="J1164" s="16"/>
      <c r="K1164" s="16"/>
    </row>
    <row r="1165" spans="1:11" x14ac:dyDescent="0.2">
      <c r="A1165" s="10"/>
      <c r="B1165" s="16"/>
      <c r="C1165" s="16"/>
      <c r="D1165" s="16"/>
      <c r="E1165" s="10"/>
      <c r="F1165" s="10"/>
      <c r="G1165" s="10"/>
      <c r="H1165" s="10"/>
      <c r="I1165" s="10"/>
      <c r="J1165" s="16"/>
      <c r="K1165" s="16"/>
    </row>
    <row r="1166" spans="1:11" x14ac:dyDescent="0.2">
      <c r="A1166" s="10"/>
      <c r="B1166" s="16"/>
      <c r="C1166" s="16"/>
      <c r="D1166" s="16"/>
      <c r="E1166" s="10"/>
      <c r="F1166" s="10"/>
      <c r="G1166" s="10"/>
      <c r="H1166" s="10"/>
      <c r="I1166" s="10"/>
      <c r="J1166" s="16"/>
      <c r="K1166" s="16"/>
    </row>
  </sheetData>
  <sheetProtection sheet="1" objects="1" scenarios="1" selectLockedCells="1"/>
  <mergeCells count="108">
    <mergeCell ref="B16:B20"/>
    <mergeCell ref="D16:D20"/>
    <mergeCell ref="K24:K26"/>
    <mergeCell ref="B21:B23"/>
    <mergeCell ref="F21:F23"/>
    <mergeCell ref="G21:G23"/>
    <mergeCell ref="B24:B26"/>
    <mergeCell ref="C24:C26"/>
    <mergeCell ref="J24:J26"/>
    <mergeCell ref="D21:D23"/>
    <mergeCell ref="D24:D26"/>
    <mergeCell ref="J21:J23"/>
    <mergeCell ref="E43:G43"/>
    <mergeCell ref="I12:I15"/>
    <mergeCell ref="E12:E15"/>
    <mergeCell ref="F12:F15"/>
    <mergeCell ref="G12:G15"/>
    <mergeCell ref="H12:H15"/>
    <mergeCell ref="I21:I23"/>
    <mergeCell ref="E16:E20"/>
    <mergeCell ref="F16:F20"/>
    <mergeCell ref="G16:G20"/>
    <mergeCell ref="H16:H20"/>
    <mergeCell ref="H27:H29"/>
    <mergeCell ref="E21:E23"/>
    <mergeCell ref="E24:E26"/>
    <mergeCell ref="F24:F26"/>
    <mergeCell ref="G24:G26"/>
    <mergeCell ref="H24:H26"/>
    <mergeCell ref="E40:G40"/>
    <mergeCell ref="E41:G41"/>
    <mergeCell ref="E42:G42"/>
    <mergeCell ref="H33:H35"/>
    <mergeCell ref="I27:I29"/>
    <mergeCell ref="I24:I26"/>
    <mergeCell ref="I16:I20"/>
    <mergeCell ref="D33:D35"/>
    <mergeCell ref="H21:H23"/>
    <mergeCell ref="J33:J35"/>
    <mergeCell ref="K36:K38"/>
    <mergeCell ref="B33:B35"/>
    <mergeCell ref="E33:E35"/>
    <mergeCell ref="F33:F35"/>
    <mergeCell ref="G33:G35"/>
    <mergeCell ref="D36:D38"/>
    <mergeCell ref="I33:I35"/>
    <mergeCell ref="K27:K29"/>
    <mergeCell ref="B30:B32"/>
    <mergeCell ref="E30:E32"/>
    <mergeCell ref="F30:F32"/>
    <mergeCell ref="G30:G32"/>
    <mergeCell ref="H30:H32"/>
    <mergeCell ref="I30:I32"/>
    <mergeCell ref="J30:J32"/>
    <mergeCell ref="K30:K32"/>
    <mergeCell ref="B27:B29"/>
    <mergeCell ref="E27:E29"/>
    <mergeCell ref="F27:F29"/>
    <mergeCell ref="G27:G29"/>
    <mergeCell ref="K21:K23"/>
    <mergeCell ref="D30:D32"/>
    <mergeCell ref="C27:C29"/>
    <mergeCell ref="A2:K2"/>
    <mergeCell ref="A3:K3"/>
    <mergeCell ref="A4:K4"/>
    <mergeCell ref="D10:H10"/>
    <mergeCell ref="D12:D15"/>
    <mergeCell ref="A6:B6"/>
    <mergeCell ref="A7:K7"/>
    <mergeCell ref="A8:B8"/>
    <mergeCell ref="A10:A11"/>
    <mergeCell ref="B10:B11"/>
    <mergeCell ref="I10:J10"/>
    <mergeCell ref="E11:F11"/>
    <mergeCell ref="G11:H11"/>
    <mergeCell ref="C10:C11"/>
    <mergeCell ref="C30:C32"/>
    <mergeCell ref="J27:J29"/>
    <mergeCell ref="B12:B15"/>
    <mergeCell ref="A9:B9"/>
    <mergeCell ref="J12:J15"/>
    <mergeCell ref="K12:K15"/>
    <mergeCell ref="J16:J20"/>
    <mergeCell ref="K16:K20"/>
    <mergeCell ref="C33:C35"/>
    <mergeCell ref="C36:C38"/>
    <mergeCell ref="C12:C15"/>
    <mergeCell ref="C9:K9"/>
    <mergeCell ref="C8:K8"/>
    <mergeCell ref="C16:C20"/>
    <mergeCell ref="C21:C23"/>
    <mergeCell ref="A27:A29"/>
    <mergeCell ref="A30:A32"/>
    <mergeCell ref="A33:A35"/>
    <mergeCell ref="A36:A38"/>
    <mergeCell ref="A12:A15"/>
    <mergeCell ref="A16:A20"/>
    <mergeCell ref="A21:A23"/>
    <mergeCell ref="A24:A26"/>
    <mergeCell ref="K33:K35"/>
    <mergeCell ref="B36:B38"/>
    <mergeCell ref="E36:E38"/>
    <mergeCell ref="F36:F38"/>
    <mergeCell ref="G36:G38"/>
    <mergeCell ref="H36:H38"/>
    <mergeCell ref="I36:I38"/>
    <mergeCell ref="J36:J38"/>
    <mergeCell ref="D27:D29"/>
  </mergeCells>
  <conditionalFormatting sqref="J12:J14 F12:F14 F16:F19 F21:F22 F24:F25 F27:F28 F30:F31 F33:F34 F36">
    <cfRule type="cellIs" dxfId="131" priority="139" stopIfTrue="1" operator="equal">
      <formula>"ZONA RIESGO ALTA"</formula>
    </cfRule>
    <cfRule type="cellIs" dxfId="130" priority="140" stopIfTrue="1" operator="equal">
      <formula>"ZONA RIESGO EXTREMA"</formula>
    </cfRule>
  </conditionalFormatting>
  <conditionalFormatting sqref="J12:J14">
    <cfRule type="cellIs" dxfId="129" priority="135" stopIfTrue="1" operator="equal">
      <formula>"ZONA RIESGO MODERADA"</formula>
    </cfRule>
    <cfRule type="cellIs" dxfId="128" priority="136" stopIfTrue="1" operator="equal">
      <formula>"ZONA RIESGO BAJA"</formula>
    </cfRule>
  </conditionalFormatting>
  <conditionalFormatting sqref="F12:F14 F16:F19 F21:F22 F24:F25 F27:F28 F30:F31 F33:F34 F36">
    <cfRule type="cellIs" dxfId="127" priority="127" stopIfTrue="1" operator="equal">
      <formula>"ZONA RIESGO BAJA"</formula>
    </cfRule>
    <cfRule type="cellIs" dxfId="126" priority="128" stopIfTrue="1" operator="equal">
      <formula>"ZONA RIESGO MODERADA"</formula>
    </cfRule>
  </conditionalFormatting>
  <conditionalFormatting sqref="F12:F14 F16:F19 F21:F22 F24:F25 F27:F28 F30:F31 F33:F34 F36">
    <cfRule type="cellIs" dxfId="125" priority="125" stopIfTrue="1" operator="equal">
      <formula>"ZONA RIESGO MODERADA"</formula>
    </cfRule>
    <cfRule type="cellIs" dxfId="124" priority="126" stopIfTrue="1" operator="equal">
      <formula>"ZONA RIESGO ALTA"</formula>
    </cfRule>
  </conditionalFormatting>
  <conditionalFormatting sqref="G97:G104">
    <cfRule type="cellIs" dxfId="123" priority="111" stopIfTrue="1" operator="equal">
      <formula>"ZONA RIESGO ALTA"</formula>
    </cfRule>
    <cfRule type="cellIs" dxfId="122" priority="112" stopIfTrue="1" operator="equal">
      <formula>"ZONA RIESGO EXTREMA"</formula>
    </cfRule>
  </conditionalFormatting>
  <conditionalFormatting sqref="G97:G104">
    <cfRule type="cellIs" dxfId="121" priority="109" stopIfTrue="1" operator="equal">
      <formula>"ZONA RIESGO MODERADA"</formula>
    </cfRule>
    <cfRule type="cellIs" dxfId="120" priority="110" stopIfTrue="1" operator="equal">
      <formula>"ZONA RIESGO BAJA"</formula>
    </cfRule>
  </conditionalFormatting>
  <conditionalFormatting sqref="I16:I19">
    <cfRule type="cellIs" dxfId="119" priority="106" stopIfTrue="1" operator="equal">
      <formula>"INACEPTABLE"</formula>
    </cfRule>
    <cfRule type="cellIs" dxfId="118" priority="107" stopIfTrue="1" operator="equal">
      <formula>"IMPORTANTE"</formula>
    </cfRule>
    <cfRule type="cellIs" dxfId="117" priority="108" stopIfTrue="1" operator="equal">
      <formula>"MODERADO"</formula>
    </cfRule>
  </conditionalFormatting>
  <conditionalFormatting sqref="I16:I19">
    <cfRule type="cellIs" dxfId="116" priority="105" stopIfTrue="1" operator="equal">
      <formula>"TOLERABLE"</formula>
    </cfRule>
  </conditionalFormatting>
  <conditionalFormatting sqref="I16:I19">
    <cfRule type="cellIs" dxfId="115" priority="103" stopIfTrue="1" operator="equal">
      <formula>"ZONA RIESGO ALTA"</formula>
    </cfRule>
    <cfRule type="cellIs" dxfId="114" priority="104" stopIfTrue="1" operator="equal">
      <formula>"ZONA EXTREMA"</formula>
    </cfRule>
  </conditionalFormatting>
  <conditionalFormatting sqref="I16:I19">
    <cfRule type="cellIs" dxfId="113" priority="101" stopIfTrue="1" operator="equal">
      <formula>"ZONA RIESGO BAJA"</formula>
    </cfRule>
    <cfRule type="cellIs" dxfId="112" priority="102" stopIfTrue="1" operator="equal">
      <formula>"ZONA RIESGO MODERADA"</formula>
    </cfRule>
  </conditionalFormatting>
  <conditionalFormatting sqref="I16:I19">
    <cfRule type="cellIs" dxfId="111" priority="99" stopIfTrue="1" operator="equal">
      <formula>"ZONA RIESGO MODERADA"</formula>
    </cfRule>
    <cfRule type="cellIs" dxfId="110" priority="100" stopIfTrue="1" operator="equal">
      <formula>"ZONA RIESGO ALTA"</formula>
    </cfRule>
  </conditionalFormatting>
  <conditionalFormatting sqref="I21:I22">
    <cfRule type="cellIs" dxfId="109" priority="96" stopIfTrue="1" operator="equal">
      <formula>"INACEPTABLE"</formula>
    </cfRule>
    <cfRule type="cellIs" dxfId="108" priority="97" stopIfTrue="1" operator="equal">
      <formula>"IMPORTANTE"</formula>
    </cfRule>
    <cfRule type="cellIs" dxfId="107" priority="98" stopIfTrue="1" operator="equal">
      <formula>"MODERADO"</formula>
    </cfRule>
  </conditionalFormatting>
  <conditionalFormatting sqref="I21:I22">
    <cfRule type="cellIs" dxfId="106" priority="95" stopIfTrue="1" operator="equal">
      <formula>"TOLERABLE"</formula>
    </cfRule>
  </conditionalFormatting>
  <conditionalFormatting sqref="I21:I22">
    <cfRule type="cellIs" dxfId="105" priority="93" stopIfTrue="1" operator="equal">
      <formula>"ZONA RIESGO ALTA"</formula>
    </cfRule>
    <cfRule type="cellIs" dxfId="104" priority="94" stopIfTrue="1" operator="equal">
      <formula>"ZONA EXTREMA"</formula>
    </cfRule>
  </conditionalFormatting>
  <conditionalFormatting sqref="I21:I22">
    <cfRule type="cellIs" dxfId="103" priority="91" stopIfTrue="1" operator="equal">
      <formula>"ZONA RIESGO BAJA"</formula>
    </cfRule>
    <cfRule type="cellIs" dxfId="102" priority="92" stopIfTrue="1" operator="equal">
      <formula>"ZONA RIESGO MODERADA"</formula>
    </cfRule>
  </conditionalFormatting>
  <conditionalFormatting sqref="I21:I22">
    <cfRule type="cellIs" dxfId="101" priority="89" stopIfTrue="1" operator="equal">
      <formula>"ZONA RIESGO MODERADA"</formula>
    </cfRule>
    <cfRule type="cellIs" dxfId="100" priority="90" stopIfTrue="1" operator="equal">
      <formula>"ZONA RIESGO ALTA"</formula>
    </cfRule>
  </conditionalFormatting>
  <conditionalFormatting sqref="I24:I25">
    <cfRule type="cellIs" dxfId="99" priority="86" stopIfTrue="1" operator="equal">
      <formula>"INACEPTABLE"</formula>
    </cfRule>
    <cfRule type="cellIs" dxfId="98" priority="87" stopIfTrue="1" operator="equal">
      <formula>"IMPORTANTE"</formula>
    </cfRule>
    <cfRule type="cellIs" dxfId="97" priority="88" stopIfTrue="1" operator="equal">
      <formula>"MODERADO"</formula>
    </cfRule>
  </conditionalFormatting>
  <conditionalFormatting sqref="I24:I25">
    <cfRule type="cellIs" dxfId="96" priority="85" stopIfTrue="1" operator="equal">
      <formula>"TOLERABLE"</formula>
    </cfRule>
  </conditionalFormatting>
  <conditionalFormatting sqref="I24:I25">
    <cfRule type="cellIs" dxfId="95" priority="83" stopIfTrue="1" operator="equal">
      <formula>"ZONA RIESGO ALTA"</formula>
    </cfRule>
    <cfRule type="cellIs" dxfId="94" priority="84" stopIfTrue="1" operator="equal">
      <formula>"ZONA EXTREMA"</formula>
    </cfRule>
  </conditionalFormatting>
  <conditionalFormatting sqref="I24:I25">
    <cfRule type="cellIs" dxfId="93" priority="81" stopIfTrue="1" operator="equal">
      <formula>"ZONA RIESGO BAJA"</formula>
    </cfRule>
    <cfRule type="cellIs" dxfId="92" priority="82" stopIfTrue="1" operator="equal">
      <formula>"ZONA RIESGO MODERADA"</formula>
    </cfRule>
  </conditionalFormatting>
  <conditionalFormatting sqref="I24:I25">
    <cfRule type="cellIs" dxfId="91" priority="79" stopIfTrue="1" operator="equal">
      <formula>"ZONA RIESGO MODERADA"</formula>
    </cfRule>
    <cfRule type="cellIs" dxfId="90" priority="80" stopIfTrue="1" operator="equal">
      <formula>"ZONA RIESGO ALTA"</formula>
    </cfRule>
  </conditionalFormatting>
  <conditionalFormatting sqref="I27:I28">
    <cfRule type="cellIs" dxfId="89" priority="76" stopIfTrue="1" operator="equal">
      <formula>"INACEPTABLE"</formula>
    </cfRule>
    <cfRule type="cellIs" dxfId="88" priority="77" stopIfTrue="1" operator="equal">
      <formula>"IMPORTANTE"</formula>
    </cfRule>
    <cfRule type="cellIs" dxfId="87" priority="78" stopIfTrue="1" operator="equal">
      <formula>"MODERADO"</formula>
    </cfRule>
  </conditionalFormatting>
  <conditionalFormatting sqref="I27:I28">
    <cfRule type="cellIs" dxfId="86" priority="75" stopIfTrue="1" operator="equal">
      <formula>"TOLERABLE"</formula>
    </cfRule>
  </conditionalFormatting>
  <conditionalFormatting sqref="I27:I28">
    <cfRule type="cellIs" dxfId="85" priority="73" stopIfTrue="1" operator="equal">
      <formula>"ZONA RIESGO ALTA"</formula>
    </cfRule>
    <cfRule type="cellIs" dxfId="84" priority="74" stopIfTrue="1" operator="equal">
      <formula>"ZONA EXTREMA"</formula>
    </cfRule>
  </conditionalFormatting>
  <conditionalFormatting sqref="I27:I28">
    <cfRule type="cellIs" dxfId="83" priority="71" stopIfTrue="1" operator="equal">
      <formula>"ZONA RIESGO BAJA"</formula>
    </cfRule>
    <cfRule type="cellIs" dxfId="82" priority="72" stopIfTrue="1" operator="equal">
      <formula>"ZONA RIESGO MODERADA"</formula>
    </cfRule>
  </conditionalFormatting>
  <conditionalFormatting sqref="I27:I28">
    <cfRule type="cellIs" dxfId="81" priority="69" stopIfTrue="1" operator="equal">
      <formula>"ZONA RIESGO MODERADA"</formula>
    </cfRule>
    <cfRule type="cellIs" dxfId="80" priority="70" stopIfTrue="1" operator="equal">
      <formula>"ZONA RIESGO ALTA"</formula>
    </cfRule>
  </conditionalFormatting>
  <conditionalFormatting sqref="I30:I31">
    <cfRule type="cellIs" dxfId="79" priority="66" stopIfTrue="1" operator="equal">
      <formula>"INACEPTABLE"</formula>
    </cfRule>
    <cfRule type="cellIs" dxfId="78" priority="67" stopIfTrue="1" operator="equal">
      <formula>"IMPORTANTE"</formula>
    </cfRule>
    <cfRule type="cellIs" dxfId="77" priority="68" stopIfTrue="1" operator="equal">
      <formula>"MODERADO"</formula>
    </cfRule>
  </conditionalFormatting>
  <conditionalFormatting sqref="I30:I31">
    <cfRule type="cellIs" dxfId="76" priority="65" stopIfTrue="1" operator="equal">
      <formula>"TOLERABLE"</formula>
    </cfRule>
  </conditionalFormatting>
  <conditionalFormatting sqref="I30:I31">
    <cfRule type="cellIs" dxfId="75" priority="63" stopIfTrue="1" operator="equal">
      <formula>"ZONA RIESGO ALTA"</formula>
    </cfRule>
    <cfRule type="cellIs" dxfId="74" priority="64" stopIfTrue="1" operator="equal">
      <formula>"ZONA EXTREMA"</formula>
    </cfRule>
  </conditionalFormatting>
  <conditionalFormatting sqref="I30:I31">
    <cfRule type="cellIs" dxfId="73" priority="61" stopIfTrue="1" operator="equal">
      <formula>"ZONA RIESGO BAJA"</formula>
    </cfRule>
    <cfRule type="cellIs" dxfId="72" priority="62" stopIfTrue="1" operator="equal">
      <formula>"ZONA RIESGO MODERADA"</formula>
    </cfRule>
  </conditionalFormatting>
  <conditionalFormatting sqref="I30:I31">
    <cfRule type="cellIs" dxfId="71" priority="59" stopIfTrue="1" operator="equal">
      <formula>"ZONA RIESGO MODERADA"</formula>
    </cfRule>
    <cfRule type="cellIs" dxfId="70" priority="60" stopIfTrue="1" operator="equal">
      <formula>"ZONA RIESGO ALTA"</formula>
    </cfRule>
  </conditionalFormatting>
  <conditionalFormatting sqref="I33:I34">
    <cfRule type="cellIs" dxfId="69" priority="56" stopIfTrue="1" operator="equal">
      <formula>"INACEPTABLE"</formula>
    </cfRule>
    <cfRule type="cellIs" dxfId="68" priority="57" stopIfTrue="1" operator="equal">
      <formula>"IMPORTANTE"</formula>
    </cfRule>
    <cfRule type="cellIs" dxfId="67" priority="58" stopIfTrue="1" operator="equal">
      <formula>"MODERADO"</formula>
    </cfRule>
  </conditionalFormatting>
  <conditionalFormatting sqref="I33:I34">
    <cfRule type="cellIs" dxfId="66" priority="55" stopIfTrue="1" operator="equal">
      <formula>"TOLERABLE"</formula>
    </cfRule>
  </conditionalFormatting>
  <conditionalFormatting sqref="I33:I34">
    <cfRule type="cellIs" dxfId="65" priority="53" stopIfTrue="1" operator="equal">
      <formula>"ZONA RIESGO ALTA"</formula>
    </cfRule>
    <cfRule type="cellIs" dxfId="64" priority="54" stopIfTrue="1" operator="equal">
      <formula>"ZONA EXTREMA"</formula>
    </cfRule>
  </conditionalFormatting>
  <conditionalFormatting sqref="I33:I34">
    <cfRule type="cellIs" dxfId="63" priority="51" stopIfTrue="1" operator="equal">
      <formula>"ZONA RIESGO BAJA"</formula>
    </cfRule>
    <cfRule type="cellIs" dxfId="62" priority="52" stopIfTrue="1" operator="equal">
      <formula>"ZONA RIESGO MODERADA"</formula>
    </cfRule>
  </conditionalFormatting>
  <conditionalFormatting sqref="I33:I34">
    <cfRule type="cellIs" dxfId="61" priority="49" stopIfTrue="1" operator="equal">
      <formula>"ZONA RIESGO MODERADA"</formula>
    </cfRule>
    <cfRule type="cellIs" dxfId="60" priority="50" stopIfTrue="1" operator="equal">
      <formula>"ZONA RIESGO ALTA"</formula>
    </cfRule>
  </conditionalFormatting>
  <conditionalFormatting sqref="I36">
    <cfRule type="cellIs" dxfId="59" priority="46" stopIfTrue="1" operator="equal">
      <formula>"INACEPTABLE"</formula>
    </cfRule>
    <cfRule type="cellIs" dxfId="58" priority="47" stopIfTrue="1" operator="equal">
      <formula>"IMPORTANTE"</formula>
    </cfRule>
    <cfRule type="cellIs" dxfId="57" priority="48" stopIfTrue="1" operator="equal">
      <formula>"MODERADO"</formula>
    </cfRule>
  </conditionalFormatting>
  <conditionalFormatting sqref="I36">
    <cfRule type="cellIs" dxfId="56" priority="45" stopIfTrue="1" operator="equal">
      <formula>"TOLERABLE"</formula>
    </cfRule>
  </conditionalFormatting>
  <conditionalFormatting sqref="I36">
    <cfRule type="cellIs" dxfId="55" priority="43" stopIfTrue="1" operator="equal">
      <formula>"ZONA RIESGO ALTA"</formula>
    </cfRule>
    <cfRule type="cellIs" dxfId="54" priority="44" stopIfTrue="1" operator="equal">
      <formula>"ZONA EXTREMA"</formula>
    </cfRule>
  </conditionalFormatting>
  <conditionalFormatting sqref="I36">
    <cfRule type="cellIs" dxfId="53" priority="41" stopIfTrue="1" operator="equal">
      <formula>"ZONA RIESGO BAJA"</formula>
    </cfRule>
    <cfRule type="cellIs" dxfId="52" priority="42" stopIfTrue="1" operator="equal">
      <formula>"ZONA RIESGO MODERADA"</formula>
    </cfRule>
  </conditionalFormatting>
  <conditionalFormatting sqref="I36">
    <cfRule type="cellIs" dxfId="51" priority="39" stopIfTrue="1" operator="equal">
      <formula>"ZONA RIESGO MODERADA"</formula>
    </cfRule>
    <cfRule type="cellIs" dxfId="50" priority="40" stopIfTrue="1" operator="equal">
      <formula>"ZONA RIESGO ALTA"</formula>
    </cfRule>
  </conditionalFormatting>
  <conditionalFormatting sqref="J16:J19">
    <cfRule type="cellIs" dxfId="49" priority="37" stopIfTrue="1" operator="equal">
      <formula>"ZONA RIESGO ALTA"</formula>
    </cfRule>
    <cfRule type="cellIs" dxfId="48" priority="38" stopIfTrue="1" operator="equal">
      <formula>"ZONA RIESGO EXTREMA"</formula>
    </cfRule>
  </conditionalFormatting>
  <conditionalFormatting sqref="J16:J19">
    <cfRule type="cellIs" dxfId="47" priority="35" stopIfTrue="1" operator="equal">
      <formula>"ZONA RIESGO MODERADA"</formula>
    </cfRule>
    <cfRule type="cellIs" dxfId="46" priority="36" stopIfTrue="1" operator="equal">
      <formula>"ZONA RIESGO BAJA"</formula>
    </cfRule>
  </conditionalFormatting>
  <conditionalFormatting sqref="J21:J22">
    <cfRule type="cellIs" dxfId="45" priority="33" stopIfTrue="1" operator="equal">
      <formula>"ZONA RIESGO ALTA"</formula>
    </cfRule>
    <cfRule type="cellIs" dxfId="44" priority="34" stopIfTrue="1" operator="equal">
      <formula>"ZONA RIESGO EXTREMA"</formula>
    </cfRule>
  </conditionalFormatting>
  <conditionalFormatting sqref="J21:J22">
    <cfRule type="cellIs" dxfId="43" priority="31" stopIfTrue="1" operator="equal">
      <formula>"ZONA RIESGO MODERADA"</formula>
    </cfRule>
    <cfRule type="cellIs" dxfId="42" priority="32" stopIfTrue="1" operator="equal">
      <formula>"ZONA RIESGO BAJA"</formula>
    </cfRule>
  </conditionalFormatting>
  <conditionalFormatting sqref="J24:J25">
    <cfRule type="cellIs" dxfId="41" priority="29" stopIfTrue="1" operator="equal">
      <formula>"ZONA RIESGO ALTA"</formula>
    </cfRule>
    <cfRule type="cellIs" dxfId="40" priority="30" stopIfTrue="1" operator="equal">
      <formula>"ZONA RIESGO EXTREMA"</formula>
    </cfRule>
  </conditionalFormatting>
  <conditionalFormatting sqref="J24:J25">
    <cfRule type="cellIs" dxfId="39" priority="27" stopIfTrue="1" operator="equal">
      <formula>"ZONA RIESGO MODERADA"</formula>
    </cfRule>
    <cfRule type="cellIs" dxfId="38" priority="28" stopIfTrue="1" operator="equal">
      <formula>"ZONA RIESGO BAJA"</formula>
    </cfRule>
  </conditionalFormatting>
  <conditionalFormatting sqref="J27:J28">
    <cfRule type="cellIs" dxfId="37" priority="25" stopIfTrue="1" operator="equal">
      <formula>"ZONA RIESGO ALTA"</formula>
    </cfRule>
    <cfRule type="cellIs" dxfId="36" priority="26" stopIfTrue="1" operator="equal">
      <formula>"ZONA RIESGO EXTREMA"</formula>
    </cfRule>
  </conditionalFormatting>
  <conditionalFormatting sqref="J27:J28">
    <cfRule type="cellIs" dxfId="35" priority="23" stopIfTrue="1" operator="equal">
      <formula>"ZONA RIESGO MODERADA"</formula>
    </cfRule>
    <cfRule type="cellIs" dxfId="34" priority="24" stopIfTrue="1" operator="equal">
      <formula>"ZONA RIESGO BAJA"</formula>
    </cfRule>
  </conditionalFormatting>
  <conditionalFormatting sqref="J30:J31">
    <cfRule type="cellIs" dxfId="33" priority="21" stopIfTrue="1" operator="equal">
      <formula>"ZONA RIESGO ALTA"</formula>
    </cfRule>
    <cfRule type="cellIs" dxfId="32" priority="22" stopIfTrue="1" operator="equal">
      <formula>"ZONA RIESGO EXTREMA"</formula>
    </cfRule>
  </conditionalFormatting>
  <conditionalFormatting sqref="J30:J31">
    <cfRule type="cellIs" dxfId="31" priority="19" stopIfTrue="1" operator="equal">
      <formula>"ZONA RIESGO MODERADA"</formula>
    </cfRule>
    <cfRule type="cellIs" dxfId="30" priority="20" stopIfTrue="1" operator="equal">
      <formula>"ZONA RIESGO BAJA"</formula>
    </cfRule>
  </conditionalFormatting>
  <conditionalFormatting sqref="J33:J34">
    <cfRule type="cellIs" dxfId="29" priority="17" stopIfTrue="1" operator="equal">
      <formula>"ZONA RIESGO ALTA"</formula>
    </cfRule>
    <cfRule type="cellIs" dxfId="28" priority="18" stopIfTrue="1" operator="equal">
      <formula>"ZONA RIESGO EXTREMA"</formula>
    </cfRule>
  </conditionalFormatting>
  <conditionalFormatting sqref="J33:J34">
    <cfRule type="cellIs" dxfId="27" priority="15" stopIfTrue="1" operator="equal">
      <formula>"ZONA RIESGO MODERADA"</formula>
    </cfRule>
    <cfRule type="cellIs" dxfId="26" priority="16" stopIfTrue="1" operator="equal">
      <formula>"ZONA RIESGO BAJA"</formula>
    </cfRule>
  </conditionalFormatting>
  <conditionalFormatting sqref="J36">
    <cfRule type="cellIs" dxfId="25" priority="13" stopIfTrue="1" operator="equal">
      <formula>"ZONA RIESGO ALTA"</formula>
    </cfRule>
    <cfRule type="cellIs" dxfId="24" priority="14" stopIfTrue="1" operator="equal">
      <formula>"ZONA RIESGO EXTREMA"</formula>
    </cfRule>
  </conditionalFormatting>
  <conditionalFormatting sqref="J36">
    <cfRule type="cellIs" dxfId="23" priority="11" stopIfTrue="1" operator="equal">
      <formula>"ZONA RIESGO MODERADA"</formula>
    </cfRule>
    <cfRule type="cellIs" dxfId="22" priority="12" stopIfTrue="1" operator="equal">
      <formula>"ZONA RIESGO BAJA"</formula>
    </cfRule>
  </conditionalFormatting>
  <conditionalFormatting sqref="I12:I14">
    <cfRule type="cellIs" dxfId="21" priority="8" stopIfTrue="1" operator="equal">
      <formula>"INACEPTABLE"</formula>
    </cfRule>
    <cfRule type="cellIs" dxfId="20" priority="9" stopIfTrue="1" operator="equal">
      <formula>"IMPORTANTE"</formula>
    </cfRule>
    <cfRule type="cellIs" dxfId="19" priority="10" stopIfTrue="1" operator="equal">
      <formula>"MODERADO"</formula>
    </cfRule>
  </conditionalFormatting>
  <conditionalFormatting sqref="I12:I14">
    <cfRule type="cellIs" dxfId="18" priority="7" stopIfTrue="1" operator="equal">
      <formula>"TOLERABLE"</formula>
    </cfRule>
  </conditionalFormatting>
  <conditionalFormatting sqref="I12:I14">
    <cfRule type="cellIs" dxfId="17" priority="5" stopIfTrue="1" operator="equal">
      <formula>"ZONA RIESGO ALTA"</formula>
    </cfRule>
    <cfRule type="cellIs" dxfId="16" priority="6" stopIfTrue="1" operator="equal">
      <formula>"ZONA EXTREMA"</formula>
    </cfRule>
  </conditionalFormatting>
  <conditionalFormatting sqref="I12:I14">
    <cfRule type="cellIs" dxfId="15" priority="3" stopIfTrue="1" operator="equal">
      <formula>"ZONA RIESGO BAJA"</formula>
    </cfRule>
    <cfRule type="cellIs" dxfId="14" priority="4" stopIfTrue="1" operator="equal">
      <formula>"ZONA RIESGO MODERADA"</formula>
    </cfRule>
  </conditionalFormatting>
  <conditionalFormatting sqref="I12:I14">
    <cfRule type="cellIs" dxfId="13" priority="1" stopIfTrue="1" operator="equal">
      <formula>"ZONA RIESGO MODERADA"</formula>
    </cfRule>
    <cfRule type="cellIs" dxfId="12" priority="2" stopIfTrue="1" operator="equal">
      <formula>"ZONA RIESGO ALTA"</formula>
    </cfRule>
  </conditionalFormatting>
  <dataValidations count="4">
    <dataValidation allowBlank="1" showInputMessage="1" showErrorMessage="1" prompt="Es la materialización del riesgo y las consecuencias de su aparición. Su escala es: 5 bajo impacto, 10 medio, 20 alto impacto._x000a_" sqref="G11" xr:uid="{00000000-0002-0000-0400-000000000000}"/>
    <dataValidation allowBlank="1" showInputMessage="1" showErrorMessage="1" prompt="La probabilidad se encuentra determinada por una escala de 1 a 3, siendo 1 la menor probabilidad de ocurrencia del riesgo y 3 la mayor probabilidad de  ocurrencia." sqref="E11" xr:uid="{00000000-0002-0000-0400-000001000000}"/>
    <dataValidation type="list" allowBlank="1" showInputMessage="1" showErrorMessage="1" sqref="E12:E14 E36 E33:E34 E30:E31 E27:E28 E24:E25 E21:E22 E16:E19" xr:uid="{00000000-0002-0000-0400-000002000000}">
      <formula1>$A$63:$A$67</formula1>
    </dataValidation>
    <dataValidation type="list" allowBlank="1" showInputMessage="1" showErrorMessage="1" sqref="K12:K38" xr:uid="{00000000-0002-0000-0400-000003000000}">
      <formula1>$I$98:$I$104</formula1>
    </dataValidation>
  </dataValidations>
  <pageMargins left="0.7" right="0.7" top="0.75" bottom="0.75" header="0.3" footer="0.3"/>
  <pageSetup scale="73" orientation="portrait" horizontalDpi="4294967292" verticalDpi="4294967292" r:id="rId1"/>
  <colBreaks count="1" manualBreakCount="1">
    <brk id="8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6" tint="-0.249977111117893"/>
  </sheetPr>
  <dimension ref="A1:N42"/>
  <sheetViews>
    <sheetView tabSelected="1" topLeftCell="A7" zoomScale="70" zoomScaleNormal="70" workbookViewId="0">
      <selection activeCell="S23" sqref="S23"/>
    </sheetView>
  </sheetViews>
  <sheetFormatPr baseColWidth="10" defaultColWidth="10.85546875" defaultRowHeight="14.25" x14ac:dyDescent="0.2"/>
  <cols>
    <col min="1" max="1" width="16.42578125" style="6" customWidth="1"/>
    <col min="2" max="6" width="18.42578125" style="6" customWidth="1"/>
    <col min="7" max="7" width="9" style="6" customWidth="1"/>
    <col min="8" max="8" width="3.28515625" style="6" customWidth="1"/>
    <col min="9" max="9" width="14.140625" style="6" customWidth="1"/>
    <col min="10" max="10" width="61.42578125" style="6" customWidth="1"/>
    <col min="11" max="11" width="13.5703125" style="6" customWidth="1"/>
    <col min="12" max="12" width="8.42578125" style="6" customWidth="1"/>
    <col min="13" max="13" width="13" style="6" customWidth="1"/>
    <col min="14" max="14" width="3.7109375" style="6" customWidth="1"/>
    <col min="15" max="16384" width="10.85546875" style="6"/>
  </cols>
  <sheetData>
    <row r="1" spans="1:14" s="53" customFormat="1" ht="14.1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s="54" customFormat="1" ht="30.95" customHeight="1" x14ac:dyDescent="0.25">
      <c r="A2" s="601" t="s">
        <v>133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602"/>
    </row>
    <row r="3" spans="1:14" s="54" customFormat="1" ht="21.95" customHeight="1" x14ac:dyDescent="0.35">
      <c r="A3" s="603" t="s">
        <v>228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604"/>
    </row>
    <row r="4" spans="1:14" s="54" customFormat="1" ht="15.75" x14ac:dyDescent="0.25">
      <c r="A4" s="601" t="s">
        <v>137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602"/>
    </row>
    <row r="5" spans="1:14" s="55" customFormat="1" ht="16.5" customHeight="1" thickBot="1" x14ac:dyDescent="0.3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s="17" customFormat="1" ht="30" customHeight="1" thickBot="1" x14ac:dyDescent="0.25">
      <c r="A6" s="609" t="s">
        <v>138</v>
      </c>
      <c r="B6" s="610"/>
      <c r="C6" s="600">
        <f>IF('CONTEXTO ESTRATÉGICO'!C6="","",'CONTEXTO ESTRATÉGICO'!C6)</f>
        <v>43794</v>
      </c>
      <c r="D6" s="600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s="17" customFormat="1" ht="15" customHeight="1" x14ac:dyDescent="0.2">
      <c r="A7" s="203" t="s">
        <v>9</v>
      </c>
      <c r="B7" s="614" t="str">
        <f>IF('CONTEXTO ESTRATÉGICO'!C8="","",'CONTEXTO ESTRATÉGICO'!C8)</f>
        <v>CONTROL INTERNO Y AUDITORíA</v>
      </c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5"/>
    </row>
    <row r="8" spans="1:14" s="17" customFormat="1" ht="45.75" customHeight="1" thickBot="1" x14ac:dyDescent="0.25">
      <c r="A8" s="204" t="s">
        <v>10</v>
      </c>
      <c r="B8" s="616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7"/>
    </row>
    <row r="9" spans="1:14" s="17" customFormat="1" ht="30.95" customHeight="1" x14ac:dyDescent="0.2">
      <c r="A9" s="597" t="s">
        <v>231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9"/>
    </row>
    <row r="10" spans="1:14" x14ac:dyDescent="0.2">
      <c r="A10" s="85"/>
      <c r="B10" s="86"/>
      <c r="C10" s="86"/>
      <c r="D10" s="86"/>
      <c r="E10" s="86"/>
      <c r="F10" s="86"/>
      <c r="G10" s="87"/>
      <c r="H10" s="88"/>
      <c r="I10" s="86"/>
      <c r="J10" s="86"/>
      <c r="K10" s="86"/>
      <c r="L10" s="86"/>
      <c r="M10" s="86"/>
      <c r="N10" s="89"/>
    </row>
    <row r="11" spans="1:14" ht="15" thickBot="1" x14ac:dyDescent="0.25">
      <c r="A11" s="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3"/>
    </row>
    <row r="12" spans="1:14" x14ac:dyDescent="0.2">
      <c r="A12" s="5"/>
      <c r="B12" s="618"/>
      <c r="C12" s="618"/>
      <c r="D12" s="618"/>
      <c r="E12" s="618"/>
      <c r="F12" s="618"/>
      <c r="G12" s="619"/>
      <c r="H12" s="17"/>
      <c r="I12" s="17"/>
      <c r="J12" s="17"/>
      <c r="K12" s="17"/>
      <c r="L12" s="17"/>
      <c r="M12" s="17"/>
      <c r="N12" s="23"/>
    </row>
    <row r="13" spans="1:14" x14ac:dyDescent="0.2">
      <c r="A13" s="5"/>
      <c r="B13" s="17"/>
      <c r="C13" s="17"/>
      <c r="D13" s="17"/>
      <c r="E13" s="17"/>
      <c r="F13" s="17"/>
      <c r="G13" s="1"/>
      <c r="H13" s="17"/>
      <c r="I13" s="17"/>
      <c r="J13" s="17"/>
      <c r="K13" s="17"/>
      <c r="L13" s="17"/>
      <c r="M13" s="17"/>
      <c r="N13" s="23"/>
    </row>
    <row r="14" spans="1:14" x14ac:dyDescent="0.2">
      <c r="A14" s="5"/>
      <c r="B14" s="17"/>
      <c r="C14" s="17"/>
      <c r="D14" s="17"/>
      <c r="E14" s="17"/>
      <c r="F14" s="17"/>
      <c r="G14" s="1"/>
      <c r="H14" s="17"/>
      <c r="I14" s="17"/>
      <c r="J14" s="17"/>
      <c r="K14" s="17"/>
      <c r="L14" s="17"/>
      <c r="M14" s="17"/>
      <c r="N14" s="23"/>
    </row>
    <row r="15" spans="1:14" x14ac:dyDescent="0.2">
      <c r="A15" s="5"/>
      <c r="B15" s="17"/>
      <c r="C15" s="17"/>
      <c r="D15" s="17"/>
      <c r="E15" s="17"/>
      <c r="F15" s="2"/>
      <c r="G15" s="1"/>
      <c r="H15" s="17"/>
      <c r="I15" s="620" t="s">
        <v>72</v>
      </c>
      <c r="J15" s="605" t="s">
        <v>337</v>
      </c>
      <c r="K15" s="607" t="s">
        <v>199</v>
      </c>
      <c r="L15" s="607" t="s">
        <v>73</v>
      </c>
      <c r="M15" s="607" t="s">
        <v>74</v>
      </c>
      <c r="N15" s="23"/>
    </row>
    <row r="16" spans="1:14" ht="28.5" customHeight="1" x14ac:dyDescent="0.2">
      <c r="A16" s="5"/>
      <c r="B16" s="212"/>
      <c r="C16" s="224"/>
      <c r="D16" s="215"/>
      <c r="E16" s="215"/>
      <c r="F16" s="230"/>
      <c r="G16" s="622" t="s">
        <v>273</v>
      </c>
      <c r="H16" s="17"/>
      <c r="I16" s="621"/>
      <c r="J16" s="606"/>
      <c r="K16" s="608"/>
      <c r="L16" s="608"/>
      <c r="M16" s="608"/>
      <c r="N16" s="23"/>
    </row>
    <row r="17" spans="1:14" ht="28.5" customHeight="1" x14ac:dyDescent="0.2">
      <c r="A17" s="5"/>
      <c r="B17" s="213"/>
      <c r="C17" s="225"/>
      <c r="D17" s="216"/>
      <c r="E17" s="216"/>
      <c r="F17" s="231"/>
      <c r="G17" s="623"/>
      <c r="H17" s="17"/>
      <c r="I17" s="58" t="str">
        <f>'IDENTIFICACIÓN DEL RIESGO'!A12</f>
        <v>Riesgo 1</v>
      </c>
      <c r="J17" s="136" t="str">
        <f>VLOOKUP(I17,'IDENTIFICACIÓN DEL RIESGO'!A:M,2,0)</f>
        <v>Omitir o modificar información sobre irregularidades detectadas en auditorías internas de gestión en busca de beneficio personal o de terceros</v>
      </c>
      <c r="K17" s="122" t="str">
        <f>+VLOOKUP(I17,'IDENTIFICACIÓN DEL RIESGO'!A:M,4,0)</f>
        <v>Corrupción</v>
      </c>
      <c r="L17" s="58">
        <f>'ANÁLISIS DEL RIESGO'!G12</f>
        <v>10</v>
      </c>
      <c r="M17" s="58">
        <f>'ANÁLISIS DEL RIESGO'!E12</f>
        <v>4</v>
      </c>
      <c r="N17" s="23"/>
    </row>
    <row r="18" spans="1:14" ht="28.5" customHeight="1" x14ac:dyDescent="0.2">
      <c r="A18" s="5"/>
      <c r="B18" s="214"/>
      <c r="C18" s="226"/>
      <c r="D18" s="217"/>
      <c r="E18" s="217"/>
      <c r="F18" s="232"/>
      <c r="G18" s="624"/>
      <c r="H18" s="17"/>
      <c r="I18" s="58" t="str">
        <f>'IDENTIFICACIÓN DEL RIESGO'!A16</f>
        <v>Riesgo 2</v>
      </c>
      <c r="J18" s="237" t="str">
        <f>VLOOKUP(I18,'IDENTIFICACIÓN DEL RIESGO'!A:M,2,0)</f>
        <v>Incurrir en el presunto delito de falsedad en documento público</v>
      </c>
      <c r="K18" s="122" t="str">
        <f>+VLOOKUP(I18,'IDENTIFICACIÓN DEL RIESGO'!A:M,4,0)</f>
        <v>Corrupción</v>
      </c>
      <c r="L18" s="57">
        <f>'ANÁLISIS DEL RIESGO'!G16</f>
        <v>10</v>
      </c>
      <c r="M18" s="58">
        <f>'ANÁLISIS DEL RIESGO'!E16</f>
        <v>4</v>
      </c>
      <c r="N18" s="23"/>
    </row>
    <row r="19" spans="1:14" ht="28.5" customHeight="1" x14ac:dyDescent="0.2">
      <c r="A19" s="5"/>
      <c r="B19" s="209"/>
      <c r="C19" s="224"/>
      <c r="D19" s="212"/>
      <c r="E19" s="215"/>
      <c r="F19" s="230"/>
      <c r="G19" s="625" t="s">
        <v>272</v>
      </c>
      <c r="H19" s="17"/>
      <c r="I19" s="58" t="str">
        <f>'IDENTIFICACIÓN DEL RIESGO'!A20</f>
        <v>Riesgo 3</v>
      </c>
      <c r="J19" s="136" t="str">
        <f>VLOOKUP(I19,'IDENTIFICACIÓN DEL RIESGO'!A:M,2,0)</f>
        <v>Posibilidad de omitir la identificación de   errores y de calidad en la información suministrada.  o fraudes  existentes  en las auditorias realizadas</v>
      </c>
      <c r="K19" s="122" t="str">
        <f>+VLOOKUP(I19,'IDENTIFICACIÓN DEL RIESGO'!A:M,4,0)</f>
        <v>Proceso</v>
      </c>
      <c r="L19" s="57">
        <f>'ANÁLISIS DEL RIESGO'!G21</f>
        <v>5</v>
      </c>
      <c r="M19" s="58">
        <f>'ANÁLISIS DEL RIESGO'!E21</f>
        <v>4</v>
      </c>
      <c r="N19" s="23"/>
    </row>
    <row r="20" spans="1:14" ht="28.5" customHeight="1" x14ac:dyDescent="0.2">
      <c r="A20" s="5"/>
      <c r="B20" s="210"/>
      <c r="C20" s="225"/>
      <c r="D20" s="213"/>
      <c r="E20" s="216"/>
      <c r="F20" s="231"/>
      <c r="G20" s="625"/>
      <c r="H20" s="17"/>
      <c r="I20" s="58" t="str">
        <f>'IDENTIFICACIÓN DEL RIESGO'!A24</f>
        <v>Riesgo 4</v>
      </c>
      <c r="J20" s="136">
        <f>VLOOKUP(I20,'IDENTIFICACIÓN DEL RIESGO'!A:M,2,0)</f>
        <v>0</v>
      </c>
      <c r="K20" s="122">
        <f>+VLOOKUP(I20,'IDENTIFICACIÓN DEL RIESGO'!A:M,4,0)</f>
        <v>0</v>
      </c>
      <c r="L20" s="57">
        <f>'ANÁLISIS DEL RIESGO'!G24</f>
        <v>0</v>
      </c>
      <c r="M20" s="58">
        <f>'ANÁLISIS DEL RIESGO'!E24</f>
        <v>0</v>
      </c>
      <c r="N20" s="23"/>
    </row>
    <row r="21" spans="1:14" ht="28.5" customHeight="1" x14ac:dyDescent="0.2">
      <c r="A21" s="5"/>
      <c r="B21" s="211"/>
      <c r="C21" s="226"/>
      <c r="D21" s="214"/>
      <c r="E21" s="217"/>
      <c r="F21" s="232"/>
      <c r="G21" s="626"/>
      <c r="H21" s="17"/>
      <c r="I21" s="58" t="str">
        <f>'IDENTIFICACIÓN DEL RIESGO'!A28</f>
        <v>Riesgo 5</v>
      </c>
      <c r="J21" s="136">
        <f>VLOOKUP(I21,'IDENTIFICACIÓN DEL RIESGO'!A:M,2,0)</f>
        <v>0</v>
      </c>
      <c r="K21" s="122">
        <f>+VLOOKUP(I21,'IDENTIFICACIÓN DEL RIESGO'!A:M,4,0)</f>
        <v>0</v>
      </c>
      <c r="L21" s="57">
        <f>'ANÁLISIS DEL RIESGO'!G27</f>
        <v>0</v>
      </c>
      <c r="M21" s="58">
        <f>'ANÁLISIS DEL RIESGO'!E27</f>
        <v>0</v>
      </c>
      <c r="N21" s="23"/>
    </row>
    <row r="22" spans="1:14" ht="28.5" customHeight="1" x14ac:dyDescent="0.2">
      <c r="A22" s="5"/>
      <c r="B22" s="206"/>
      <c r="C22" s="221"/>
      <c r="D22" s="212"/>
      <c r="E22" s="215"/>
      <c r="F22" s="230"/>
      <c r="G22" s="595" t="s">
        <v>271</v>
      </c>
      <c r="H22" s="17"/>
      <c r="I22" s="58" t="str">
        <f>'IDENTIFICACIÓN DEL RIESGO'!A32</f>
        <v>Riesgo 6</v>
      </c>
      <c r="J22" s="136">
        <f>VLOOKUP(I22,'IDENTIFICACIÓN DEL RIESGO'!A:M,2,0)</f>
        <v>0</v>
      </c>
      <c r="K22" s="122">
        <f>+VLOOKUP(I22,'IDENTIFICACIÓN DEL RIESGO'!A:M,4,0)</f>
        <v>0</v>
      </c>
      <c r="L22" s="57">
        <f>'ANÁLISIS DEL RIESGO'!G30</f>
        <v>0</v>
      </c>
      <c r="M22" s="58">
        <f>'ANÁLISIS DEL RIESGO'!E30</f>
        <v>0</v>
      </c>
      <c r="N22" s="23"/>
    </row>
    <row r="23" spans="1:14" ht="28.5" customHeight="1" x14ac:dyDescent="0.2">
      <c r="A23" s="5"/>
      <c r="B23" s="207"/>
      <c r="C23" s="222"/>
      <c r="D23" s="213"/>
      <c r="E23" s="216"/>
      <c r="F23" s="231"/>
      <c r="G23" s="595"/>
      <c r="H23" s="17"/>
      <c r="I23" s="58" t="str">
        <f>'IDENTIFICACIÓN DEL RIESGO'!A36</f>
        <v>Riesgo 7</v>
      </c>
      <c r="J23" s="136">
        <f>VLOOKUP(I23,'IDENTIFICACIÓN DEL RIESGO'!A:M,2,0)</f>
        <v>0</v>
      </c>
      <c r="K23" s="122">
        <f>+VLOOKUP(I23,'IDENTIFICACIÓN DEL RIESGO'!A:M,4,0)</f>
        <v>0</v>
      </c>
      <c r="L23" s="57">
        <f>'ANÁLISIS DEL RIESGO'!G33</f>
        <v>0</v>
      </c>
      <c r="M23" s="58">
        <f>'ANÁLISIS DEL RIESGO'!E33</f>
        <v>0</v>
      </c>
      <c r="N23" s="23"/>
    </row>
    <row r="24" spans="1:14" ht="28.5" customHeight="1" x14ac:dyDescent="0.2">
      <c r="A24" s="5"/>
      <c r="B24" s="208"/>
      <c r="C24" s="223"/>
      <c r="D24" s="214"/>
      <c r="E24" s="217"/>
      <c r="F24" s="233"/>
      <c r="G24" s="596"/>
      <c r="H24" s="17"/>
      <c r="I24" s="58" t="str">
        <f>'IDENTIFICACIÓN DEL RIESGO'!A40</f>
        <v>Riesgo 8</v>
      </c>
      <c r="J24" s="136">
        <f>VLOOKUP(I24,'IDENTIFICACIÓN DEL RIESGO'!A:M,2,0)</f>
        <v>0</v>
      </c>
      <c r="K24" s="122">
        <f>+VLOOKUP(I24,'IDENTIFICACIÓN DEL RIESGO'!A:M,4,0)</f>
        <v>0</v>
      </c>
      <c r="L24" s="57">
        <f>'ANÁLISIS DEL RIESGO'!G36</f>
        <v>0</v>
      </c>
      <c r="M24" s="58">
        <f>'ANÁLISIS DEL RIESGO'!E36</f>
        <v>0</v>
      </c>
      <c r="N24" s="23"/>
    </row>
    <row r="25" spans="1:14" ht="28.5" customHeight="1" x14ac:dyDescent="0.2">
      <c r="A25" s="5"/>
      <c r="B25" s="206"/>
      <c r="C25" s="218"/>
      <c r="D25" s="209"/>
      <c r="E25" s="212"/>
      <c r="F25" s="234"/>
      <c r="G25" s="625" t="s">
        <v>270</v>
      </c>
      <c r="H25" s="17"/>
      <c r="I25" s="17"/>
      <c r="J25" s="17"/>
      <c r="K25" s="17"/>
      <c r="L25" s="17"/>
      <c r="M25" s="17"/>
      <c r="N25" s="23"/>
    </row>
    <row r="26" spans="1:14" ht="28.5" customHeight="1" x14ac:dyDescent="0.2">
      <c r="A26" s="5"/>
      <c r="B26" s="207"/>
      <c r="C26" s="219"/>
      <c r="D26" s="210"/>
      <c r="E26" s="213"/>
      <c r="F26" s="235"/>
      <c r="G26" s="625"/>
      <c r="H26" s="17"/>
      <c r="I26" s="17"/>
      <c r="J26" s="17"/>
      <c r="K26" s="17"/>
      <c r="L26" s="17"/>
      <c r="M26" s="17"/>
      <c r="N26" s="23"/>
    </row>
    <row r="27" spans="1:14" ht="28.5" customHeight="1" x14ac:dyDescent="0.2">
      <c r="A27" s="5"/>
      <c r="B27" s="208"/>
      <c r="C27" s="220"/>
      <c r="D27" s="211"/>
      <c r="E27" s="214"/>
      <c r="F27" s="236"/>
      <c r="G27" s="626"/>
      <c r="H27" s="17"/>
      <c r="I27" s="17"/>
      <c r="J27" s="17"/>
      <c r="K27" s="17"/>
      <c r="L27" s="17"/>
      <c r="M27" s="17"/>
      <c r="N27" s="23"/>
    </row>
    <row r="28" spans="1:14" ht="28.5" customHeight="1" x14ac:dyDescent="0.2">
      <c r="A28" s="5"/>
      <c r="B28" s="206"/>
      <c r="C28" s="218"/>
      <c r="D28" s="209"/>
      <c r="E28" s="212"/>
      <c r="F28" s="227"/>
      <c r="G28" s="595" t="s">
        <v>269</v>
      </c>
      <c r="H28" s="17"/>
      <c r="I28" s="17"/>
      <c r="J28" s="17"/>
      <c r="K28" s="17"/>
      <c r="L28" s="17"/>
      <c r="M28" s="17"/>
      <c r="N28" s="23"/>
    </row>
    <row r="29" spans="1:14" ht="28.5" customHeight="1" x14ac:dyDescent="0.2">
      <c r="A29" s="5"/>
      <c r="B29" s="207"/>
      <c r="C29" s="219"/>
      <c r="D29" s="210"/>
      <c r="E29" s="213"/>
      <c r="F29" s="228"/>
      <c r="G29" s="595"/>
      <c r="H29" s="17"/>
      <c r="I29" s="17"/>
      <c r="J29" s="17"/>
      <c r="K29" s="17"/>
      <c r="L29" s="17"/>
      <c r="M29" s="17"/>
      <c r="N29" s="23"/>
    </row>
    <row r="30" spans="1:14" ht="28.5" customHeight="1" x14ac:dyDescent="0.2">
      <c r="A30" s="5"/>
      <c r="B30" s="208"/>
      <c r="C30" s="220"/>
      <c r="D30" s="211"/>
      <c r="E30" s="214"/>
      <c r="F30" s="229"/>
      <c r="G30" s="596"/>
      <c r="H30" s="17"/>
      <c r="I30" s="17"/>
      <c r="J30" s="17"/>
      <c r="K30" s="17"/>
      <c r="L30" s="17"/>
      <c r="M30" s="17"/>
      <c r="N30" s="23"/>
    </row>
    <row r="31" spans="1:14" x14ac:dyDescent="0.2">
      <c r="A31" s="5"/>
      <c r="B31" s="18"/>
      <c r="C31" s="18"/>
      <c r="D31" s="18"/>
      <c r="E31" s="18"/>
      <c r="F31" s="18"/>
      <c r="G31" s="3"/>
      <c r="H31" s="17"/>
      <c r="I31" s="19"/>
      <c r="J31" s="124" t="s">
        <v>75</v>
      </c>
      <c r="K31" s="17"/>
      <c r="L31" s="17"/>
      <c r="M31" s="17"/>
      <c r="N31" s="23"/>
    </row>
    <row r="32" spans="1:14" x14ac:dyDescent="0.2">
      <c r="A32" s="5"/>
      <c r="B32" s="611" t="s">
        <v>274</v>
      </c>
      <c r="C32" s="611" t="s">
        <v>275</v>
      </c>
      <c r="D32" s="611" t="s">
        <v>276</v>
      </c>
      <c r="E32" s="611" t="s">
        <v>277</v>
      </c>
      <c r="F32" s="611" t="s">
        <v>278</v>
      </c>
      <c r="G32" s="21"/>
      <c r="H32" s="17"/>
      <c r="I32" s="22"/>
      <c r="J32" s="125" t="s">
        <v>76</v>
      </c>
      <c r="K32" s="17"/>
      <c r="L32" s="17"/>
      <c r="M32" s="17"/>
      <c r="N32" s="23"/>
    </row>
    <row r="33" spans="1:14" x14ac:dyDescent="0.2">
      <c r="A33" s="5"/>
      <c r="B33" s="612"/>
      <c r="C33" s="612"/>
      <c r="D33" s="612"/>
      <c r="E33" s="612"/>
      <c r="F33" s="612"/>
      <c r="G33" s="23"/>
      <c r="H33" s="17"/>
      <c r="I33" s="14"/>
      <c r="J33" s="125" t="s">
        <v>77</v>
      </c>
      <c r="K33" s="17"/>
      <c r="L33" s="17"/>
      <c r="M33" s="17"/>
      <c r="N33" s="23"/>
    </row>
    <row r="34" spans="1:14" ht="27" thickBot="1" x14ac:dyDescent="0.45">
      <c r="A34" s="5"/>
      <c r="B34" s="613" t="s">
        <v>82</v>
      </c>
      <c r="C34" s="613"/>
      <c r="D34" s="613"/>
      <c r="E34" s="613"/>
      <c r="F34" s="613"/>
      <c r="G34" s="24"/>
      <c r="H34" s="17"/>
      <c r="I34" s="25"/>
      <c r="J34" s="124" t="s">
        <v>78</v>
      </c>
      <c r="K34" s="17"/>
      <c r="L34" s="17"/>
      <c r="M34" s="17"/>
      <c r="N34" s="23"/>
    </row>
    <row r="35" spans="1:14" x14ac:dyDescent="0.2">
      <c r="A35" s="5"/>
      <c r="B35" s="20"/>
      <c r="C35" s="20"/>
      <c r="D35" s="20"/>
      <c r="E35" s="20"/>
      <c r="F35" s="20"/>
      <c r="G35" s="17"/>
      <c r="H35" s="17"/>
      <c r="I35" s="17"/>
      <c r="J35" s="17"/>
      <c r="K35" s="17"/>
      <c r="L35" s="17"/>
      <c r="M35" s="17"/>
      <c r="N35" s="23"/>
    </row>
    <row r="36" spans="1:14" ht="15" thickBot="1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24"/>
    </row>
    <row r="37" spans="1:14" ht="15" thickBot="1" x14ac:dyDescent="0.25">
      <c r="A37" s="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3"/>
    </row>
    <row r="38" spans="1:14" x14ac:dyDescent="0.2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</row>
    <row r="39" spans="1:14" x14ac:dyDescent="0.2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</row>
    <row r="40" spans="1:14" x14ac:dyDescent="0.2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11"/>
      <c r="L40" s="112"/>
      <c r="M40" s="109"/>
      <c r="N40" s="110"/>
    </row>
    <row r="41" spans="1:14" x14ac:dyDescent="0.2">
      <c r="A41" s="108"/>
      <c r="B41" s="112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</row>
    <row r="42" spans="1:14" ht="15" thickBot="1" x14ac:dyDescent="0.2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</row>
  </sheetData>
  <sheetProtection sheet="1" objects="1" scenarios="1" formatRows="0" selectLockedCells="1"/>
  <mergeCells count="25">
    <mergeCell ref="D32:D33"/>
    <mergeCell ref="E32:E33"/>
    <mergeCell ref="F32:F33"/>
    <mergeCell ref="B34:F34"/>
    <mergeCell ref="B7:N7"/>
    <mergeCell ref="B8:N8"/>
    <mergeCell ref="B12:G12"/>
    <mergeCell ref="I15:I16"/>
    <mergeCell ref="L15:L16"/>
    <mergeCell ref="M15:M16"/>
    <mergeCell ref="G16:G18"/>
    <mergeCell ref="G19:G21"/>
    <mergeCell ref="G22:G24"/>
    <mergeCell ref="G25:G27"/>
    <mergeCell ref="B32:B33"/>
    <mergeCell ref="C32:C33"/>
    <mergeCell ref="G28:G30"/>
    <mergeCell ref="A9:N9"/>
    <mergeCell ref="C6:D6"/>
    <mergeCell ref="A2:N2"/>
    <mergeCell ref="A3:N3"/>
    <mergeCell ref="A4:N4"/>
    <mergeCell ref="J15:J16"/>
    <mergeCell ref="K15:K16"/>
    <mergeCell ref="A6:B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theme="9" tint="0.39997558519241921"/>
  </sheetPr>
  <dimension ref="A1:AC84"/>
  <sheetViews>
    <sheetView topLeftCell="E14" zoomScale="66" zoomScaleNormal="66" zoomScaleSheetLayoutView="36" workbookViewId="0">
      <selection activeCell="N22" sqref="N22"/>
    </sheetView>
  </sheetViews>
  <sheetFormatPr baseColWidth="10" defaultColWidth="50" defaultRowHeight="14.25" x14ac:dyDescent="0.25"/>
  <cols>
    <col min="1" max="1" width="14.85546875" style="16" customWidth="1"/>
    <col min="2" max="2" width="29.85546875" style="16" customWidth="1"/>
    <col min="3" max="4" width="54.85546875" style="16" customWidth="1"/>
    <col min="5" max="5" width="43.7109375" style="10" customWidth="1" collapsed="1"/>
    <col min="6" max="6" width="41.140625" style="10" customWidth="1"/>
    <col min="7" max="11" width="43.7109375" style="10" customWidth="1"/>
    <col min="12" max="18" width="24.7109375" style="10" customWidth="1"/>
    <col min="19" max="25" width="6.7109375" style="10" customWidth="1"/>
    <col min="26" max="27" width="20.28515625" style="10" customWidth="1"/>
    <col min="28" max="29" width="21.42578125" style="10" customWidth="1"/>
    <col min="30" max="16384" width="50" style="10"/>
  </cols>
  <sheetData>
    <row r="1" spans="1:29" s="284" customFormat="1" ht="14.1" customHeight="1" x14ac:dyDescent="0.2">
      <c r="A1" s="641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3"/>
    </row>
    <row r="2" spans="1:29" s="284" customFormat="1" ht="30.95" customHeight="1" x14ac:dyDescent="0.25">
      <c r="A2" s="566" t="s">
        <v>133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40"/>
    </row>
    <row r="3" spans="1:29" s="284" customFormat="1" ht="21.95" customHeight="1" x14ac:dyDescent="0.35">
      <c r="A3" s="568" t="s">
        <v>228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8"/>
    </row>
    <row r="4" spans="1:29" s="284" customFormat="1" ht="15.75" x14ac:dyDescent="0.25">
      <c r="A4" s="566" t="s">
        <v>137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40"/>
    </row>
    <row r="5" spans="1:29" s="284" customFormat="1" ht="16.5" customHeight="1" thickBot="1" x14ac:dyDescent="0.3">
      <c r="A5" s="7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79"/>
    </row>
    <row r="6" spans="1:29" s="285" customFormat="1" ht="45" customHeight="1" x14ac:dyDescent="0.25">
      <c r="A6" s="645" t="s">
        <v>138</v>
      </c>
      <c r="B6" s="646"/>
      <c r="C6" s="338"/>
      <c r="D6" s="116">
        <f>IF('CONTEXTO ESTRATÉGICO'!C6="","",'CONTEXTO ESTRATÉGICO'!C6)</f>
        <v>43794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</row>
    <row r="7" spans="1:29" s="286" customFormat="1" ht="28.5" customHeight="1" x14ac:dyDescent="0.25">
      <c r="A7" s="644" t="s">
        <v>9</v>
      </c>
      <c r="B7" s="644"/>
      <c r="C7" s="644" t="str">
        <f>IF('CONTEXTO ESTRATÉGICO'!C8="","",'CONTEXTO ESTRATÉGICO'!C8)</f>
        <v>CONTROL INTERNO Y AUDITORíA</v>
      </c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</row>
    <row r="8" spans="1:29" s="284" customFormat="1" ht="50.25" customHeight="1" x14ac:dyDescent="0.25">
      <c r="A8" s="644" t="s">
        <v>10</v>
      </c>
      <c r="B8" s="644"/>
      <c r="C8" s="627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</row>
    <row r="9" spans="1:29" s="285" customFormat="1" ht="33" customHeight="1" thickBot="1" x14ac:dyDescent="0.3">
      <c r="A9" s="636" t="s">
        <v>135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</row>
    <row r="10" spans="1:29" s="285" customFormat="1" ht="17.25" customHeight="1" x14ac:dyDescent="0.25">
      <c r="A10" s="657" t="s">
        <v>12</v>
      </c>
      <c r="B10" s="585" t="s">
        <v>336</v>
      </c>
      <c r="C10" s="585" t="s">
        <v>226</v>
      </c>
      <c r="D10" s="585" t="s">
        <v>13</v>
      </c>
      <c r="E10" s="658" t="s">
        <v>279</v>
      </c>
      <c r="F10" s="585" t="s">
        <v>132</v>
      </c>
      <c r="G10" s="585" t="s">
        <v>282</v>
      </c>
      <c r="H10" s="585" t="s">
        <v>283</v>
      </c>
      <c r="I10" s="585" t="s">
        <v>284</v>
      </c>
      <c r="J10" s="585" t="s">
        <v>285</v>
      </c>
      <c r="K10" s="585" t="s">
        <v>280</v>
      </c>
      <c r="L10" s="659" t="s">
        <v>218</v>
      </c>
      <c r="M10" s="660"/>
      <c r="N10" s="660"/>
      <c r="O10" s="660"/>
      <c r="P10" s="660"/>
      <c r="Q10" s="660"/>
      <c r="R10" s="661"/>
      <c r="S10" s="662" t="s">
        <v>310</v>
      </c>
      <c r="T10" s="663"/>
      <c r="U10" s="663"/>
      <c r="V10" s="663"/>
      <c r="W10" s="663"/>
      <c r="X10" s="663"/>
      <c r="Y10" s="664"/>
      <c r="Z10" s="582" t="s">
        <v>311</v>
      </c>
      <c r="AA10" s="656" t="s">
        <v>309</v>
      </c>
      <c r="AB10" s="654" t="s">
        <v>320</v>
      </c>
      <c r="AC10" s="654" t="s">
        <v>321</v>
      </c>
    </row>
    <row r="11" spans="1:29" s="285" customFormat="1" ht="80.25" customHeight="1" x14ac:dyDescent="0.25">
      <c r="A11" s="579"/>
      <c r="B11" s="581"/>
      <c r="C11" s="581"/>
      <c r="D11" s="581"/>
      <c r="E11" s="582"/>
      <c r="F11" s="581"/>
      <c r="G11" s="581"/>
      <c r="H11" s="581"/>
      <c r="I11" s="581"/>
      <c r="J11" s="581"/>
      <c r="K11" s="581"/>
      <c r="L11" s="91" t="s">
        <v>286</v>
      </c>
      <c r="M11" s="91" t="s">
        <v>287</v>
      </c>
      <c r="N11" s="91" t="s">
        <v>303</v>
      </c>
      <c r="O11" s="91" t="s">
        <v>304</v>
      </c>
      <c r="P11" s="91" t="s">
        <v>305</v>
      </c>
      <c r="Q11" s="91" t="s">
        <v>306</v>
      </c>
      <c r="R11" s="91" t="s">
        <v>307</v>
      </c>
      <c r="S11" s="570"/>
      <c r="T11" s="571"/>
      <c r="U11" s="571"/>
      <c r="V11" s="571"/>
      <c r="W11" s="571"/>
      <c r="X11" s="571"/>
      <c r="Y11" s="572"/>
      <c r="Z11" s="582"/>
      <c r="AA11" s="581"/>
      <c r="AB11" s="655"/>
      <c r="AC11" s="655"/>
    </row>
    <row r="12" spans="1:29" s="287" customFormat="1" ht="185.25" customHeight="1" x14ac:dyDescent="0.25">
      <c r="A12" s="647" t="str">
        <f>'IDENTIFICACIÓN DEL RIESGO'!A12</f>
        <v>Riesgo 1</v>
      </c>
      <c r="B12" s="650" t="str">
        <f>+'IDENTIFICACIÓN DEL RIESGO'!B12</f>
        <v>Omitir o modificar información sobre irregularidades detectadas en auditorías internas de gestión en busca de beneficio personal o de terceros</v>
      </c>
      <c r="C12" s="628" t="str">
        <f>'IDENTIFICACIÓN DEL RIESGO'!C12</f>
        <v>Que  el servidor público auditor omita el reporte  o modifique la información suministrada por el auditado</v>
      </c>
      <c r="D12" s="650" t="str">
        <f>+'IDENTIFICACIÓN DEL RIESGO'!E12</f>
        <v>Inobservancia  de los principios eticos  del auditor. Presencia de bajos estándares éticos</v>
      </c>
      <c r="E12" s="365" t="s">
        <v>429</v>
      </c>
      <c r="F12" s="365" t="s">
        <v>372</v>
      </c>
      <c r="G12" s="366" t="s">
        <v>430</v>
      </c>
      <c r="H12" s="366" t="s">
        <v>373</v>
      </c>
      <c r="I12" s="366" t="s">
        <v>374</v>
      </c>
      <c r="J12" s="366" t="s">
        <v>375</v>
      </c>
      <c r="K12" s="870" t="s">
        <v>431</v>
      </c>
      <c r="L12" s="201" t="s">
        <v>308</v>
      </c>
      <c r="M12" s="331" t="s">
        <v>289</v>
      </c>
      <c r="N12" s="201" t="s">
        <v>291</v>
      </c>
      <c r="O12" s="201" t="s">
        <v>293</v>
      </c>
      <c r="P12" s="201" t="s">
        <v>296</v>
      </c>
      <c r="Q12" s="201" t="s">
        <v>298</v>
      </c>
      <c r="R12" s="201" t="s">
        <v>300</v>
      </c>
      <c r="S12" s="28">
        <f>IF(L12="Asignado",15,0)</f>
        <v>15</v>
      </c>
      <c r="T12" s="28">
        <f>IF(M12="Adecuado",15,0)</f>
        <v>15</v>
      </c>
      <c r="U12" s="28">
        <f>IF(N12="Oportuna",15,0)</f>
        <v>15</v>
      </c>
      <c r="V12" s="28">
        <f>IF(O12="Prevenir",15,IF(O12="Detectar",10,0))</f>
        <v>15</v>
      </c>
      <c r="W12" s="28">
        <f>IF(P12="Confiable",15,0)</f>
        <v>15</v>
      </c>
      <c r="X12" s="28">
        <f>IF(Q12="Se investigan y resuelven oportunamente",15,0)</f>
        <v>15</v>
      </c>
      <c r="Y12" s="28">
        <f>IF(R12="Completa",10,IF(R12="Incompleta",5,0))</f>
        <v>10</v>
      </c>
      <c r="Z12" s="28">
        <f>SUM(S12:Y12)</f>
        <v>100</v>
      </c>
      <c r="AA12" s="238" t="str">
        <f>IF(AND(Z12&gt;=96,Z12&lt;=100),"Fuerte", IF(AND(Z12&gt;=86,Z12&lt;=95),"Moderado","Débil"))</f>
        <v>Fuerte</v>
      </c>
      <c r="AB12" s="632">
        <f>IF(AND(OR(E12&lt;&gt;"",E12&lt;&gt;0),OR(E15&lt;&gt;"",E15&lt;&gt;0),OR(E14&lt;&gt;"",E14&lt;&gt;0)),AVERAGE(Z12:Z15),IF(AND(OR(E12&lt;&gt;"",E12&lt;&gt;0),OR(E15&lt;&gt;"",E15&lt;&gt;0)),AVERAGE(Z12:Z15),IF(AND(E12&lt;&gt;"",E12&lt;&gt;0),Z12,0)))</f>
        <v>100</v>
      </c>
      <c r="AC12" s="632" t="str">
        <f>IF(AND(AB12=100),"Fuerte", IF(AND(AB12&gt;=50,AB12&lt;=99),"Moderado","Débil"))</f>
        <v>Fuerte</v>
      </c>
    </row>
    <row r="13" spans="1:29" ht="115.5" customHeight="1" x14ac:dyDescent="0.25">
      <c r="A13" s="648"/>
      <c r="B13" s="651"/>
      <c r="C13" s="629"/>
      <c r="D13" s="651"/>
      <c r="E13" s="368" t="s">
        <v>376</v>
      </c>
      <c r="F13" s="365" t="s">
        <v>377</v>
      </c>
      <c r="G13" s="369" t="s">
        <v>378</v>
      </c>
      <c r="H13" s="369" t="s">
        <v>379</v>
      </c>
      <c r="I13" s="369" t="s">
        <v>380</v>
      </c>
      <c r="J13" s="366" t="s">
        <v>381</v>
      </c>
      <c r="K13" s="367" t="s">
        <v>412</v>
      </c>
      <c r="L13" s="201" t="s">
        <v>308</v>
      </c>
      <c r="M13" s="331" t="s">
        <v>289</v>
      </c>
      <c r="N13" s="201" t="s">
        <v>291</v>
      </c>
      <c r="O13" s="201" t="s">
        <v>293</v>
      </c>
      <c r="P13" s="201" t="s">
        <v>296</v>
      </c>
      <c r="Q13" s="201" t="s">
        <v>298</v>
      </c>
      <c r="R13" s="201" t="s">
        <v>300</v>
      </c>
      <c r="S13" s="239">
        <f t="shared" ref="S13:S38" si="0">IF(L13="Asignado",15,0)</f>
        <v>15</v>
      </c>
      <c r="T13" s="239">
        <f t="shared" ref="T13:T38" si="1">IF(M13="Adecuado",15,0)</f>
        <v>15</v>
      </c>
      <c r="U13" s="239">
        <f t="shared" ref="U13:U38" si="2">IF(N13="Oportuna",15,0)</f>
        <v>15</v>
      </c>
      <c r="V13" s="239">
        <f t="shared" ref="V13:V38" si="3">IF(O13="Prevenir",15,IF(O13="Detectar",10,0))</f>
        <v>15</v>
      </c>
      <c r="W13" s="239">
        <f t="shared" ref="W13:W38" si="4">IF(P13="Confiable",15,0)</f>
        <v>15</v>
      </c>
      <c r="X13" s="239">
        <f t="shared" ref="X13:X38" si="5">IF(Q13="Se investigan y resuelven oportunamente",15,0)</f>
        <v>15</v>
      </c>
      <c r="Y13" s="239">
        <f t="shared" ref="Y13:Y38" si="6">IF(R13="Completa",10,IF(R13="Incompleta",5,0))</f>
        <v>10</v>
      </c>
      <c r="Z13" s="200">
        <f>SUM(S13:Y13)</f>
        <v>100</v>
      </c>
      <c r="AA13" s="238" t="str">
        <f t="shared" ref="AA13:AA38" si="7">IF(AND(Z13&gt;=96,Z13&lt;=100),"Fuerte", IF(AND(Z13&gt;=86,Z13&lt;=95),"Moderado","Débil"))</f>
        <v>Fuerte</v>
      </c>
      <c r="AB13" s="633"/>
      <c r="AC13" s="633"/>
    </row>
    <row r="14" spans="1:29" ht="143.25" customHeight="1" x14ac:dyDescent="0.25">
      <c r="A14" s="648"/>
      <c r="B14" s="651"/>
      <c r="C14" s="629"/>
      <c r="D14" s="651"/>
      <c r="E14" s="370" t="s">
        <v>382</v>
      </c>
      <c r="F14" s="365" t="s">
        <v>377</v>
      </c>
      <c r="G14" s="369" t="s">
        <v>383</v>
      </c>
      <c r="H14" s="369" t="s">
        <v>384</v>
      </c>
      <c r="I14" s="366" t="s">
        <v>414</v>
      </c>
      <c r="J14" s="371" t="s">
        <v>375</v>
      </c>
      <c r="K14" s="367" t="s">
        <v>412</v>
      </c>
      <c r="L14" s="201" t="s">
        <v>308</v>
      </c>
      <c r="M14" s="331" t="s">
        <v>289</v>
      </c>
      <c r="N14" s="201" t="s">
        <v>291</v>
      </c>
      <c r="O14" s="201" t="s">
        <v>293</v>
      </c>
      <c r="P14" s="201" t="s">
        <v>296</v>
      </c>
      <c r="Q14" s="201" t="s">
        <v>298</v>
      </c>
      <c r="R14" s="201" t="s">
        <v>300</v>
      </c>
      <c r="S14" s="239">
        <f t="shared" si="0"/>
        <v>15</v>
      </c>
      <c r="T14" s="239">
        <f t="shared" si="1"/>
        <v>15</v>
      </c>
      <c r="U14" s="239">
        <f t="shared" si="2"/>
        <v>15</v>
      </c>
      <c r="V14" s="239">
        <f t="shared" si="3"/>
        <v>15</v>
      </c>
      <c r="W14" s="239">
        <f t="shared" si="4"/>
        <v>15</v>
      </c>
      <c r="X14" s="239">
        <f t="shared" si="5"/>
        <v>15</v>
      </c>
      <c r="Y14" s="239">
        <f t="shared" si="6"/>
        <v>10</v>
      </c>
      <c r="Z14" s="28">
        <f t="shared" ref="Z14:Z15" si="8">SUM(S14:Y14)</f>
        <v>100</v>
      </c>
      <c r="AA14" s="238" t="str">
        <f t="shared" si="7"/>
        <v>Fuerte</v>
      </c>
      <c r="AB14" s="633"/>
      <c r="AC14" s="633"/>
    </row>
    <row r="15" spans="1:29" ht="137.25" hidden="1" customHeight="1" x14ac:dyDescent="0.25">
      <c r="A15" s="648"/>
      <c r="B15" s="651"/>
      <c r="C15" s="630"/>
      <c r="D15" s="651"/>
      <c r="E15" s="199"/>
      <c r="F15" s="199"/>
      <c r="G15" s="199"/>
      <c r="H15" s="199"/>
      <c r="I15" s="199"/>
      <c r="J15" s="199"/>
      <c r="K15" s="199"/>
      <c r="L15" s="201"/>
      <c r="M15" s="331"/>
      <c r="N15" s="201"/>
      <c r="O15" s="201"/>
      <c r="P15" s="201"/>
      <c r="Q15" s="201"/>
      <c r="R15" s="201"/>
      <c r="S15" s="239">
        <f t="shared" si="0"/>
        <v>0</v>
      </c>
      <c r="T15" s="239">
        <f t="shared" si="1"/>
        <v>0</v>
      </c>
      <c r="U15" s="239">
        <f t="shared" si="2"/>
        <v>0</v>
      </c>
      <c r="V15" s="239">
        <f t="shared" si="3"/>
        <v>0</v>
      </c>
      <c r="W15" s="239">
        <f t="shared" si="4"/>
        <v>0</v>
      </c>
      <c r="X15" s="239">
        <f t="shared" si="5"/>
        <v>0</v>
      </c>
      <c r="Y15" s="239">
        <f t="shared" si="6"/>
        <v>0</v>
      </c>
      <c r="Z15" s="200">
        <f t="shared" si="8"/>
        <v>0</v>
      </c>
      <c r="AA15" s="238" t="str">
        <f t="shared" si="7"/>
        <v>Débil</v>
      </c>
      <c r="AB15" s="635"/>
      <c r="AC15" s="635"/>
    </row>
    <row r="16" spans="1:29" ht="102" customHeight="1" x14ac:dyDescent="0.25">
      <c r="A16" s="647" t="str">
        <f>'IDENTIFICACIÓN DEL RIESGO'!A16</f>
        <v>Riesgo 2</v>
      </c>
      <c r="B16" s="650" t="str">
        <f>+'IDENTIFICACIÓN DEL RIESGO'!B16</f>
        <v>Incurrir en el presunto delito de falsedad en documento público</v>
      </c>
      <c r="C16" s="628" t="str">
        <f>'IDENTIFICACIÓN DEL RIESGO'!C16</f>
        <v>Falsificación de firmas o contenido de un documento por parte del servidor público.</v>
      </c>
      <c r="D16" s="628" t="str">
        <f>+'IDENTIFICACIÓN DEL RIESGO'!E16</f>
        <v>Proceder indebido del servidor. Conflicto de Interés</v>
      </c>
      <c r="E16" s="365" t="s">
        <v>385</v>
      </c>
      <c r="F16" s="370" t="s">
        <v>386</v>
      </c>
      <c r="G16" s="366" t="s">
        <v>387</v>
      </c>
      <c r="H16" s="369" t="s">
        <v>388</v>
      </c>
      <c r="I16" s="369" t="s">
        <v>389</v>
      </c>
      <c r="J16" s="369" t="s">
        <v>390</v>
      </c>
      <c r="K16" s="372" t="s">
        <v>415</v>
      </c>
      <c r="L16" s="201" t="s">
        <v>308</v>
      </c>
      <c r="M16" s="95" t="s">
        <v>289</v>
      </c>
      <c r="N16" s="201" t="s">
        <v>291</v>
      </c>
      <c r="O16" s="201" t="s">
        <v>293</v>
      </c>
      <c r="P16" s="201" t="s">
        <v>296</v>
      </c>
      <c r="Q16" s="201" t="s">
        <v>298</v>
      </c>
      <c r="R16" s="201" t="s">
        <v>300</v>
      </c>
      <c r="S16" s="239">
        <f t="shared" si="0"/>
        <v>15</v>
      </c>
      <c r="T16" s="239">
        <f t="shared" si="1"/>
        <v>15</v>
      </c>
      <c r="U16" s="239">
        <f t="shared" si="2"/>
        <v>15</v>
      </c>
      <c r="V16" s="239">
        <f t="shared" si="3"/>
        <v>15</v>
      </c>
      <c r="W16" s="239">
        <f t="shared" si="4"/>
        <v>15</v>
      </c>
      <c r="X16" s="239">
        <f t="shared" si="5"/>
        <v>15</v>
      </c>
      <c r="Y16" s="239">
        <f t="shared" si="6"/>
        <v>10</v>
      </c>
      <c r="Z16" s="28">
        <f t="shared" ref="Z16:Z38" si="9">SUM(S16:Y16)</f>
        <v>100</v>
      </c>
      <c r="AA16" s="238" t="str">
        <f t="shared" si="7"/>
        <v>Fuerte</v>
      </c>
      <c r="AB16" s="632">
        <f>IF(AND(OR(E16&lt;&gt;"",E16&lt;&gt;0),OR(E20&lt;&gt;"",E20&lt;&gt;0),OR(E17&lt;&gt;"",E17&lt;&gt;0)),AVERAGE(Z16:Z20),IF(AND(OR(E16&lt;&gt;"",E16&lt;&gt;0),OR(E20&lt;&gt;"",E20&lt;&gt;0)),AVERAGE(Z16,Z20),IF(AND(E16&lt;&gt;"",E16&lt;&gt;0),Z16,0)))</f>
        <v>100</v>
      </c>
      <c r="AC16" s="632" t="str">
        <f>IF(AND(AB16=100),"Fuerte", IF(AND(AB16&gt;=50,AB16&lt;=99),"Moderado","Débil"))</f>
        <v>Fuerte</v>
      </c>
    </row>
    <row r="17" spans="1:29" ht="96.75" customHeight="1" x14ac:dyDescent="0.25">
      <c r="A17" s="648"/>
      <c r="B17" s="651"/>
      <c r="C17" s="629"/>
      <c r="D17" s="629"/>
      <c r="E17" s="370" t="s">
        <v>418</v>
      </c>
      <c r="F17" s="370" t="s">
        <v>372</v>
      </c>
      <c r="G17" s="369" t="s">
        <v>391</v>
      </c>
      <c r="H17" s="369" t="s">
        <v>392</v>
      </c>
      <c r="I17" s="369" t="s">
        <v>389</v>
      </c>
      <c r="J17" s="369" t="s">
        <v>393</v>
      </c>
      <c r="K17" s="372" t="s">
        <v>416</v>
      </c>
      <c r="L17" s="201" t="s">
        <v>308</v>
      </c>
      <c r="M17" s="95" t="s">
        <v>289</v>
      </c>
      <c r="N17" s="201" t="s">
        <v>291</v>
      </c>
      <c r="O17" s="201" t="s">
        <v>293</v>
      </c>
      <c r="P17" s="201" t="s">
        <v>296</v>
      </c>
      <c r="Q17" s="201" t="s">
        <v>298</v>
      </c>
      <c r="R17" s="201" t="s">
        <v>300</v>
      </c>
      <c r="S17" s="239">
        <f t="shared" si="0"/>
        <v>15</v>
      </c>
      <c r="T17" s="239">
        <f t="shared" si="1"/>
        <v>15</v>
      </c>
      <c r="U17" s="239">
        <f t="shared" si="2"/>
        <v>15</v>
      </c>
      <c r="V17" s="239">
        <f t="shared" si="3"/>
        <v>15</v>
      </c>
      <c r="W17" s="239">
        <f t="shared" si="4"/>
        <v>15</v>
      </c>
      <c r="X17" s="239">
        <f t="shared" si="5"/>
        <v>15</v>
      </c>
      <c r="Y17" s="239">
        <f t="shared" si="6"/>
        <v>10</v>
      </c>
      <c r="Z17" s="28">
        <f t="shared" si="9"/>
        <v>100</v>
      </c>
      <c r="AA17" s="238" t="str">
        <f t="shared" si="7"/>
        <v>Fuerte</v>
      </c>
      <c r="AB17" s="633"/>
      <c r="AC17" s="633"/>
    </row>
    <row r="18" spans="1:29" ht="86.25" hidden="1" customHeight="1" x14ac:dyDescent="0.25">
      <c r="A18" s="648"/>
      <c r="B18" s="651"/>
      <c r="C18" s="629"/>
      <c r="D18" s="629"/>
      <c r="E18" s="27"/>
      <c r="F18" s="199"/>
      <c r="G18" s="199"/>
      <c r="H18" s="199"/>
      <c r="I18" s="288"/>
      <c r="J18" s="288"/>
      <c r="K18" s="27"/>
      <c r="L18" s="201"/>
      <c r="M18" s="95"/>
      <c r="N18" s="201"/>
      <c r="O18" s="201"/>
      <c r="P18" s="201"/>
      <c r="Q18" s="201"/>
      <c r="R18" s="201"/>
      <c r="S18" s="239">
        <f t="shared" si="0"/>
        <v>0</v>
      </c>
      <c r="T18" s="239">
        <f t="shared" si="1"/>
        <v>0</v>
      </c>
      <c r="U18" s="239">
        <f t="shared" si="2"/>
        <v>0</v>
      </c>
      <c r="V18" s="239">
        <f t="shared" si="3"/>
        <v>0</v>
      </c>
      <c r="W18" s="239">
        <f t="shared" si="4"/>
        <v>0</v>
      </c>
      <c r="X18" s="239">
        <f t="shared" si="5"/>
        <v>0</v>
      </c>
      <c r="Y18" s="239">
        <f t="shared" si="6"/>
        <v>0</v>
      </c>
      <c r="Z18" s="28">
        <f t="shared" si="9"/>
        <v>0</v>
      </c>
      <c r="AA18" s="238" t="str">
        <f t="shared" si="7"/>
        <v>Débil</v>
      </c>
      <c r="AB18" s="633"/>
      <c r="AC18" s="633"/>
    </row>
    <row r="19" spans="1:29" ht="86.25" hidden="1" customHeight="1" x14ac:dyDescent="0.25">
      <c r="A19" s="648"/>
      <c r="B19" s="651"/>
      <c r="C19" s="629"/>
      <c r="D19" s="629"/>
      <c r="E19" s="27"/>
      <c r="F19" s="199"/>
      <c r="G19" s="199"/>
      <c r="H19" s="199"/>
      <c r="I19" s="288"/>
      <c r="J19" s="288"/>
      <c r="K19" s="27"/>
      <c r="L19" s="201"/>
      <c r="M19" s="95"/>
      <c r="N19" s="201"/>
      <c r="O19" s="201"/>
      <c r="P19" s="201"/>
      <c r="Q19" s="201"/>
      <c r="R19" s="201"/>
      <c r="S19" s="239">
        <f t="shared" si="0"/>
        <v>0</v>
      </c>
      <c r="T19" s="239">
        <f t="shared" si="1"/>
        <v>0</v>
      </c>
      <c r="U19" s="239">
        <f t="shared" si="2"/>
        <v>0</v>
      </c>
      <c r="V19" s="239">
        <f t="shared" si="3"/>
        <v>0</v>
      </c>
      <c r="W19" s="239">
        <f t="shared" si="4"/>
        <v>0</v>
      </c>
      <c r="X19" s="239">
        <f t="shared" si="5"/>
        <v>0</v>
      </c>
      <c r="Y19" s="239">
        <f t="shared" si="6"/>
        <v>0</v>
      </c>
      <c r="Z19" s="28">
        <f t="shared" si="9"/>
        <v>0</v>
      </c>
      <c r="AA19" s="238" t="str">
        <f t="shared" si="7"/>
        <v>Débil</v>
      </c>
      <c r="AB19" s="633"/>
      <c r="AC19" s="633"/>
    </row>
    <row r="20" spans="1:29" ht="86.25" hidden="1" customHeight="1" x14ac:dyDescent="0.25">
      <c r="A20" s="648"/>
      <c r="B20" s="651"/>
      <c r="C20" s="630"/>
      <c r="D20" s="629"/>
      <c r="E20" s="27"/>
      <c r="F20" s="199"/>
      <c r="G20" s="199"/>
      <c r="H20" s="27"/>
      <c r="I20" s="288"/>
      <c r="J20" s="288"/>
      <c r="K20" s="27"/>
      <c r="L20" s="201"/>
      <c r="M20" s="95"/>
      <c r="N20" s="201"/>
      <c r="O20" s="201"/>
      <c r="P20" s="201"/>
      <c r="Q20" s="201"/>
      <c r="R20" s="201"/>
      <c r="S20" s="239">
        <f t="shared" si="0"/>
        <v>0</v>
      </c>
      <c r="T20" s="239">
        <f t="shared" si="1"/>
        <v>0</v>
      </c>
      <c r="U20" s="239">
        <f t="shared" si="2"/>
        <v>0</v>
      </c>
      <c r="V20" s="239">
        <f t="shared" si="3"/>
        <v>0</v>
      </c>
      <c r="W20" s="239">
        <f t="shared" si="4"/>
        <v>0</v>
      </c>
      <c r="X20" s="239">
        <f t="shared" si="5"/>
        <v>0</v>
      </c>
      <c r="Y20" s="239">
        <f t="shared" si="6"/>
        <v>0</v>
      </c>
      <c r="Z20" s="28">
        <f t="shared" si="9"/>
        <v>0</v>
      </c>
      <c r="AA20" s="238" t="str">
        <f t="shared" si="7"/>
        <v>Débil</v>
      </c>
      <c r="AB20" s="633"/>
      <c r="AC20" s="635"/>
    </row>
    <row r="21" spans="1:29" ht="138.75" customHeight="1" x14ac:dyDescent="0.25">
      <c r="A21" s="647" t="str">
        <f>'IDENTIFICACIÓN DEL RIESGO'!A20</f>
        <v>Riesgo 3</v>
      </c>
      <c r="B21" s="650" t="str">
        <f>+'IDENTIFICACIÓN DEL RIESGO'!B20</f>
        <v>Posibilidad de omitir la identificación de   errores y de calidad en la información suministrada.  o fraudes  existentes  en las auditorias realizadas</v>
      </c>
      <c r="C21" s="628" t="str">
        <f>'IDENTIFICACIÓN DEL RIESGO'!C20</f>
        <v>Que el servidor público no detecte  errores e y omita calidad en la informacion  o fraudes en la informacion aportada para la auditoria</v>
      </c>
      <c r="D21" s="628" t="str">
        <f>+'IDENTIFICACIÓN DEL RIESGO'!E20</f>
        <v>1.Desconocimiento del proceso a auditar por parte del servidor público.
2.Informacion  incompleta, insuficiente, inoportuna, inadecuada. Comportamiento profesional no ético de los encargados del proceso auditado</v>
      </c>
      <c r="E21" s="370" t="s">
        <v>394</v>
      </c>
      <c r="F21" s="370" t="s">
        <v>377</v>
      </c>
      <c r="G21" s="370" t="s">
        <v>395</v>
      </c>
      <c r="H21" s="370" t="s">
        <v>379</v>
      </c>
      <c r="I21" s="370" t="s">
        <v>396</v>
      </c>
      <c r="J21" s="370" t="s">
        <v>413</v>
      </c>
      <c r="K21" s="373" t="s">
        <v>397</v>
      </c>
      <c r="L21" s="201" t="s">
        <v>308</v>
      </c>
      <c r="M21" s="95" t="s">
        <v>289</v>
      </c>
      <c r="N21" s="201" t="s">
        <v>291</v>
      </c>
      <c r="O21" s="201" t="s">
        <v>293</v>
      </c>
      <c r="P21" s="201" t="s">
        <v>296</v>
      </c>
      <c r="Q21" s="201" t="s">
        <v>298</v>
      </c>
      <c r="R21" s="201" t="s">
        <v>300</v>
      </c>
      <c r="S21" s="239">
        <f t="shared" si="0"/>
        <v>15</v>
      </c>
      <c r="T21" s="239">
        <f t="shared" si="1"/>
        <v>15</v>
      </c>
      <c r="U21" s="239">
        <f t="shared" si="2"/>
        <v>15</v>
      </c>
      <c r="V21" s="239">
        <f t="shared" si="3"/>
        <v>15</v>
      </c>
      <c r="W21" s="239">
        <f t="shared" si="4"/>
        <v>15</v>
      </c>
      <c r="X21" s="239">
        <f t="shared" si="5"/>
        <v>15</v>
      </c>
      <c r="Y21" s="239">
        <f t="shared" si="6"/>
        <v>10</v>
      </c>
      <c r="Z21" s="28">
        <f t="shared" si="9"/>
        <v>100</v>
      </c>
      <c r="AA21" s="238" t="str">
        <f t="shared" si="7"/>
        <v>Fuerte</v>
      </c>
      <c r="AB21" s="632">
        <f>AVERAGEA(Z21:Z22)</f>
        <v>100</v>
      </c>
      <c r="AC21" s="632" t="str">
        <f>IF(AND(AB21=100),"Fuerte", IF(AND(AB21&gt;=50,AB21&lt;=99),"Moderado","Débil"))</f>
        <v>Fuerte</v>
      </c>
    </row>
    <row r="22" spans="1:29" ht="186" customHeight="1" x14ac:dyDescent="0.25">
      <c r="A22" s="648"/>
      <c r="B22" s="651"/>
      <c r="C22" s="629"/>
      <c r="D22" s="629"/>
      <c r="E22" s="370" t="s">
        <v>403</v>
      </c>
      <c r="F22" s="370" t="s">
        <v>377</v>
      </c>
      <c r="G22" s="370" t="s">
        <v>398</v>
      </c>
      <c r="H22" s="370" t="s">
        <v>399</v>
      </c>
      <c r="I22" s="374" t="s">
        <v>400</v>
      </c>
      <c r="J22" s="370" t="s">
        <v>401</v>
      </c>
      <c r="K22" s="373" t="s">
        <v>402</v>
      </c>
      <c r="L22" s="201" t="s">
        <v>308</v>
      </c>
      <c r="M22" s="331" t="s">
        <v>289</v>
      </c>
      <c r="N22" s="201" t="s">
        <v>291</v>
      </c>
      <c r="O22" s="201" t="s">
        <v>293</v>
      </c>
      <c r="P22" s="201" t="s">
        <v>296</v>
      </c>
      <c r="Q22" s="201" t="s">
        <v>298</v>
      </c>
      <c r="R22" s="201" t="s">
        <v>300</v>
      </c>
      <c r="S22" s="239">
        <f t="shared" si="0"/>
        <v>15</v>
      </c>
      <c r="T22" s="239">
        <f t="shared" si="1"/>
        <v>15</v>
      </c>
      <c r="U22" s="239">
        <f t="shared" si="2"/>
        <v>15</v>
      </c>
      <c r="V22" s="239">
        <f t="shared" si="3"/>
        <v>15</v>
      </c>
      <c r="W22" s="239">
        <f t="shared" si="4"/>
        <v>15</v>
      </c>
      <c r="X22" s="239">
        <f t="shared" si="5"/>
        <v>15</v>
      </c>
      <c r="Y22" s="239">
        <f t="shared" si="6"/>
        <v>10</v>
      </c>
      <c r="Z22" s="28">
        <f t="shared" si="9"/>
        <v>100</v>
      </c>
      <c r="AA22" s="238" t="str">
        <f t="shared" si="7"/>
        <v>Fuerte</v>
      </c>
      <c r="AB22" s="633"/>
      <c r="AC22" s="633"/>
    </row>
    <row r="23" spans="1:29" ht="86.25" hidden="1" customHeight="1" x14ac:dyDescent="0.25">
      <c r="A23" s="648"/>
      <c r="B23" s="651"/>
      <c r="C23" s="630"/>
      <c r="D23" s="629"/>
      <c r="E23" s="27"/>
      <c r="F23" s="27"/>
      <c r="G23" s="27"/>
      <c r="H23" s="27"/>
      <c r="I23" s="27"/>
      <c r="J23" s="27"/>
      <c r="K23" s="27"/>
      <c r="L23" s="201"/>
      <c r="M23" s="331"/>
      <c r="N23" s="201"/>
      <c r="O23" s="201"/>
      <c r="P23" s="201"/>
      <c r="Q23" s="201"/>
      <c r="R23" s="201"/>
      <c r="S23" s="239">
        <f t="shared" si="0"/>
        <v>0</v>
      </c>
      <c r="T23" s="239">
        <f t="shared" si="1"/>
        <v>0</v>
      </c>
      <c r="U23" s="239">
        <f t="shared" si="2"/>
        <v>0</v>
      </c>
      <c r="V23" s="239">
        <f t="shared" si="3"/>
        <v>0</v>
      </c>
      <c r="W23" s="239">
        <f t="shared" si="4"/>
        <v>0</v>
      </c>
      <c r="X23" s="239">
        <f t="shared" si="5"/>
        <v>0</v>
      </c>
      <c r="Y23" s="239">
        <f t="shared" si="6"/>
        <v>0</v>
      </c>
      <c r="Z23" s="28">
        <f t="shared" si="9"/>
        <v>0</v>
      </c>
      <c r="AA23" s="238" t="str">
        <f t="shared" si="7"/>
        <v>Débil</v>
      </c>
      <c r="AB23" s="633"/>
      <c r="AC23" s="635"/>
    </row>
    <row r="24" spans="1:29" ht="86.25" hidden="1" customHeight="1" x14ac:dyDescent="0.25">
      <c r="A24" s="647" t="str">
        <f>'IDENTIFICACIÓN DEL RIESGO'!A24</f>
        <v>Riesgo 4</v>
      </c>
      <c r="B24" s="650">
        <f>+'IDENTIFICACIÓN DEL RIESGO'!B24</f>
        <v>0</v>
      </c>
      <c r="C24" s="628">
        <f>'IDENTIFICACIÓN DEL RIESGO'!C24</f>
        <v>0</v>
      </c>
      <c r="D24" s="628" t="str">
        <f>+'IDENTIFICACIÓN DEL RIESGO'!E24</f>
        <v xml:space="preserve">. </v>
      </c>
      <c r="E24" s="27"/>
      <c r="F24" s="27"/>
      <c r="G24" s="27"/>
      <c r="H24" s="27"/>
      <c r="I24" s="27"/>
      <c r="J24" s="27"/>
      <c r="K24" s="27"/>
      <c r="L24" s="201"/>
      <c r="M24" s="95"/>
      <c r="N24" s="201"/>
      <c r="O24" s="201"/>
      <c r="P24" s="201"/>
      <c r="Q24" s="201"/>
      <c r="R24" s="201"/>
      <c r="S24" s="239">
        <f t="shared" si="0"/>
        <v>0</v>
      </c>
      <c r="T24" s="239">
        <f t="shared" si="1"/>
        <v>0</v>
      </c>
      <c r="U24" s="239">
        <f t="shared" si="2"/>
        <v>0</v>
      </c>
      <c r="V24" s="239">
        <f t="shared" si="3"/>
        <v>0</v>
      </c>
      <c r="W24" s="239">
        <f t="shared" si="4"/>
        <v>0</v>
      </c>
      <c r="X24" s="239">
        <f t="shared" si="5"/>
        <v>0</v>
      </c>
      <c r="Y24" s="239">
        <f t="shared" si="6"/>
        <v>0</v>
      </c>
      <c r="Z24" s="28">
        <f t="shared" si="9"/>
        <v>0</v>
      </c>
      <c r="AA24" s="238" t="str">
        <f t="shared" si="7"/>
        <v>Débil</v>
      </c>
      <c r="AB24" s="632">
        <f>IF(AND(OR(E24&lt;&gt;"",E24&lt;&gt;0),OR(E26&lt;&gt;"",E26&lt;&gt;0),OR(E25&lt;&gt;"",E25&lt;&gt;0)),AVERAGE(Z24:Z26),IF(AND(OR(E24&lt;&gt;"",E24&lt;&gt;0),OR(E26&lt;&gt;"",E26&lt;&gt;0)),AVERAGE(Z24,Z26),IF(AND(E24&lt;&gt;"",E24&lt;&gt;0),Z24,0)))</f>
        <v>0</v>
      </c>
      <c r="AC24" s="632" t="str">
        <f>IF(AND(AB24=100),"Fuerte", IF(AND(AB24&gt;=50,AB24&lt;=99),"Moderado","Débil"))</f>
        <v>Débil</v>
      </c>
    </row>
    <row r="25" spans="1:29" ht="86.25" hidden="1" customHeight="1" x14ac:dyDescent="0.25">
      <c r="A25" s="648"/>
      <c r="B25" s="651"/>
      <c r="C25" s="629"/>
      <c r="D25" s="629"/>
      <c r="E25" s="27"/>
      <c r="F25" s="27"/>
      <c r="G25" s="27"/>
      <c r="H25" s="27"/>
      <c r="I25" s="27"/>
      <c r="J25" s="27"/>
      <c r="K25" s="27"/>
      <c r="L25" s="201"/>
      <c r="M25" s="95"/>
      <c r="N25" s="201"/>
      <c r="O25" s="201"/>
      <c r="P25" s="201"/>
      <c r="Q25" s="201"/>
      <c r="R25" s="201"/>
      <c r="S25" s="239">
        <f t="shared" si="0"/>
        <v>0</v>
      </c>
      <c r="T25" s="239">
        <f t="shared" si="1"/>
        <v>0</v>
      </c>
      <c r="U25" s="239">
        <f t="shared" si="2"/>
        <v>0</v>
      </c>
      <c r="V25" s="239">
        <f t="shared" si="3"/>
        <v>0</v>
      </c>
      <c r="W25" s="239">
        <f t="shared" si="4"/>
        <v>0</v>
      </c>
      <c r="X25" s="239">
        <f t="shared" si="5"/>
        <v>0</v>
      </c>
      <c r="Y25" s="239">
        <f t="shared" si="6"/>
        <v>0</v>
      </c>
      <c r="Z25" s="28">
        <f t="shared" si="9"/>
        <v>0</v>
      </c>
      <c r="AA25" s="238" t="str">
        <f t="shared" si="7"/>
        <v>Débil</v>
      </c>
      <c r="AB25" s="633"/>
      <c r="AC25" s="633"/>
    </row>
    <row r="26" spans="1:29" ht="86.25" hidden="1" customHeight="1" x14ac:dyDescent="0.25">
      <c r="A26" s="648"/>
      <c r="B26" s="651"/>
      <c r="C26" s="630"/>
      <c r="D26" s="629"/>
      <c r="E26" s="27"/>
      <c r="F26" s="27"/>
      <c r="G26" s="27"/>
      <c r="H26" s="27"/>
      <c r="I26" s="27"/>
      <c r="J26" s="27"/>
      <c r="K26" s="27"/>
      <c r="L26" s="201"/>
      <c r="M26" s="95"/>
      <c r="N26" s="201"/>
      <c r="O26" s="201"/>
      <c r="P26" s="201"/>
      <c r="Q26" s="201"/>
      <c r="R26" s="201"/>
      <c r="S26" s="239">
        <f t="shared" si="0"/>
        <v>0</v>
      </c>
      <c r="T26" s="239">
        <f t="shared" si="1"/>
        <v>0</v>
      </c>
      <c r="U26" s="239">
        <f t="shared" si="2"/>
        <v>0</v>
      </c>
      <c r="V26" s="239">
        <f t="shared" si="3"/>
        <v>0</v>
      </c>
      <c r="W26" s="239">
        <f t="shared" si="4"/>
        <v>0</v>
      </c>
      <c r="X26" s="239">
        <f t="shared" si="5"/>
        <v>0</v>
      </c>
      <c r="Y26" s="239">
        <f t="shared" si="6"/>
        <v>0</v>
      </c>
      <c r="Z26" s="28">
        <f t="shared" si="9"/>
        <v>0</v>
      </c>
      <c r="AA26" s="238" t="str">
        <f t="shared" si="7"/>
        <v>Débil</v>
      </c>
      <c r="AB26" s="633"/>
      <c r="AC26" s="635"/>
    </row>
    <row r="27" spans="1:29" ht="14.25" hidden="1" customHeight="1" x14ac:dyDescent="0.25">
      <c r="A27" s="647" t="str">
        <f>'IDENTIFICACIÓN DEL RIESGO'!A28</f>
        <v>Riesgo 5</v>
      </c>
      <c r="B27" s="650">
        <f>+'IDENTIFICACIÓN DEL RIESGO'!B28</f>
        <v>0</v>
      </c>
      <c r="C27" s="628">
        <f>'IDENTIFICACIÓN DEL RIESGO'!C28</f>
        <v>0</v>
      </c>
      <c r="D27" s="628" t="str">
        <f>+'IDENTIFICACIÓN DEL RIESGO'!E28</f>
        <v xml:space="preserve">. </v>
      </c>
      <c r="E27" s="27"/>
      <c r="F27" s="27"/>
      <c r="G27" s="27"/>
      <c r="H27" s="27"/>
      <c r="I27" s="27"/>
      <c r="J27" s="27"/>
      <c r="K27" s="104"/>
      <c r="L27" s="201"/>
      <c r="M27" s="95"/>
      <c r="N27" s="201"/>
      <c r="O27" s="201"/>
      <c r="P27" s="201"/>
      <c r="Q27" s="201"/>
      <c r="R27" s="201"/>
      <c r="S27" s="239">
        <f t="shared" si="0"/>
        <v>0</v>
      </c>
      <c r="T27" s="239">
        <f t="shared" si="1"/>
        <v>0</v>
      </c>
      <c r="U27" s="239">
        <f t="shared" si="2"/>
        <v>0</v>
      </c>
      <c r="V27" s="239">
        <f t="shared" si="3"/>
        <v>0</v>
      </c>
      <c r="W27" s="239">
        <f t="shared" si="4"/>
        <v>0</v>
      </c>
      <c r="X27" s="239">
        <f t="shared" si="5"/>
        <v>0</v>
      </c>
      <c r="Y27" s="239">
        <f t="shared" si="6"/>
        <v>0</v>
      </c>
      <c r="Z27" s="28">
        <f t="shared" si="9"/>
        <v>0</v>
      </c>
      <c r="AA27" s="238" t="str">
        <f t="shared" si="7"/>
        <v>Débil</v>
      </c>
      <c r="AB27" s="632">
        <f>IF(AND(OR(E27&lt;&gt;"",E27&lt;&gt;0),OR(E28&lt;&gt;"",E28&lt;&gt;0),OR(E29&lt;&gt;"",E29&lt;&gt;0)),AVERAGE(Z27:Z29),IF(AND(OR(E27&lt;&gt;"",E27&lt;&gt;0),OR(E28&lt;&gt;"",E28&lt;&gt;0)),AVERAGE(Z27,Z28),IF(AND(E27&lt;&gt;"",E27&lt;&gt;0),Z27,0)))</f>
        <v>0</v>
      </c>
      <c r="AC27" s="632" t="str">
        <f>IF(AND(AB27=100),"Fuerte", IF(AND(AB27&gt;=50,AB27&lt;=99),"Moderado","Débil"))</f>
        <v>Débil</v>
      </c>
    </row>
    <row r="28" spans="1:29" ht="14.25" hidden="1" customHeight="1" x14ac:dyDescent="0.25">
      <c r="A28" s="648"/>
      <c r="B28" s="651"/>
      <c r="C28" s="629"/>
      <c r="D28" s="629"/>
      <c r="E28" s="27"/>
      <c r="F28" s="27"/>
      <c r="G28" s="27"/>
      <c r="H28" s="27"/>
      <c r="I28" s="27"/>
      <c r="J28" s="27"/>
      <c r="K28" s="104"/>
      <c r="L28" s="201"/>
      <c r="M28" s="95"/>
      <c r="N28" s="201"/>
      <c r="O28" s="201"/>
      <c r="P28" s="201"/>
      <c r="Q28" s="201"/>
      <c r="R28" s="201"/>
      <c r="S28" s="239">
        <f t="shared" si="0"/>
        <v>0</v>
      </c>
      <c r="T28" s="239">
        <f t="shared" si="1"/>
        <v>0</v>
      </c>
      <c r="U28" s="239">
        <f t="shared" si="2"/>
        <v>0</v>
      </c>
      <c r="V28" s="239">
        <f t="shared" si="3"/>
        <v>0</v>
      </c>
      <c r="W28" s="239">
        <f t="shared" si="4"/>
        <v>0</v>
      </c>
      <c r="X28" s="239">
        <f t="shared" si="5"/>
        <v>0</v>
      </c>
      <c r="Y28" s="239">
        <f t="shared" si="6"/>
        <v>0</v>
      </c>
      <c r="Z28" s="28">
        <f t="shared" si="9"/>
        <v>0</v>
      </c>
      <c r="AA28" s="238" t="str">
        <f t="shared" si="7"/>
        <v>Débil</v>
      </c>
      <c r="AB28" s="633"/>
      <c r="AC28" s="633"/>
    </row>
    <row r="29" spans="1:29" ht="14.25" hidden="1" customHeight="1" x14ac:dyDescent="0.25">
      <c r="A29" s="648"/>
      <c r="B29" s="653"/>
      <c r="C29" s="630"/>
      <c r="D29" s="630"/>
      <c r="E29" s="27"/>
      <c r="F29" s="27"/>
      <c r="G29" s="27"/>
      <c r="H29" s="27"/>
      <c r="I29" s="27"/>
      <c r="J29" s="27"/>
      <c r="K29" s="104"/>
      <c r="L29" s="201"/>
      <c r="M29" s="95"/>
      <c r="N29" s="201"/>
      <c r="O29" s="201"/>
      <c r="P29" s="201"/>
      <c r="Q29" s="201"/>
      <c r="R29" s="201"/>
      <c r="S29" s="239">
        <f t="shared" si="0"/>
        <v>0</v>
      </c>
      <c r="T29" s="239">
        <f t="shared" si="1"/>
        <v>0</v>
      </c>
      <c r="U29" s="239">
        <f t="shared" si="2"/>
        <v>0</v>
      </c>
      <c r="V29" s="239">
        <f t="shared" si="3"/>
        <v>0</v>
      </c>
      <c r="W29" s="239">
        <f t="shared" si="4"/>
        <v>0</v>
      </c>
      <c r="X29" s="239">
        <f t="shared" si="5"/>
        <v>0</v>
      </c>
      <c r="Y29" s="239">
        <f t="shared" si="6"/>
        <v>0</v>
      </c>
      <c r="Z29" s="28">
        <f t="shared" si="9"/>
        <v>0</v>
      </c>
      <c r="AA29" s="238" t="str">
        <f t="shared" si="7"/>
        <v>Débil</v>
      </c>
      <c r="AB29" s="635"/>
      <c r="AC29" s="635"/>
    </row>
    <row r="30" spans="1:29" ht="14.25" hidden="1" customHeight="1" x14ac:dyDescent="0.25">
      <c r="A30" s="647" t="str">
        <f>'IDENTIFICACIÓN DEL RIESGO'!A32</f>
        <v>Riesgo 6</v>
      </c>
      <c r="B30" s="650">
        <f>+'IDENTIFICACIÓN DEL RIESGO'!B32</f>
        <v>0</v>
      </c>
      <c r="C30" s="628">
        <f>'IDENTIFICACIÓN DEL RIESGO'!C32</f>
        <v>0</v>
      </c>
      <c r="D30" s="628" t="str">
        <f>+'IDENTIFICACIÓN DEL RIESGO'!E32</f>
        <v xml:space="preserve">. </v>
      </c>
      <c r="E30" s="27"/>
      <c r="F30" s="27"/>
      <c r="G30" s="27"/>
      <c r="H30" s="27"/>
      <c r="I30" s="27"/>
      <c r="J30" s="27"/>
      <c r="K30" s="104"/>
      <c r="L30" s="201"/>
      <c r="M30" s="95"/>
      <c r="N30" s="201"/>
      <c r="O30" s="201"/>
      <c r="P30" s="201"/>
      <c r="Q30" s="201"/>
      <c r="R30" s="201"/>
      <c r="S30" s="239">
        <f t="shared" si="0"/>
        <v>0</v>
      </c>
      <c r="T30" s="239">
        <f t="shared" si="1"/>
        <v>0</v>
      </c>
      <c r="U30" s="239">
        <f t="shared" si="2"/>
        <v>0</v>
      </c>
      <c r="V30" s="239">
        <f t="shared" si="3"/>
        <v>0</v>
      </c>
      <c r="W30" s="239">
        <f t="shared" si="4"/>
        <v>0</v>
      </c>
      <c r="X30" s="239">
        <f t="shared" si="5"/>
        <v>0</v>
      </c>
      <c r="Y30" s="239">
        <f t="shared" si="6"/>
        <v>0</v>
      </c>
      <c r="Z30" s="28">
        <f t="shared" si="9"/>
        <v>0</v>
      </c>
      <c r="AA30" s="238" t="str">
        <f t="shared" si="7"/>
        <v>Débil</v>
      </c>
      <c r="AB30" s="632">
        <f>IF(AND(OR(E30&lt;&gt;"",E30&lt;&gt;0),OR(E31&lt;&gt;"",E31&lt;&gt;0),OR(E32&lt;&gt;"",E32&lt;&gt;0)),AVERAGE(Z30:Z32),IF(AND(OR(E30&lt;&gt;"",E30&lt;&gt;0),OR(E31&lt;&gt;"",E31&lt;&gt;0)),AVERAGE(Z30,Z31),IF(AND(E30&lt;&gt;"",E30&lt;&gt;0),Z30,0)))</f>
        <v>0</v>
      </c>
      <c r="AC30" s="632" t="str">
        <f>IF(AND(AB30=100),"Fuerte", IF(AND(AB30&gt;=50,AB30&lt;=99),"Moderado","Débil"))</f>
        <v>Débil</v>
      </c>
    </row>
    <row r="31" spans="1:29" ht="14.25" hidden="1" customHeight="1" x14ac:dyDescent="0.25">
      <c r="A31" s="648"/>
      <c r="B31" s="651"/>
      <c r="C31" s="629"/>
      <c r="D31" s="629"/>
      <c r="E31" s="27"/>
      <c r="F31" s="27"/>
      <c r="G31" s="27"/>
      <c r="H31" s="27"/>
      <c r="I31" s="27"/>
      <c r="J31" s="27"/>
      <c r="K31" s="104"/>
      <c r="L31" s="201"/>
      <c r="M31" s="95"/>
      <c r="N31" s="201"/>
      <c r="O31" s="201"/>
      <c r="P31" s="201"/>
      <c r="Q31" s="201"/>
      <c r="R31" s="201"/>
      <c r="S31" s="239">
        <f t="shared" si="0"/>
        <v>0</v>
      </c>
      <c r="T31" s="239">
        <f t="shared" si="1"/>
        <v>0</v>
      </c>
      <c r="U31" s="239">
        <f t="shared" si="2"/>
        <v>0</v>
      </c>
      <c r="V31" s="239">
        <f t="shared" si="3"/>
        <v>0</v>
      </c>
      <c r="W31" s="239">
        <f t="shared" si="4"/>
        <v>0</v>
      </c>
      <c r="X31" s="239">
        <f t="shared" si="5"/>
        <v>0</v>
      </c>
      <c r="Y31" s="239">
        <f t="shared" si="6"/>
        <v>0</v>
      </c>
      <c r="Z31" s="28">
        <f t="shared" si="9"/>
        <v>0</v>
      </c>
      <c r="AA31" s="238" t="str">
        <f t="shared" si="7"/>
        <v>Débil</v>
      </c>
      <c r="AB31" s="633"/>
      <c r="AC31" s="633"/>
    </row>
    <row r="32" spans="1:29" ht="14.25" hidden="1" customHeight="1" x14ac:dyDescent="0.25">
      <c r="A32" s="648"/>
      <c r="B32" s="653"/>
      <c r="C32" s="630"/>
      <c r="D32" s="630"/>
      <c r="E32" s="27"/>
      <c r="F32" s="27"/>
      <c r="G32" s="27"/>
      <c r="H32" s="27"/>
      <c r="I32" s="27"/>
      <c r="J32" s="27"/>
      <c r="K32" s="104"/>
      <c r="L32" s="201"/>
      <c r="M32" s="95"/>
      <c r="N32" s="201"/>
      <c r="O32" s="201"/>
      <c r="P32" s="201"/>
      <c r="Q32" s="201"/>
      <c r="R32" s="201"/>
      <c r="S32" s="239">
        <f t="shared" si="0"/>
        <v>0</v>
      </c>
      <c r="T32" s="239">
        <f t="shared" si="1"/>
        <v>0</v>
      </c>
      <c r="U32" s="239">
        <f t="shared" si="2"/>
        <v>0</v>
      </c>
      <c r="V32" s="239">
        <f t="shared" si="3"/>
        <v>0</v>
      </c>
      <c r="W32" s="239">
        <f t="shared" si="4"/>
        <v>0</v>
      </c>
      <c r="X32" s="239">
        <f t="shared" si="5"/>
        <v>0</v>
      </c>
      <c r="Y32" s="239">
        <f t="shared" si="6"/>
        <v>0</v>
      </c>
      <c r="Z32" s="28">
        <f t="shared" si="9"/>
        <v>0</v>
      </c>
      <c r="AA32" s="238" t="str">
        <f t="shared" si="7"/>
        <v>Débil</v>
      </c>
      <c r="AB32" s="635"/>
      <c r="AC32" s="635"/>
    </row>
    <row r="33" spans="1:29" ht="14.25" hidden="1" customHeight="1" x14ac:dyDescent="0.25">
      <c r="A33" s="647" t="str">
        <f>'IDENTIFICACIÓN DEL RIESGO'!A36</f>
        <v>Riesgo 7</v>
      </c>
      <c r="B33" s="650">
        <f>+'IDENTIFICACIÓN DEL RIESGO'!B36</f>
        <v>0</v>
      </c>
      <c r="C33" s="628">
        <f>'IDENTIFICACIÓN DEL RIESGO'!C36</f>
        <v>0</v>
      </c>
      <c r="D33" s="628" t="str">
        <f>+'IDENTIFICACIÓN DEL RIESGO'!E36</f>
        <v xml:space="preserve">. </v>
      </c>
      <c r="E33" s="27"/>
      <c r="F33" s="27"/>
      <c r="G33" s="27"/>
      <c r="H33" s="27"/>
      <c r="I33" s="27"/>
      <c r="J33" s="27"/>
      <c r="K33" s="104"/>
      <c r="L33" s="201"/>
      <c r="M33" s="95"/>
      <c r="N33" s="201"/>
      <c r="O33" s="201"/>
      <c r="P33" s="201"/>
      <c r="Q33" s="201"/>
      <c r="R33" s="201"/>
      <c r="S33" s="239">
        <f t="shared" si="0"/>
        <v>0</v>
      </c>
      <c r="T33" s="239">
        <f t="shared" si="1"/>
        <v>0</v>
      </c>
      <c r="U33" s="239">
        <f t="shared" si="2"/>
        <v>0</v>
      </c>
      <c r="V33" s="239">
        <f t="shared" si="3"/>
        <v>0</v>
      </c>
      <c r="W33" s="239">
        <f t="shared" si="4"/>
        <v>0</v>
      </c>
      <c r="X33" s="239">
        <f t="shared" si="5"/>
        <v>0</v>
      </c>
      <c r="Y33" s="239">
        <f t="shared" si="6"/>
        <v>0</v>
      </c>
      <c r="Z33" s="28">
        <f t="shared" si="9"/>
        <v>0</v>
      </c>
      <c r="AA33" s="238" t="str">
        <f t="shared" si="7"/>
        <v>Débil</v>
      </c>
      <c r="AB33" s="632">
        <f>IF(AND(OR(E33&lt;&gt;"",E33&lt;&gt;0),OR(E34&lt;&gt;"",E34&lt;&gt;0),OR(E35&lt;&gt;"",E35&lt;&gt;0)),AVERAGE(Z33:Z35),IF(AND(OR(E33&lt;&gt;"",E33&lt;&gt;0),OR(E34&lt;&gt;"",E34&lt;&gt;0)),AVERAGE(Z33,Z34),IF(AND(E33&lt;&gt;"",E33&lt;&gt;0),Z33,0)))</f>
        <v>0</v>
      </c>
      <c r="AC33" s="632" t="str">
        <f>IF(AND(AB33=100),"Fuerte", IF(AND(AB33&gt;=50,AB33&lt;=99),"Moderado","Débil"))</f>
        <v>Débil</v>
      </c>
    </row>
    <row r="34" spans="1:29" ht="14.25" hidden="1" customHeight="1" x14ac:dyDescent="0.25">
      <c r="A34" s="648"/>
      <c r="B34" s="651"/>
      <c r="C34" s="629"/>
      <c r="D34" s="629"/>
      <c r="E34" s="27"/>
      <c r="F34" s="27"/>
      <c r="G34" s="27"/>
      <c r="H34" s="27"/>
      <c r="I34" s="27"/>
      <c r="J34" s="27"/>
      <c r="K34" s="104"/>
      <c r="L34" s="201"/>
      <c r="M34" s="95"/>
      <c r="N34" s="201"/>
      <c r="O34" s="201"/>
      <c r="P34" s="201"/>
      <c r="Q34" s="201"/>
      <c r="R34" s="201"/>
      <c r="S34" s="239">
        <f t="shared" si="0"/>
        <v>0</v>
      </c>
      <c r="T34" s="239">
        <f t="shared" si="1"/>
        <v>0</v>
      </c>
      <c r="U34" s="239">
        <f t="shared" si="2"/>
        <v>0</v>
      </c>
      <c r="V34" s="239">
        <f t="shared" si="3"/>
        <v>0</v>
      </c>
      <c r="W34" s="239">
        <f t="shared" si="4"/>
        <v>0</v>
      </c>
      <c r="X34" s="239">
        <f t="shared" si="5"/>
        <v>0</v>
      </c>
      <c r="Y34" s="239">
        <f t="shared" si="6"/>
        <v>0</v>
      </c>
      <c r="Z34" s="28">
        <f t="shared" si="9"/>
        <v>0</v>
      </c>
      <c r="AA34" s="238" t="str">
        <f t="shared" si="7"/>
        <v>Débil</v>
      </c>
      <c r="AB34" s="633"/>
      <c r="AC34" s="633"/>
    </row>
    <row r="35" spans="1:29" ht="14.25" hidden="1" customHeight="1" x14ac:dyDescent="0.25">
      <c r="A35" s="648"/>
      <c r="B35" s="653"/>
      <c r="C35" s="630"/>
      <c r="D35" s="630"/>
      <c r="E35" s="27"/>
      <c r="F35" s="27"/>
      <c r="G35" s="27"/>
      <c r="H35" s="27"/>
      <c r="I35" s="27"/>
      <c r="J35" s="27"/>
      <c r="K35" s="104"/>
      <c r="L35" s="201"/>
      <c r="M35" s="95"/>
      <c r="N35" s="201"/>
      <c r="O35" s="201"/>
      <c r="P35" s="201"/>
      <c r="Q35" s="201"/>
      <c r="R35" s="201"/>
      <c r="S35" s="239">
        <f t="shared" si="0"/>
        <v>0</v>
      </c>
      <c r="T35" s="239">
        <f t="shared" si="1"/>
        <v>0</v>
      </c>
      <c r="U35" s="239">
        <f t="shared" si="2"/>
        <v>0</v>
      </c>
      <c r="V35" s="239">
        <f t="shared" si="3"/>
        <v>0</v>
      </c>
      <c r="W35" s="239">
        <f t="shared" si="4"/>
        <v>0</v>
      </c>
      <c r="X35" s="239">
        <f t="shared" si="5"/>
        <v>0</v>
      </c>
      <c r="Y35" s="239">
        <f t="shared" si="6"/>
        <v>0</v>
      </c>
      <c r="Z35" s="28">
        <f t="shared" si="9"/>
        <v>0</v>
      </c>
      <c r="AA35" s="238" t="str">
        <f t="shared" si="7"/>
        <v>Débil</v>
      </c>
      <c r="AB35" s="635"/>
      <c r="AC35" s="635"/>
    </row>
    <row r="36" spans="1:29" ht="14.25" hidden="1" customHeight="1" x14ac:dyDescent="0.25">
      <c r="A36" s="647" t="str">
        <f>'IDENTIFICACIÓN DEL RIESGO'!A40</f>
        <v>Riesgo 8</v>
      </c>
      <c r="B36" s="650">
        <f>+'IDENTIFICACIÓN DEL RIESGO'!B40</f>
        <v>0</v>
      </c>
      <c r="C36" s="628">
        <f>'IDENTIFICACIÓN DEL RIESGO'!C40</f>
        <v>0</v>
      </c>
      <c r="D36" s="628" t="str">
        <f>+'IDENTIFICACIÓN DEL RIESGO'!E40</f>
        <v xml:space="preserve">. </v>
      </c>
      <c r="E36" s="27"/>
      <c r="F36" s="27"/>
      <c r="G36" s="27"/>
      <c r="H36" s="27"/>
      <c r="I36" s="27"/>
      <c r="J36" s="27"/>
      <c r="K36" s="104"/>
      <c r="L36" s="201"/>
      <c r="M36" s="95"/>
      <c r="N36" s="201"/>
      <c r="O36" s="201"/>
      <c r="P36" s="201"/>
      <c r="Q36" s="201"/>
      <c r="R36" s="201"/>
      <c r="S36" s="239">
        <f t="shared" si="0"/>
        <v>0</v>
      </c>
      <c r="T36" s="239">
        <f t="shared" si="1"/>
        <v>0</v>
      </c>
      <c r="U36" s="239">
        <f t="shared" si="2"/>
        <v>0</v>
      </c>
      <c r="V36" s="239">
        <f t="shared" si="3"/>
        <v>0</v>
      </c>
      <c r="W36" s="239">
        <f t="shared" si="4"/>
        <v>0</v>
      </c>
      <c r="X36" s="239">
        <f t="shared" si="5"/>
        <v>0</v>
      </c>
      <c r="Y36" s="239">
        <f t="shared" si="6"/>
        <v>0</v>
      </c>
      <c r="Z36" s="28">
        <f t="shared" si="9"/>
        <v>0</v>
      </c>
      <c r="AA36" s="238" t="str">
        <f t="shared" si="7"/>
        <v>Débil</v>
      </c>
      <c r="AB36" s="632">
        <f>IF(AND(OR(E36&lt;&gt;"",E36&lt;&gt;0),OR(E37&lt;&gt;"",E37&lt;&gt;0),OR(E38&lt;&gt;"",E38&lt;&gt;0)),AVERAGE(Z36:Z38),IF(AND(OR(E36&lt;&gt;"",E36&lt;&gt;0),OR(E37&lt;&gt;"",E37&lt;&gt;0)),AVERAGE(Z36,Z37),IF(AND(E36&lt;&gt;"",E36&lt;&gt;0),Z36,0)))</f>
        <v>0</v>
      </c>
      <c r="AC36" s="632" t="str">
        <f>IF(AND(AB36=100),"Fuerte", IF(AND(AB36&gt;=50,AB36&lt;=99),"Moderado","Débil"))</f>
        <v>Débil</v>
      </c>
    </row>
    <row r="37" spans="1:29" ht="14.25" hidden="1" customHeight="1" x14ac:dyDescent="0.25">
      <c r="A37" s="648"/>
      <c r="B37" s="651"/>
      <c r="C37" s="629"/>
      <c r="D37" s="629"/>
      <c r="E37" s="27"/>
      <c r="F37" s="27"/>
      <c r="G37" s="27"/>
      <c r="H37" s="27"/>
      <c r="I37" s="27"/>
      <c r="J37" s="27"/>
      <c r="K37" s="104"/>
      <c r="L37" s="201"/>
      <c r="M37" s="95"/>
      <c r="N37" s="201"/>
      <c r="O37" s="201"/>
      <c r="P37" s="201"/>
      <c r="Q37" s="201"/>
      <c r="R37" s="201"/>
      <c r="S37" s="239">
        <f t="shared" si="0"/>
        <v>0</v>
      </c>
      <c r="T37" s="239">
        <f t="shared" si="1"/>
        <v>0</v>
      </c>
      <c r="U37" s="239">
        <f t="shared" si="2"/>
        <v>0</v>
      </c>
      <c r="V37" s="239">
        <f t="shared" si="3"/>
        <v>0</v>
      </c>
      <c r="W37" s="239">
        <f t="shared" si="4"/>
        <v>0</v>
      </c>
      <c r="X37" s="239">
        <f t="shared" si="5"/>
        <v>0</v>
      </c>
      <c r="Y37" s="239">
        <f t="shared" si="6"/>
        <v>0</v>
      </c>
      <c r="Z37" s="28">
        <f t="shared" si="9"/>
        <v>0</v>
      </c>
      <c r="AA37" s="238" t="str">
        <f t="shared" si="7"/>
        <v>Débil</v>
      </c>
      <c r="AB37" s="633"/>
      <c r="AC37" s="633"/>
    </row>
    <row r="38" spans="1:29" ht="14.25" hidden="1" customHeight="1" thickBot="1" x14ac:dyDescent="0.3">
      <c r="A38" s="649"/>
      <c r="B38" s="652"/>
      <c r="C38" s="631"/>
      <c r="D38" s="631"/>
      <c r="E38" s="27"/>
      <c r="F38" s="27"/>
      <c r="G38" s="27"/>
      <c r="H38" s="27"/>
      <c r="I38" s="27"/>
      <c r="J38" s="27"/>
      <c r="K38" s="104"/>
      <c r="L38" s="201"/>
      <c r="M38" s="95"/>
      <c r="N38" s="201"/>
      <c r="O38" s="201"/>
      <c r="P38" s="201"/>
      <c r="Q38" s="201"/>
      <c r="R38" s="201"/>
      <c r="S38" s="239">
        <f t="shared" si="0"/>
        <v>0</v>
      </c>
      <c r="T38" s="239">
        <f t="shared" si="1"/>
        <v>0</v>
      </c>
      <c r="U38" s="239">
        <f t="shared" si="2"/>
        <v>0</v>
      </c>
      <c r="V38" s="239">
        <f t="shared" si="3"/>
        <v>0</v>
      </c>
      <c r="W38" s="239">
        <f t="shared" si="4"/>
        <v>0</v>
      </c>
      <c r="X38" s="239">
        <f t="shared" si="5"/>
        <v>0</v>
      </c>
      <c r="Y38" s="239">
        <f t="shared" si="6"/>
        <v>0</v>
      </c>
      <c r="Z38" s="117">
        <f t="shared" si="9"/>
        <v>0</v>
      </c>
      <c r="AA38" s="238" t="str">
        <f t="shared" si="7"/>
        <v>Débil</v>
      </c>
      <c r="AB38" s="634"/>
      <c r="AC38" s="634"/>
    </row>
    <row r="39" spans="1:29" ht="12.75" customHeight="1" x14ac:dyDescent="0.25">
      <c r="A39" s="37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8"/>
      <c r="T39" s="38"/>
      <c r="U39" s="38"/>
      <c r="V39" s="38"/>
      <c r="W39" s="38"/>
      <c r="X39" s="38"/>
      <c r="Y39" s="38"/>
      <c r="Z39" s="39"/>
      <c r="AA39" s="39"/>
      <c r="AB39" s="40"/>
      <c r="AC39" s="40"/>
    </row>
    <row r="40" spans="1:29" ht="12.75" customHeight="1" x14ac:dyDescent="0.25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ht="12.75" customHeight="1" x14ac:dyDescent="0.2">
      <c r="A41" s="38"/>
      <c r="B41" s="41"/>
      <c r="C41" s="41"/>
      <c r="D41" s="41"/>
      <c r="E41" s="42"/>
      <c r="F41" s="42"/>
      <c r="G41" s="42"/>
      <c r="H41" s="42"/>
      <c r="I41" s="42"/>
      <c r="J41" s="42"/>
      <c r="K41" s="42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ht="12.75" customHeight="1" x14ac:dyDescent="0.2">
      <c r="A42" s="38"/>
      <c r="B42" s="41"/>
      <c r="C42" s="41"/>
      <c r="D42" s="41"/>
      <c r="E42" s="42"/>
      <c r="F42" s="42"/>
      <c r="G42" s="42"/>
      <c r="H42" s="42"/>
      <c r="I42" s="42"/>
      <c r="J42" s="42"/>
      <c r="K42" s="42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ht="12.75" customHeight="1" thickBot="1" x14ac:dyDescent="0.3">
      <c r="A43" s="43"/>
      <c r="B43" s="44"/>
      <c r="C43" s="44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54" spans="2:11" hidden="1" x14ac:dyDescent="0.25"/>
    <row r="55" spans="2:11" hidden="1" x14ac:dyDescent="0.25"/>
    <row r="56" spans="2:11" hidden="1" x14ac:dyDescent="0.25"/>
    <row r="57" spans="2:11" hidden="1" x14ac:dyDescent="0.25">
      <c r="B57" s="16" t="s">
        <v>81</v>
      </c>
      <c r="E57" s="16"/>
      <c r="F57" s="16"/>
      <c r="G57" s="16"/>
      <c r="H57" s="16"/>
      <c r="I57" s="16"/>
      <c r="J57" s="16"/>
      <c r="K57" s="16"/>
    </row>
    <row r="58" spans="2:11" hidden="1" x14ac:dyDescent="0.25">
      <c r="B58" s="16" t="s">
        <v>82</v>
      </c>
      <c r="E58" s="16" t="s">
        <v>80</v>
      </c>
      <c r="F58" s="16"/>
      <c r="G58" s="16"/>
      <c r="H58" s="16"/>
      <c r="I58" s="16"/>
      <c r="J58" s="16"/>
      <c r="K58" s="16"/>
    </row>
    <row r="59" spans="2:11" hidden="1" x14ac:dyDescent="0.25"/>
    <row r="60" spans="2:11" hidden="1" x14ac:dyDescent="0.25"/>
    <row r="61" spans="2:11" hidden="1" x14ac:dyDescent="0.25">
      <c r="B61" s="16" t="s">
        <v>106</v>
      </c>
    </row>
    <row r="62" spans="2:11" hidden="1" x14ac:dyDescent="0.25">
      <c r="B62" s="16" t="s">
        <v>107</v>
      </c>
      <c r="E62" s="10" t="s">
        <v>308</v>
      </c>
    </row>
    <row r="63" spans="2:11" hidden="1" x14ac:dyDescent="0.25">
      <c r="E63" s="10" t="s">
        <v>288</v>
      </c>
    </row>
    <row r="64" spans="2:11" hidden="1" x14ac:dyDescent="0.25"/>
    <row r="65" spans="5:5" hidden="1" x14ac:dyDescent="0.25">
      <c r="E65" s="10" t="s">
        <v>289</v>
      </c>
    </row>
    <row r="66" spans="5:5" hidden="1" x14ac:dyDescent="0.25">
      <c r="E66" s="10" t="s">
        <v>290</v>
      </c>
    </row>
    <row r="67" spans="5:5" hidden="1" x14ac:dyDescent="0.25"/>
    <row r="68" spans="5:5" hidden="1" x14ac:dyDescent="0.25">
      <c r="E68" s="10" t="s">
        <v>291</v>
      </c>
    </row>
    <row r="69" spans="5:5" hidden="1" x14ac:dyDescent="0.25">
      <c r="E69" s="10" t="s">
        <v>292</v>
      </c>
    </row>
    <row r="70" spans="5:5" hidden="1" x14ac:dyDescent="0.25"/>
    <row r="71" spans="5:5" hidden="1" x14ac:dyDescent="0.25">
      <c r="E71" s="10" t="s">
        <v>293</v>
      </c>
    </row>
    <row r="72" spans="5:5" hidden="1" x14ac:dyDescent="0.25">
      <c r="E72" s="10" t="s">
        <v>294</v>
      </c>
    </row>
    <row r="73" spans="5:5" hidden="1" x14ac:dyDescent="0.25">
      <c r="E73" s="10" t="s">
        <v>295</v>
      </c>
    </row>
    <row r="74" spans="5:5" hidden="1" x14ac:dyDescent="0.25"/>
    <row r="75" spans="5:5" hidden="1" x14ac:dyDescent="0.25">
      <c r="E75" s="10" t="s">
        <v>296</v>
      </c>
    </row>
    <row r="76" spans="5:5" hidden="1" x14ac:dyDescent="0.25">
      <c r="E76" s="10" t="s">
        <v>297</v>
      </c>
    </row>
    <row r="77" spans="5:5" hidden="1" x14ac:dyDescent="0.25"/>
    <row r="78" spans="5:5" hidden="1" x14ac:dyDescent="0.25">
      <c r="E78" s="10" t="s">
        <v>298</v>
      </c>
    </row>
    <row r="79" spans="5:5" hidden="1" x14ac:dyDescent="0.25">
      <c r="E79" s="10" t="s">
        <v>299</v>
      </c>
    </row>
    <row r="80" spans="5:5" hidden="1" x14ac:dyDescent="0.25"/>
    <row r="81" spans="5:5" hidden="1" x14ac:dyDescent="0.25">
      <c r="E81" s="10" t="s">
        <v>300</v>
      </c>
    </row>
    <row r="82" spans="5:5" hidden="1" x14ac:dyDescent="0.25">
      <c r="E82" s="10" t="s">
        <v>301</v>
      </c>
    </row>
    <row r="83" spans="5:5" hidden="1" x14ac:dyDescent="0.25">
      <c r="E83" s="10" t="s">
        <v>302</v>
      </c>
    </row>
    <row r="84" spans="5:5" hidden="1" x14ac:dyDescent="0.25"/>
  </sheetData>
  <mergeCells count="75">
    <mergeCell ref="AC10:AC11"/>
    <mergeCell ref="AC12:AC15"/>
    <mergeCell ref="I10:I11"/>
    <mergeCell ref="AA10:AA11"/>
    <mergeCell ref="A8:B8"/>
    <mergeCell ref="B10:B11"/>
    <mergeCell ref="A10:A11"/>
    <mergeCell ref="E10:E11"/>
    <mergeCell ref="Z10:Z11"/>
    <mergeCell ref="AB10:AB11"/>
    <mergeCell ref="L10:R10"/>
    <mergeCell ref="S10:Y11"/>
    <mergeCell ref="K10:K11"/>
    <mergeCell ref="D10:D11"/>
    <mergeCell ref="H10:H11"/>
    <mergeCell ref="G10:G11"/>
    <mergeCell ref="F10:F11"/>
    <mergeCell ref="J10:J11"/>
    <mergeCell ref="C10:C11"/>
    <mergeCell ref="A27:A29"/>
    <mergeCell ref="B27:B29"/>
    <mergeCell ref="A12:A15"/>
    <mergeCell ref="B12:B15"/>
    <mergeCell ref="AB27:AB29"/>
    <mergeCell ref="D24:D26"/>
    <mergeCell ref="D27:D29"/>
    <mergeCell ref="A21:A23"/>
    <mergeCell ref="B21:B23"/>
    <mergeCell ref="AB21:AB23"/>
    <mergeCell ref="A24:A26"/>
    <mergeCell ref="B24:B26"/>
    <mergeCell ref="AB24:AB26"/>
    <mergeCell ref="D21:D23"/>
    <mergeCell ref="AB12:AB15"/>
    <mergeCell ref="A16:A20"/>
    <mergeCell ref="B16:B20"/>
    <mergeCell ref="AB16:AB20"/>
    <mergeCell ref="D12:D15"/>
    <mergeCell ref="D16:D20"/>
    <mergeCell ref="C12:C15"/>
    <mergeCell ref="A36:A38"/>
    <mergeCell ref="B36:B38"/>
    <mergeCell ref="AB36:AB38"/>
    <mergeCell ref="A30:A32"/>
    <mergeCell ref="B30:B32"/>
    <mergeCell ref="AB30:AB32"/>
    <mergeCell ref="A33:A35"/>
    <mergeCell ref="B33:B35"/>
    <mergeCell ref="AB33:AB35"/>
    <mergeCell ref="D30:D32"/>
    <mergeCell ref="D33:D35"/>
    <mergeCell ref="D36:D38"/>
    <mergeCell ref="A3:AC3"/>
    <mergeCell ref="A2:AC2"/>
    <mergeCell ref="A1:AC1"/>
    <mergeCell ref="A7:B7"/>
    <mergeCell ref="A4:AC4"/>
    <mergeCell ref="A6:B6"/>
    <mergeCell ref="C7:AC7"/>
    <mergeCell ref="C8:AC8"/>
    <mergeCell ref="C16:C20"/>
    <mergeCell ref="C21:C23"/>
    <mergeCell ref="C36:C38"/>
    <mergeCell ref="C33:C35"/>
    <mergeCell ref="C30:C32"/>
    <mergeCell ref="C27:C29"/>
    <mergeCell ref="C24:C26"/>
    <mergeCell ref="AC36:AC38"/>
    <mergeCell ref="AC16:AC20"/>
    <mergeCell ref="AC21:AC23"/>
    <mergeCell ref="AC24:AC26"/>
    <mergeCell ref="AC27:AC29"/>
    <mergeCell ref="AC30:AC32"/>
    <mergeCell ref="AC33:AC35"/>
    <mergeCell ref="A9:AC9"/>
  </mergeCells>
  <dataValidations count="8">
    <dataValidation allowBlank="1" showInputMessage="1" showErrorMessage="1" prompt="Proceso, política, dispositivo, práctica u otra acción existente   para minimizar el riesgo negativo o potenciar oportunidades positivas." sqref="E10:E11 F10:K10" xr:uid="{00000000-0002-0000-0600-000001000000}"/>
    <dataValidation type="list" allowBlank="1" showInputMessage="1" showErrorMessage="1" sqref="L12:L38" xr:uid="{56F71D98-6BEA-480C-9330-B5805C5F397F}">
      <formula1>$E$62:$E$63</formula1>
    </dataValidation>
    <dataValidation type="list" allowBlank="1" showInputMessage="1" showErrorMessage="1" sqref="R12:R38" xr:uid="{6EDE12A7-4065-41B1-A374-546D600DE936}">
      <formula1>$E$81:$E$83</formula1>
    </dataValidation>
    <dataValidation type="list" allowBlank="1" showInputMessage="1" showErrorMessage="1" sqref="M12:M38" xr:uid="{6E75CCAB-D235-4254-9AF4-1CC9B25A9EF2}">
      <formula1>$E$65:$E$66</formula1>
    </dataValidation>
    <dataValidation type="list" allowBlank="1" showInputMessage="1" showErrorMessage="1" sqref="N12:N38" xr:uid="{35BC9593-D139-4E47-B5AD-2D612BE9E4C6}">
      <formula1>$E$68:$E$69</formula1>
    </dataValidation>
    <dataValidation type="list" allowBlank="1" showInputMessage="1" showErrorMessage="1" sqref="O12:O38" xr:uid="{6D146BF2-87FB-4534-A541-49B113FA6A98}">
      <formula1>$E$71:$E$73</formula1>
    </dataValidation>
    <dataValidation type="list" allowBlank="1" showInputMessage="1" showErrorMessage="1" sqref="P12:P38" xr:uid="{107F3A47-6078-46B0-A72A-8D99A4F71A55}">
      <formula1>$E$75:$E$76</formula1>
    </dataValidation>
    <dataValidation type="list" allowBlank="1" showInputMessage="1" showErrorMessage="1" sqref="Q12:Q38" xr:uid="{4AFF7B77-77B6-419C-955C-CF7F0D5C5E9A}">
      <formula1>$E$78:$E$79</formula1>
    </dataValidation>
  </dataValidations>
  <pageMargins left="0.7" right="0.7" top="0.75" bottom="0.75" header="0.3" footer="0.3"/>
  <pageSetup orientation="portrait" horizontalDpi="4294967292" verticalDpi="4294967292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rgb="FF00B0F0"/>
  </sheetPr>
  <dimension ref="A1:Q85"/>
  <sheetViews>
    <sheetView topLeftCell="C3" zoomScale="77" zoomScaleNormal="77" workbookViewId="0">
      <selection activeCell="I14" sqref="I14"/>
    </sheetView>
  </sheetViews>
  <sheetFormatPr baseColWidth="10" defaultColWidth="10.85546875" defaultRowHeight="14.25" x14ac:dyDescent="0.2"/>
  <cols>
    <col min="1" max="1" width="15.42578125" style="6" customWidth="1"/>
    <col min="2" max="2" width="27.85546875" style="6" customWidth="1"/>
    <col min="3" max="3" width="39.140625" style="6" customWidth="1"/>
    <col min="4" max="4" width="19.140625" style="6" customWidth="1"/>
    <col min="5" max="5" width="17.42578125" style="6" customWidth="1"/>
    <col min="6" max="6" width="16.42578125" style="6" customWidth="1"/>
    <col min="7" max="7" width="21.140625" style="6" customWidth="1"/>
    <col min="8" max="8" width="19" style="10" bestFit="1" customWidth="1"/>
    <col min="9" max="9" width="35.28515625" style="6" customWidth="1"/>
    <col min="10" max="10" width="13.85546875" style="6" customWidth="1"/>
    <col min="11" max="12" width="19.7109375" style="6" customWidth="1"/>
    <col min="13" max="15" width="17.85546875" style="6" customWidth="1"/>
    <col min="16" max="17" width="19.42578125" style="6" customWidth="1"/>
    <col min="18" max="16384" width="10.85546875" style="6"/>
  </cols>
  <sheetData>
    <row r="1" spans="1:17" s="17" customFormat="1" ht="21" customHeight="1" x14ac:dyDescent="0.2">
      <c r="A1" s="641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3"/>
    </row>
    <row r="2" spans="1:17" s="17" customFormat="1" ht="23.1" customHeight="1" x14ac:dyDescent="0.25">
      <c r="A2" s="566" t="s">
        <v>133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40"/>
    </row>
    <row r="3" spans="1:17" s="17" customFormat="1" ht="20.25" x14ac:dyDescent="0.3">
      <c r="A3" s="665" t="s">
        <v>228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7"/>
    </row>
    <row r="4" spans="1:17" s="17" customFormat="1" ht="15.75" x14ac:dyDescent="0.25">
      <c r="A4" s="566" t="s">
        <v>137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40"/>
    </row>
    <row r="5" spans="1:17" s="17" customFormat="1" ht="12.95" customHeight="1" thickBot="1" x14ac:dyDescent="0.3">
      <c r="A5" s="668"/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70"/>
    </row>
    <row r="6" spans="1:17" s="17" customFormat="1" ht="25.5" customHeight="1" thickBot="1" x14ac:dyDescent="0.25">
      <c r="A6" s="685" t="s">
        <v>138</v>
      </c>
      <c r="B6" s="686"/>
      <c r="C6" s="341"/>
      <c r="D6" s="342">
        <f>IF('CONTEXTO ESTRATÉGICO'!C6="","",'CONTEXTO ESTRATÉGICO'!C6)</f>
        <v>43794</v>
      </c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</row>
    <row r="7" spans="1:17" s="17" customFormat="1" ht="15" customHeight="1" x14ac:dyDescent="0.2">
      <c r="A7" s="687" t="s">
        <v>9</v>
      </c>
      <c r="B7" s="688"/>
      <c r="C7" s="674" t="str">
        <f>IF('CONTEXTO ESTRATÉGICO'!C8="","",'CONTEXTO ESTRATÉGICO'!C8)</f>
        <v>CONTROL INTERNO Y AUDITORíA</v>
      </c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6"/>
    </row>
    <row r="8" spans="1:17" s="17" customFormat="1" ht="46.5" customHeight="1" thickBot="1" x14ac:dyDescent="0.25">
      <c r="A8" s="691" t="s">
        <v>10</v>
      </c>
      <c r="B8" s="692"/>
      <c r="C8" s="671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3"/>
    </row>
    <row r="9" spans="1:17" s="17" customFormat="1" ht="27" customHeight="1" thickBot="1" x14ac:dyDescent="0.25">
      <c r="A9" s="726" t="s">
        <v>136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8"/>
    </row>
    <row r="10" spans="1:17" s="316" customFormat="1" ht="39" customHeight="1" x14ac:dyDescent="0.2">
      <c r="A10" s="689" t="s">
        <v>12</v>
      </c>
      <c r="B10" s="693" t="s">
        <v>336</v>
      </c>
      <c r="C10" s="695" t="s">
        <v>226</v>
      </c>
      <c r="D10" s="695" t="s">
        <v>199</v>
      </c>
      <c r="E10" s="693" t="s">
        <v>219</v>
      </c>
      <c r="F10" s="693"/>
      <c r="G10" s="695" t="s">
        <v>42</v>
      </c>
      <c r="H10" s="695" t="s">
        <v>83</v>
      </c>
      <c r="I10" s="695" t="s">
        <v>79</v>
      </c>
      <c r="J10" s="682" t="s">
        <v>311</v>
      </c>
      <c r="K10" s="683" t="s">
        <v>309</v>
      </c>
      <c r="L10" s="699" t="s">
        <v>320</v>
      </c>
      <c r="M10" s="699" t="s">
        <v>321</v>
      </c>
      <c r="N10" s="699" t="s">
        <v>322</v>
      </c>
      <c r="O10" s="699" t="s">
        <v>323</v>
      </c>
      <c r="P10" s="699" t="s">
        <v>327</v>
      </c>
      <c r="Q10" s="699" t="s">
        <v>328</v>
      </c>
    </row>
    <row r="11" spans="1:17" s="316" customFormat="1" ht="39" customHeight="1" x14ac:dyDescent="0.2">
      <c r="A11" s="690"/>
      <c r="B11" s="683"/>
      <c r="C11" s="684"/>
      <c r="D11" s="684"/>
      <c r="E11" s="281" t="s">
        <v>81</v>
      </c>
      <c r="F11" s="281" t="s">
        <v>82</v>
      </c>
      <c r="G11" s="684"/>
      <c r="H11" s="684"/>
      <c r="I11" s="684"/>
      <c r="J11" s="682"/>
      <c r="K11" s="684"/>
      <c r="L11" s="700"/>
      <c r="M11" s="700"/>
      <c r="N11" s="700"/>
      <c r="O11" s="700"/>
      <c r="P11" s="700"/>
      <c r="Q11" s="700"/>
    </row>
    <row r="12" spans="1:17" ht="28.5" customHeight="1" x14ac:dyDescent="0.2">
      <c r="A12" s="680" t="str">
        <f>'IDENTIFICACIÓN DEL RIESGO'!A12</f>
        <v>Riesgo 1</v>
      </c>
      <c r="B12" s="707" t="str">
        <f>'IDENTIFICACIÓN DEL RIESGO'!B12</f>
        <v>Omitir o modificar información sobre irregularidades detectadas en auditorías internas de gestión en busca de beneficio personal o de terceros</v>
      </c>
      <c r="C12" s="677" t="str">
        <f>'IDENTIFICACIÓN DEL RIESGO'!C12</f>
        <v>Que  el servidor público auditor omita el reporte  o modifique la información suministrada por el auditado</v>
      </c>
      <c r="D12" s="677" t="str">
        <f>'IDENTIFICACIÓN DEL RIESGO'!D12</f>
        <v>Corrupción</v>
      </c>
      <c r="E12" s="681">
        <f>'ANÁLISIS DEL RIESGO'!E12</f>
        <v>4</v>
      </c>
      <c r="F12" s="704">
        <f>'ANÁLISIS DEL RIESGO'!G12</f>
        <v>10</v>
      </c>
      <c r="G12" s="701" t="str">
        <f>'ANÁLISIS DEL RIESGO'!J12</f>
        <v>ZONA RIESGO ALTA</v>
      </c>
      <c r="H12" s="703" t="s">
        <v>81</v>
      </c>
      <c r="I12" s="74" t="str">
        <f>IF('VALORACIÓN CONTROLES DEL RIESGO'!E12="","",'VALORACIÓN CONTROLES DEL RIESGO'!E12)</f>
        <v xml:space="preserve"> 
Divulgar  y sensibilizar  los principios eticos   del auditor y  el codigo de integridad  adoptado en la entidad  resolucion 1186 de  2018 </v>
      </c>
      <c r="J12" s="315">
        <f>'VALORACIÓN CONTROLES DEL RIESGO'!Z12</f>
        <v>100</v>
      </c>
      <c r="K12" s="355" t="str">
        <f>'VALORACIÓN CONTROLES DEL RIESGO'!AA12</f>
        <v>Fuerte</v>
      </c>
      <c r="L12" s="714">
        <f>AVERAGEA(J12:J14)</f>
        <v>100</v>
      </c>
      <c r="M12" s="714" t="str">
        <f>IF(AND(L12=100),"Fuerte", IF(AND(L12&gt;=50,L12&lt;=99),"Moderado","Débil"))</f>
        <v>Fuerte</v>
      </c>
      <c r="N12" s="717" t="s">
        <v>324</v>
      </c>
      <c r="O12" s="717" t="s">
        <v>325</v>
      </c>
      <c r="P12" s="729" t="str">
        <f>IF(AND(M12="Fuerte",N12="Directamente",O12="Directamente"),"2",IF(AND(M12="Fuerte",N12="Directamente",O12="No disminuye"),"2",IF(AND(M12="Fuerte",N12="Directamente",O12="Indirectamente"),"2",IF(AND(M12="Fuerte",N12="No disminuye",O12="Directamente"),"0",IF(AND(M12="Moderado",N12="Directamente",O12="Directamente"),"1",IF(AND(M12="Moderado",N12="Directamente",O12="Indirectamente"),"1",IF(AND(M12="Moderado",N12="Directamente",O12="No Disminuye"),"1",IF(AND(M12="Moderado",N12="No Disminuye",O12="Directamente"),"0","0"))))))))</f>
        <v>2</v>
      </c>
      <c r="Q12" s="729" t="str">
        <f>IF(AND(M12="Fuerte",N12="Directamente",O12="Directamente"),"8",IF(AND(M12="Fuerte",N12="Directamente",O12="Indirectamente"),"4",IF(AND(M12="Fuerte",N12="Directamente",O12="No disminuye"),"0",IF(AND(M12="Fuerte",N12="No disminuye",O12="Directamente"),"8",IF(AND(M12="Moderado",N12="Directamente",O12="Directamente"),"4",IF(AND(M12="Moderado",N12="Directamente",O12="Indirectamente"),"0",IF(AND(M12="Moderado",N12="Directamente",O12="No Disminuye"),"0",IF(AND(M12="Moderado",N12="No Disminuye",O12="Directamente"),"4","0"))))))))</f>
        <v>0</v>
      </c>
    </row>
    <row r="13" spans="1:17" ht="28.5" customHeight="1" x14ac:dyDescent="0.2">
      <c r="A13" s="680"/>
      <c r="B13" s="707"/>
      <c r="C13" s="678"/>
      <c r="D13" s="678"/>
      <c r="E13" s="681"/>
      <c r="F13" s="704"/>
      <c r="G13" s="701"/>
      <c r="H13" s="703"/>
      <c r="I13" s="74" t="str">
        <f>IF('VALORACIÓN CONTROLES DEL RIESGO'!E13="","",'VALORACIÓN CONTROLES DEL RIESGO'!E13)</f>
        <v xml:space="preserve">Orientar  la metodología para cada auditoría al equipo auditor </v>
      </c>
      <c r="J13" s="315">
        <f>'VALORACIÓN CONTROLES DEL RIESGO'!Z13</f>
        <v>100</v>
      </c>
      <c r="K13" s="355" t="str">
        <f>'VALORACIÓN CONTROLES DEL RIESGO'!AA13</f>
        <v>Fuerte</v>
      </c>
      <c r="L13" s="715"/>
      <c r="M13" s="715"/>
      <c r="N13" s="718"/>
      <c r="O13" s="718"/>
      <c r="P13" s="729"/>
      <c r="Q13" s="729"/>
    </row>
    <row r="14" spans="1:17" ht="28.5" customHeight="1" x14ac:dyDescent="0.2">
      <c r="A14" s="680"/>
      <c r="B14" s="707"/>
      <c r="C14" s="678"/>
      <c r="D14" s="678"/>
      <c r="E14" s="681"/>
      <c r="F14" s="704"/>
      <c r="G14" s="701"/>
      <c r="H14" s="703"/>
      <c r="I14" s="74" t="str">
        <f>IF('VALORACIÓN CONTROLES DEL RIESGO'!E14="","",'VALORACIÓN CONTROLES DEL RIESGO'!E14)</f>
        <v>Revisar  los informes de cada auditoría de gestión con el equipo auditor</v>
      </c>
      <c r="J14" s="315">
        <f>'VALORACIÓN CONTROLES DEL RIESGO'!Z14</f>
        <v>100</v>
      </c>
      <c r="K14" s="355" t="str">
        <f>'VALORACIÓN CONTROLES DEL RIESGO'!AA14</f>
        <v>Fuerte</v>
      </c>
      <c r="L14" s="715"/>
      <c r="M14" s="715"/>
      <c r="N14" s="718"/>
      <c r="O14" s="718"/>
      <c r="P14" s="729"/>
      <c r="Q14" s="729"/>
    </row>
    <row r="15" spans="1:17" ht="28.5" hidden="1" customHeight="1" x14ac:dyDescent="0.2">
      <c r="A15" s="680"/>
      <c r="B15" s="707"/>
      <c r="C15" s="679"/>
      <c r="D15" s="679"/>
      <c r="E15" s="681"/>
      <c r="F15" s="704"/>
      <c r="G15" s="701"/>
      <c r="H15" s="703"/>
      <c r="I15" s="74" t="str">
        <f>IF('VALORACIÓN CONTROLES DEL RIESGO'!E15="","",'VALORACIÓN CONTROLES DEL RIESGO'!E15)</f>
        <v/>
      </c>
      <c r="J15" s="315">
        <f>'VALORACIÓN CONTROLES DEL RIESGO'!Z15</f>
        <v>0</v>
      </c>
      <c r="K15" s="355" t="str">
        <f>'VALORACIÓN CONTROLES DEL RIESGO'!AA15</f>
        <v>Débil</v>
      </c>
      <c r="L15" s="716"/>
      <c r="M15" s="716"/>
      <c r="N15" s="719"/>
      <c r="O15" s="719"/>
      <c r="P15" s="729"/>
      <c r="Q15" s="729"/>
    </row>
    <row r="16" spans="1:17" ht="28.5" customHeight="1" x14ac:dyDescent="0.2">
      <c r="A16" s="680" t="str">
        <f>'IDENTIFICACIÓN DEL RIESGO'!A16</f>
        <v>Riesgo 2</v>
      </c>
      <c r="B16" s="707" t="str">
        <f>'IDENTIFICACIÓN DEL RIESGO'!B16</f>
        <v>Incurrir en el presunto delito de falsedad en documento público</v>
      </c>
      <c r="C16" s="677" t="str">
        <f>'IDENTIFICACIÓN DEL RIESGO'!C16</f>
        <v>Falsificación de firmas o contenido de un documento por parte del servidor público.</v>
      </c>
      <c r="D16" s="677" t="str">
        <f>'IDENTIFICACIÓN DEL RIESGO'!D16</f>
        <v>Corrupción</v>
      </c>
      <c r="E16" s="681">
        <f>'ANÁLISIS DEL RIESGO'!E16</f>
        <v>4</v>
      </c>
      <c r="F16" s="704">
        <f>'ANÁLISIS DEL RIESGO'!G16</f>
        <v>10</v>
      </c>
      <c r="G16" s="709" t="str">
        <f>'ANÁLISIS DEL RIESGO'!J16</f>
        <v>ZONA RIESGO ALTA</v>
      </c>
      <c r="H16" s="703" t="s">
        <v>81</v>
      </c>
      <c r="I16" s="74" t="str">
        <f>IF('VALORACIÓN CONTROLES DEL RIESGO'!E16="","",'VALORACIÓN CONTROLES DEL RIESGO'!E16)</f>
        <v xml:space="preserve">Monitorear   el recibo, reparto y archivo de la correspondencia de la OCI   Externa / Interna </v>
      </c>
      <c r="J16" s="315">
        <f>'VALORACIÓN CONTROLES DEL RIESGO'!Z16</f>
        <v>100</v>
      </c>
      <c r="K16" s="355" t="str">
        <f>'VALORACIÓN CONTROLES DEL RIESGO'!AA16</f>
        <v>Fuerte</v>
      </c>
      <c r="L16" s="714">
        <f>AVERAGEA(J16:J17)</f>
        <v>100</v>
      </c>
      <c r="M16" s="714" t="str">
        <f>IF(AND(L16=100),"Fuerte", IF(AND(L16&gt;=50,L16&lt;=99),"Moderado","Débil"))</f>
        <v>Fuerte</v>
      </c>
      <c r="N16" s="717" t="s">
        <v>324</v>
      </c>
      <c r="O16" s="717" t="s">
        <v>325</v>
      </c>
      <c r="P16" s="723" t="str">
        <f>IF(AND(M16="Fuerte",N16="Directamente",O16="Directamente"),"2",IF(AND(M16="Fuerte",N16="Directamente",O16="No disminuye"),"2",IF(AND(M16="Fuerte",N16="Directamente",O16="Indirectamente"),"2",IF(AND(M16="Fuerte",N16="No disminuye",O16="Directamente"),"0",IF(AND(M16="Moderado",N16="Directamente",O16="Directamente"),"1",IF(AND(M16="Moderado",N16="Directamente",O16="Indirectamente"),"1",IF(AND(M16="Moderado",N16="Directamente",O16="No Disminuye"),"1",IF(AND(M16="Moderado",N16="No Disminuye",O16="Directamente"),"0","0"))))))))</f>
        <v>2</v>
      </c>
      <c r="Q16" s="723" t="str">
        <f>IF(AND(M16="Fuerte",N16="Directamente",O16="Directamente"),"8",IF(AND(M16="Fuerte",N16="Directamente",O16="Indirectamente"),"4",IF(AND(M16="Fuerte",N16="Directamente",O16="No disminuye"),"0",IF(AND(M16="Fuerte",N16="No disminuye",O16="Directamente"),"8",IF(AND(M16="Moderado",N16="Directamente",O16="Directamente"),"4",IF(AND(M16="Moderado",N16="Directamente",O16="Indirectamente"),"0",IF(AND(M16="Moderado",N16="Directamente",O16="No Disminuye"),"0",IF(AND(M16="Moderado",N16="No Disminuye",O16="Directamente"),"4","0"))))))))</f>
        <v>0</v>
      </c>
    </row>
    <row r="17" spans="1:17" ht="28.5" customHeight="1" x14ac:dyDescent="0.2">
      <c r="A17" s="680"/>
      <c r="B17" s="707"/>
      <c r="C17" s="678"/>
      <c r="D17" s="678"/>
      <c r="E17" s="681"/>
      <c r="F17" s="704"/>
      <c r="G17" s="710"/>
      <c r="H17" s="703"/>
      <c r="I17" s="74" t="str">
        <f>IF('VALORACIÓN CONTROLES DEL RIESGO'!E17="","",'VALORACIÓN CONTROLES DEL RIESGO'!E17)</f>
        <v>Revisar todos los documentos  que salen de la OCI  esten firmados  y revisados  por la jefe OCI</v>
      </c>
      <c r="J17" s="315">
        <f>'VALORACIÓN CONTROLES DEL RIESGO'!Z17</f>
        <v>100</v>
      </c>
      <c r="K17" s="355" t="str">
        <f>'VALORACIÓN CONTROLES DEL RIESGO'!AA17</f>
        <v>Fuerte</v>
      </c>
      <c r="L17" s="715"/>
      <c r="M17" s="715"/>
      <c r="N17" s="718"/>
      <c r="O17" s="718"/>
      <c r="P17" s="724"/>
      <c r="Q17" s="724"/>
    </row>
    <row r="18" spans="1:17" ht="28.5" hidden="1" customHeight="1" x14ac:dyDescent="0.2">
      <c r="A18" s="680"/>
      <c r="B18" s="707"/>
      <c r="C18" s="678"/>
      <c r="D18" s="678"/>
      <c r="E18" s="681"/>
      <c r="F18" s="704"/>
      <c r="G18" s="710"/>
      <c r="H18" s="703"/>
      <c r="I18" s="74" t="str">
        <f>IF('VALORACIÓN CONTROLES DEL RIESGO'!E18="","",'VALORACIÓN CONTROLES DEL RIESGO'!E18)</f>
        <v/>
      </c>
      <c r="J18" s="315">
        <f>'VALORACIÓN CONTROLES DEL RIESGO'!Z18</f>
        <v>0</v>
      </c>
      <c r="K18" s="355" t="str">
        <f>'VALORACIÓN CONTROLES DEL RIESGO'!AA18</f>
        <v>Débil</v>
      </c>
      <c r="L18" s="715"/>
      <c r="M18" s="715"/>
      <c r="N18" s="718"/>
      <c r="O18" s="718"/>
      <c r="P18" s="724"/>
      <c r="Q18" s="724"/>
    </row>
    <row r="19" spans="1:17" ht="28.5" hidden="1" customHeight="1" x14ac:dyDescent="0.2">
      <c r="A19" s="680"/>
      <c r="B19" s="707"/>
      <c r="C19" s="678"/>
      <c r="D19" s="678"/>
      <c r="E19" s="681"/>
      <c r="F19" s="704"/>
      <c r="G19" s="710"/>
      <c r="H19" s="703"/>
      <c r="I19" s="74" t="str">
        <f>IF('VALORACIÓN CONTROLES DEL RIESGO'!E19="","",'VALORACIÓN CONTROLES DEL RIESGO'!E19)</f>
        <v/>
      </c>
      <c r="J19" s="315">
        <f>'VALORACIÓN CONTROLES DEL RIESGO'!Z19</f>
        <v>0</v>
      </c>
      <c r="K19" s="355" t="str">
        <f>'VALORACIÓN CONTROLES DEL RIESGO'!AA19</f>
        <v>Débil</v>
      </c>
      <c r="L19" s="715"/>
      <c r="M19" s="715"/>
      <c r="N19" s="718"/>
      <c r="O19" s="718"/>
      <c r="P19" s="724"/>
      <c r="Q19" s="724"/>
    </row>
    <row r="20" spans="1:17" ht="28.5" hidden="1" customHeight="1" x14ac:dyDescent="0.2">
      <c r="A20" s="680"/>
      <c r="B20" s="707"/>
      <c r="C20" s="679"/>
      <c r="D20" s="679"/>
      <c r="E20" s="681"/>
      <c r="F20" s="704"/>
      <c r="G20" s="712"/>
      <c r="H20" s="703"/>
      <c r="I20" s="74" t="str">
        <f>IF('VALORACIÓN CONTROLES DEL RIESGO'!E20="","",'VALORACIÓN CONTROLES DEL RIESGO'!E20)</f>
        <v/>
      </c>
      <c r="J20" s="315">
        <f>'VALORACIÓN CONTROLES DEL RIESGO'!Z20</f>
        <v>0</v>
      </c>
      <c r="K20" s="355" t="str">
        <f>'VALORACIÓN CONTROLES DEL RIESGO'!AA20</f>
        <v>Débil</v>
      </c>
      <c r="L20" s="715"/>
      <c r="M20" s="716"/>
      <c r="N20" s="719"/>
      <c r="O20" s="719"/>
      <c r="P20" s="725"/>
      <c r="Q20" s="725"/>
    </row>
    <row r="21" spans="1:17" ht="28.5" customHeight="1" x14ac:dyDescent="0.2">
      <c r="A21" s="680" t="str">
        <f>'IDENTIFICACIÓN DEL RIESGO'!A20</f>
        <v>Riesgo 3</v>
      </c>
      <c r="B21" s="707" t="str">
        <f>'IDENTIFICACIÓN DEL RIESGO'!B20</f>
        <v>Posibilidad de omitir la identificación de   errores y de calidad en la información suministrada.  o fraudes  existentes  en las auditorias realizadas</v>
      </c>
      <c r="C21" s="677" t="str">
        <f>'IDENTIFICACIÓN DEL RIESGO'!C20</f>
        <v>Que el servidor público no detecte  errores e y omita calidad en la informacion  o fraudes en la informacion aportada para la auditoria</v>
      </c>
      <c r="D21" s="677" t="str">
        <f>'IDENTIFICACIÓN DEL RIESGO'!D20</f>
        <v>Proceso</v>
      </c>
      <c r="E21" s="696">
        <f>'ANÁLISIS DEL RIESGO'!E21</f>
        <v>4</v>
      </c>
      <c r="F21" s="696">
        <f>'ANÁLISIS DEL RIESGO'!G21</f>
        <v>5</v>
      </c>
      <c r="G21" s="709" t="str">
        <f>'ANÁLISIS DEL RIESGO'!J21</f>
        <v>ZONA RIESGO MODERADA</v>
      </c>
      <c r="H21" s="703" t="s">
        <v>81</v>
      </c>
      <c r="I21" s="74" t="str">
        <f>IF('VALORACIÓN CONTROLES DEL RIESGO'!E21="","",'VALORACIÓN CONTROLES DEL RIESGO'!E21)</f>
        <v>Conocer la normativa,caracterizacion y demas  criterios de auditoria aplicables al  proceso objeto de  auditoria</v>
      </c>
      <c r="J21" s="315">
        <f>'VALORACIÓN CONTROLES DEL RIESGO'!Z21</f>
        <v>100</v>
      </c>
      <c r="K21" s="355" t="str">
        <f>'VALORACIÓN CONTROLES DEL RIESGO'!AA21</f>
        <v>Fuerte</v>
      </c>
      <c r="L21" s="714">
        <f>AVERAGEA(J21:J23)</f>
        <v>66.666666666666671</v>
      </c>
      <c r="M21" s="714" t="str">
        <f>IF(AND(L21=100),"Fuerte", IF(AND(L21&gt;=50,L21&lt;=99),"Moderado","Débil"))</f>
        <v>Moderado</v>
      </c>
      <c r="N21" s="717" t="s">
        <v>324</v>
      </c>
      <c r="O21" s="717" t="s">
        <v>325</v>
      </c>
      <c r="P21" s="729" t="str">
        <f>IF(AND(M21="Fuerte",N21="Directamente",O21="Directamente"),"2",IF(AND(M21="Fuerte",N21="Directamente",O21="No disminuye"),"2",IF(AND(M21="Fuerte",N21="Directamente",O21="Indirectamente"),"2",IF(AND(M21="Fuerte",N21="No disminuye",O21="Directamente"),"0",IF(AND(M21="Moderado",N21="Directamente",O21="Directamente"),"1",IF(AND(M21="Moderado",N21="Directamente",O21="Indirectamente"),"1",IF(AND(M21="Moderado",N21="Directamente",O21="No Disminuye"),"1",IF(AND(M21="Moderado",N21="No Disminuye",O21="Directamente"),"0","0"))))))))</f>
        <v>1</v>
      </c>
      <c r="Q21" s="723" t="str">
        <f>IF(AND(M21="Fuerte",N21="Directamente",O21="Directamente"),"8",IF(AND(M21="Fuerte",N21="Directamente",O21="Indirectamente"),"4",IF(AND(M21="Fuerte",N21="Directamente",O21="No disminuye"),"0",IF(AND(M21="Fuerte",N21="No disminuye",O21="Directamente"),"8",IF(AND(M21="Moderado",N21="Directamente",O21="Directamente"),"4",IF(AND(M21="Moderado",N21="Directamente",O21="Indirectamente"),"0",IF(AND(M21="Moderado",N21="Directamente",O21="No Disminuye"),"0",IF(AND(M21="Moderado",N21="No Disminuye",O21="Directamente"),"4","0"))))))))</f>
        <v>0</v>
      </c>
    </row>
    <row r="22" spans="1:17" ht="28.5" customHeight="1" x14ac:dyDescent="0.2">
      <c r="A22" s="680"/>
      <c r="B22" s="707"/>
      <c r="C22" s="678"/>
      <c r="D22" s="678"/>
      <c r="E22" s="697"/>
      <c r="F22" s="697"/>
      <c r="G22" s="710"/>
      <c r="H22" s="703"/>
      <c r="I22" s="74" t="str">
        <f>IF('VALORACIÓN CONTROLES DEL RIESGO'!E22="","",'VALORACIÓN CONTROLES DEL RIESGO'!E22)</f>
        <v>presentar para suscripción del responsable del proceso auditado la carta de salvaguarda</v>
      </c>
      <c r="J22" s="315">
        <f>'VALORACIÓN CONTROLES DEL RIESGO'!Z22</f>
        <v>100</v>
      </c>
      <c r="K22" s="355" t="str">
        <f>'VALORACIÓN CONTROLES DEL RIESGO'!AA22</f>
        <v>Fuerte</v>
      </c>
      <c r="L22" s="715"/>
      <c r="M22" s="715"/>
      <c r="N22" s="718"/>
      <c r="O22" s="718"/>
      <c r="P22" s="729"/>
      <c r="Q22" s="724"/>
    </row>
    <row r="23" spans="1:17" ht="28.5" hidden="1" customHeight="1" x14ac:dyDescent="0.2">
      <c r="A23" s="680"/>
      <c r="B23" s="707"/>
      <c r="C23" s="679"/>
      <c r="D23" s="679"/>
      <c r="E23" s="698"/>
      <c r="F23" s="698"/>
      <c r="G23" s="712"/>
      <c r="H23" s="703"/>
      <c r="I23" s="74" t="str">
        <f>IF('VALORACIÓN CONTROLES DEL RIESGO'!E23="","",'VALORACIÓN CONTROLES DEL RIESGO'!E23)</f>
        <v/>
      </c>
      <c r="J23" s="315">
        <f>'VALORACIÓN CONTROLES DEL RIESGO'!Z23</f>
        <v>0</v>
      </c>
      <c r="K23" s="355" t="str">
        <f>'VALORACIÓN CONTROLES DEL RIESGO'!AA23</f>
        <v>Débil</v>
      </c>
      <c r="L23" s="715"/>
      <c r="M23" s="716"/>
      <c r="N23" s="718"/>
      <c r="O23" s="718"/>
      <c r="P23" s="729"/>
      <c r="Q23" s="724"/>
    </row>
    <row r="24" spans="1:17" ht="28.5" hidden="1" customHeight="1" x14ac:dyDescent="0.2">
      <c r="A24" s="680" t="str">
        <f>'IDENTIFICACIÓN DEL RIESGO'!A24</f>
        <v>Riesgo 4</v>
      </c>
      <c r="B24" s="707">
        <f>'IDENTIFICACIÓN DEL RIESGO'!B24</f>
        <v>0</v>
      </c>
      <c r="C24" s="677">
        <f>'IDENTIFICACIÓN DEL RIESGO'!C24</f>
        <v>0</v>
      </c>
      <c r="D24" s="677">
        <f>'IDENTIFICACIÓN DEL RIESGO'!D24</f>
        <v>0</v>
      </c>
      <c r="E24" s="696">
        <f>'ANÁLISIS DEL RIESGO'!E24</f>
        <v>0</v>
      </c>
      <c r="F24" s="696">
        <f>'ANÁLISIS DEL RIESGO'!G24</f>
        <v>0</v>
      </c>
      <c r="G24" s="709" t="str">
        <f>'ANÁLISIS DEL RIESGO'!J24</f>
        <v xml:space="preserve"> </v>
      </c>
      <c r="H24" s="703" t="s">
        <v>81</v>
      </c>
      <c r="I24" s="74" t="str">
        <f>IF('VALORACIÓN CONTROLES DEL RIESGO'!E24="","",'VALORACIÓN CONTROLES DEL RIESGO'!E24)</f>
        <v/>
      </c>
      <c r="J24" s="315">
        <f>'VALORACIÓN CONTROLES DEL RIESGO'!Z24</f>
        <v>0</v>
      </c>
      <c r="K24" s="355" t="str">
        <f>'VALORACIÓN CONTROLES DEL RIESGO'!AA24</f>
        <v>Débil</v>
      </c>
      <c r="L24" s="714">
        <f>AVERAGEA(J24:J26)</f>
        <v>0</v>
      </c>
      <c r="M24" s="714" t="str">
        <f>IF(AND(L24=100),"Fuerte", IF(AND(L24&gt;=50,L24&lt;=99),"Moderado","Débil"))</f>
        <v>Débil</v>
      </c>
      <c r="N24" s="717"/>
      <c r="O24" s="717"/>
      <c r="P24" s="729" t="str">
        <f>IF(AND(M24="Fuerte",N24="Directamente",O24="Directamente"),"2",IF(AND(M24="Fuerte",N24="Directamente",O24="No disminuye"),"2",IF(AND(M24="Fuerte",N24="Directamente",O24="Indirectamente"),"2",IF(AND(M24="Fuerte",N24="No disminuye",O24="Directamente"),"0",IF(AND(M24="Moderado",N24="Directamente",O24="Directamente"),"1",IF(AND(M24="Moderado",N24="Directamente",O24="Indirectamente"),"1",IF(AND(M24="Moderado",N24="Directamente",O24="No Disminuye"),"1",IF(AND(M24="Moderado",N24="No Disminuye",O24="Directamente"),"0","0"))))))))</f>
        <v>0</v>
      </c>
      <c r="Q24" s="723" t="str">
        <f>IF(AND(M24="Fuerte",N24="Directamente",O24="Directamente"),"8",IF(AND(M24="Fuerte",N24="Directamente",O24="Indirectamente"),"4",IF(AND(M24="Fuerte",N24="Directamente",O24="No disminuye"),"0",IF(AND(M24="Fuerte",N24="No disminuye",O24="Directamente"),"8",IF(AND(M24="Moderado",N24="Directamente",O24="Directamente"),"4",IF(AND(M24="Moderado",N24="Directamente",O24="Indirectamente"),"0",IF(AND(M24="Moderado",N24="Directamente",O24="No Disminuye"),"0",IF(AND(M24="Moderado",N24="No Disminuye",O24="Directamente"),"4","0"))))))))</f>
        <v>0</v>
      </c>
    </row>
    <row r="25" spans="1:17" ht="28.5" hidden="1" customHeight="1" x14ac:dyDescent="0.2">
      <c r="A25" s="680"/>
      <c r="B25" s="707"/>
      <c r="C25" s="678"/>
      <c r="D25" s="678"/>
      <c r="E25" s="697"/>
      <c r="F25" s="697"/>
      <c r="G25" s="710"/>
      <c r="H25" s="703"/>
      <c r="I25" s="74" t="str">
        <f>IF('VALORACIÓN CONTROLES DEL RIESGO'!E25="","",'VALORACIÓN CONTROLES DEL RIESGO'!E25)</f>
        <v/>
      </c>
      <c r="J25" s="315">
        <f>'VALORACIÓN CONTROLES DEL RIESGO'!Z25</f>
        <v>0</v>
      </c>
      <c r="K25" s="355" t="str">
        <f>'VALORACIÓN CONTROLES DEL RIESGO'!AA25</f>
        <v>Débil</v>
      </c>
      <c r="L25" s="715"/>
      <c r="M25" s="715"/>
      <c r="N25" s="718"/>
      <c r="O25" s="718"/>
      <c r="P25" s="729"/>
      <c r="Q25" s="724"/>
    </row>
    <row r="26" spans="1:17" ht="28.5" hidden="1" customHeight="1" x14ac:dyDescent="0.2">
      <c r="A26" s="680"/>
      <c r="B26" s="707"/>
      <c r="C26" s="679"/>
      <c r="D26" s="679"/>
      <c r="E26" s="698"/>
      <c r="F26" s="698"/>
      <c r="G26" s="712"/>
      <c r="H26" s="703"/>
      <c r="I26" s="74" t="str">
        <f>IF('VALORACIÓN CONTROLES DEL RIESGO'!E26="","",'VALORACIÓN CONTROLES DEL RIESGO'!E26)</f>
        <v/>
      </c>
      <c r="J26" s="315">
        <f>'VALORACIÓN CONTROLES DEL RIESGO'!Z26</f>
        <v>0</v>
      </c>
      <c r="K26" s="355" t="str">
        <f>'VALORACIÓN CONTROLES DEL RIESGO'!AA26</f>
        <v>Débil</v>
      </c>
      <c r="L26" s="715"/>
      <c r="M26" s="716"/>
      <c r="N26" s="719"/>
      <c r="O26" s="719"/>
      <c r="P26" s="729"/>
      <c r="Q26" s="724"/>
    </row>
    <row r="27" spans="1:17" ht="28.5" hidden="1" customHeight="1" x14ac:dyDescent="0.2">
      <c r="A27" s="680" t="str">
        <f>'IDENTIFICACIÓN DEL RIESGO'!A28</f>
        <v>Riesgo 5</v>
      </c>
      <c r="B27" s="707">
        <f>'IDENTIFICACIÓN DEL RIESGO'!B28</f>
        <v>0</v>
      </c>
      <c r="C27" s="677">
        <f>'IDENTIFICACIÓN DEL RIESGO'!C28</f>
        <v>0</v>
      </c>
      <c r="D27" s="677">
        <f>'IDENTIFICACIÓN DEL RIESGO'!D28</f>
        <v>0</v>
      </c>
      <c r="E27" s="696">
        <f>'ANÁLISIS DEL RIESGO'!E27</f>
        <v>0</v>
      </c>
      <c r="F27" s="696">
        <f>'ANÁLISIS DEL RIESGO'!G27</f>
        <v>0</v>
      </c>
      <c r="G27" s="709" t="str">
        <f>'ANÁLISIS DEL RIESGO'!J27</f>
        <v xml:space="preserve"> </v>
      </c>
      <c r="H27" s="703" t="s">
        <v>81</v>
      </c>
      <c r="I27" s="74"/>
      <c r="J27" s="315">
        <f>'VALORACIÓN CONTROLES DEL RIESGO'!Z27</f>
        <v>0</v>
      </c>
      <c r="K27" s="355" t="str">
        <f>'VALORACIÓN CONTROLES DEL RIESGO'!AA27</f>
        <v>Débil</v>
      </c>
      <c r="L27" s="714">
        <f>AVERAGEA(J27:J29)</f>
        <v>0</v>
      </c>
      <c r="M27" s="714" t="str">
        <f>IF(AND(L27=100),"Fuerte", IF(AND(L27&gt;=50,L27&lt;=99),"Moderado","Débil"))</f>
        <v>Débil</v>
      </c>
      <c r="N27" s="720"/>
      <c r="O27" s="720"/>
      <c r="P27" s="729" t="str">
        <f>IF(AND(M27="Fuerte",N27="Directamente",O27="Directamente"),"2",IF(AND(M27="Fuerte",N27="Directamente",O27="No disminuye"),"2",IF(AND(M27="Fuerte",N27="Directamente",O27="Indirectamente"),"2",IF(AND(M27="Fuerte",N27="No disminuye",O27="Directamente"),"0",IF(AND(M27="Moderado",N27="Directamente",O27="Directamente"),"1",IF(AND(M27="Moderado",N27="Directamente",O27="Indirectamente"),"1",IF(AND(M27="Moderado",N27="Directamente",O27="No Disminuye"),"1",IF(AND(M27="Moderado",N27="No Disminuye",O27="Directamente"),"0","0"))))))))</f>
        <v>0</v>
      </c>
      <c r="Q27" s="723" t="str">
        <f t="shared" ref="Q27" si="0">IF(AND(M27="Fuerte",N27="Directamente",O27="Directamente"),"8",IF(AND(M27="Fuerte",N27="Directamente",O27="Indirectamente"),"4",IF(AND(M27="Fuerte",N27="Directamente",O27="No disminuye"),"0",IF(AND(M27="Fuerte",N27="No disminuye",O27="Directamente"),"8",IF(AND(M27="Moderado",N27="Directamente",O27="Directamente"),"4",IF(AND(M27="Moderado",N27="Directamente",O27="Indirectamente"),"0",IF(AND(M27="Moderado",N27="Directamente",O27="No Disminuye"),"0",IF(AND(M27="Moderado",N27="No Disminuye",O27="Directamente"),"4","0"))))))))</f>
        <v>0</v>
      </c>
    </row>
    <row r="28" spans="1:17" ht="28.5" hidden="1" customHeight="1" x14ac:dyDescent="0.2">
      <c r="A28" s="680"/>
      <c r="B28" s="707"/>
      <c r="C28" s="678"/>
      <c r="D28" s="678"/>
      <c r="E28" s="697"/>
      <c r="F28" s="697"/>
      <c r="G28" s="710"/>
      <c r="H28" s="703"/>
      <c r="I28" s="74"/>
      <c r="J28" s="315">
        <f>'VALORACIÓN CONTROLES DEL RIESGO'!Z28</f>
        <v>0</v>
      </c>
      <c r="K28" s="355" t="str">
        <f>'VALORACIÓN CONTROLES DEL RIESGO'!AA28</f>
        <v>Débil</v>
      </c>
      <c r="L28" s="715"/>
      <c r="M28" s="715"/>
      <c r="N28" s="721"/>
      <c r="O28" s="721"/>
      <c r="P28" s="729"/>
      <c r="Q28" s="724"/>
    </row>
    <row r="29" spans="1:17" ht="28.5" hidden="1" customHeight="1" x14ac:dyDescent="0.2">
      <c r="A29" s="680"/>
      <c r="B29" s="707"/>
      <c r="C29" s="679"/>
      <c r="D29" s="679"/>
      <c r="E29" s="698"/>
      <c r="F29" s="698"/>
      <c r="G29" s="712"/>
      <c r="H29" s="703"/>
      <c r="I29" s="74"/>
      <c r="J29" s="315">
        <f>'VALORACIÓN CONTROLES DEL RIESGO'!Z29</f>
        <v>0</v>
      </c>
      <c r="K29" s="355" t="str">
        <f>'VALORACIÓN CONTROLES DEL RIESGO'!AA29</f>
        <v>Débil</v>
      </c>
      <c r="L29" s="716"/>
      <c r="M29" s="716"/>
      <c r="N29" s="722"/>
      <c r="O29" s="722"/>
      <c r="P29" s="729"/>
      <c r="Q29" s="724"/>
    </row>
    <row r="30" spans="1:17" ht="28.5" hidden="1" customHeight="1" x14ac:dyDescent="0.2">
      <c r="A30" s="680" t="str">
        <f>'IDENTIFICACIÓN DEL RIESGO'!A32</f>
        <v>Riesgo 6</v>
      </c>
      <c r="B30" s="707">
        <f>'IDENTIFICACIÓN DEL RIESGO'!B32</f>
        <v>0</v>
      </c>
      <c r="C30" s="677">
        <f>'IDENTIFICACIÓN DEL RIESGO'!C32</f>
        <v>0</v>
      </c>
      <c r="D30" s="677">
        <f>'IDENTIFICACIÓN DEL RIESGO'!D32</f>
        <v>0</v>
      </c>
      <c r="E30" s="696">
        <f>'ANÁLISIS DEL RIESGO'!E30</f>
        <v>0</v>
      </c>
      <c r="F30" s="696">
        <f>'ANÁLISIS DEL RIESGO'!G30</f>
        <v>0</v>
      </c>
      <c r="G30" s="709" t="str">
        <f>'ANÁLISIS DEL RIESGO'!J30</f>
        <v xml:space="preserve"> </v>
      </c>
      <c r="H30" s="703" t="s">
        <v>82</v>
      </c>
      <c r="I30" s="74"/>
      <c r="J30" s="315">
        <f>'VALORACIÓN CONTROLES DEL RIESGO'!Z30</f>
        <v>0</v>
      </c>
      <c r="K30" s="355" t="str">
        <f>'VALORACIÓN CONTROLES DEL RIESGO'!AA30</f>
        <v>Débil</v>
      </c>
      <c r="L30" s="714">
        <f>AVERAGEA(J30:J32)</f>
        <v>0</v>
      </c>
      <c r="M30" s="714" t="str">
        <f>IF(AND(L30=100),"Fuerte", IF(AND(L30&gt;=50,L30&lt;=99),"Moderado","Débil"))</f>
        <v>Débil</v>
      </c>
      <c r="N30" s="720"/>
      <c r="O30" s="720"/>
      <c r="P30" s="729" t="str">
        <f t="shared" ref="P30" si="1">IF(AND(M30="Fuerte",N30="Directamente",O30="Directamente"),"2",IF(AND(M30="Fuerte",N30="Directamente",O30="No disminuye"),"2",IF(AND(M30="Fuerte",N30="Directamente",O30="Indirectamente"),"2",IF(AND(M30="Fuerte",N30="No disminuye",O30="Directamente"),"0",IF(AND(M30="Moderado",N30="Directamente",O30="Directamente"),"1",IF(AND(M30="Moderado",N30="Directamente",O30="Indirectamente"),"1",IF(AND(M30="Moderado",N30="Directamente",O30="No Disminuye"),"1",IF(AND(M30="Moderado",N30="No Disminuye",O30="Directamente"),"0","0"))))))))</f>
        <v>0</v>
      </c>
      <c r="Q30" s="723" t="str">
        <f t="shared" ref="Q30" si="2">IF(AND(M30="Fuerte",N30="Directamente",O30="Directamente"),"8",IF(AND(M30="Fuerte",N30="Directamente",O30="Indirectamente"),"4",IF(AND(M30="Fuerte",N30="Directamente",O30="No disminuye"),"0",IF(AND(M30="Fuerte",N30="No disminuye",O30="Directamente"),"8",IF(AND(M30="Moderado",N30="Directamente",O30="Directamente"),"4",IF(AND(M30="Moderado",N30="Directamente",O30="Indirectamente"),"0",IF(AND(M30="Moderado",N30="Directamente",O30="No Disminuye"),"0",IF(AND(M30="Moderado",N30="No Disminuye",O30="Directamente"),"4","0"))))))))</f>
        <v>0</v>
      </c>
    </row>
    <row r="31" spans="1:17" ht="28.5" hidden="1" customHeight="1" x14ac:dyDescent="0.2">
      <c r="A31" s="680"/>
      <c r="B31" s="707"/>
      <c r="C31" s="678"/>
      <c r="D31" s="678"/>
      <c r="E31" s="697"/>
      <c r="F31" s="697"/>
      <c r="G31" s="710"/>
      <c r="H31" s="703"/>
      <c r="I31" s="74"/>
      <c r="J31" s="315">
        <f>'VALORACIÓN CONTROLES DEL RIESGO'!Z31</f>
        <v>0</v>
      </c>
      <c r="K31" s="355" t="str">
        <f>'VALORACIÓN CONTROLES DEL RIESGO'!AA31</f>
        <v>Débil</v>
      </c>
      <c r="L31" s="715"/>
      <c r="M31" s="715"/>
      <c r="N31" s="721"/>
      <c r="O31" s="721"/>
      <c r="P31" s="729"/>
      <c r="Q31" s="724"/>
    </row>
    <row r="32" spans="1:17" ht="28.5" hidden="1" customHeight="1" x14ac:dyDescent="0.2">
      <c r="A32" s="680"/>
      <c r="B32" s="707"/>
      <c r="C32" s="679"/>
      <c r="D32" s="679"/>
      <c r="E32" s="698"/>
      <c r="F32" s="698"/>
      <c r="G32" s="712"/>
      <c r="H32" s="703"/>
      <c r="I32" s="74"/>
      <c r="J32" s="315">
        <f>'VALORACIÓN CONTROLES DEL RIESGO'!Z32</f>
        <v>0</v>
      </c>
      <c r="K32" s="355" t="str">
        <f>'VALORACIÓN CONTROLES DEL RIESGO'!AA32</f>
        <v>Débil</v>
      </c>
      <c r="L32" s="716"/>
      <c r="M32" s="716"/>
      <c r="N32" s="722"/>
      <c r="O32" s="722"/>
      <c r="P32" s="729"/>
      <c r="Q32" s="724"/>
    </row>
    <row r="33" spans="1:17" ht="28.5" hidden="1" customHeight="1" x14ac:dyDescent="0.2">
      <c r="A33" s="680" t="str">
        <f>'IDENTIFICACIÓN DEL RIESGO'!A36</f>
        <v>Riesgo 7</v>
      </c>
      <c r="B33" s="677">
        <f>'IDENTIFICACIÓN DEL RIESGO'!B36</f>
        <v>0</v>
      </c>
      <c r="C33" s="677">
        <f>'IDENTIFICACIÓN DEL RIESGO'!C36</f>
        <v>0</v>
      </c>
      <c r="D33" s="677">
        <f>'IDENTIFICACIÓN DEL RIESGO'!D36</f>
        <v>0</v>
      </c>
      <c r="E33" s="696">
        <f>'ANÁLISIS DEL RIESGO'!E33</f>
        <v>0</v>
      </c>
      <c r="F33" s="696">
        <f>'ANÁLISIS DEL RIESGO'!G33</f>
        <v>0</v>
      </c>
      <c r="G33" s="709" t="str">
        <f>'ANÁLISIS DEL RIESGO'!J33</f>
        <v xml:space="preserve"> </v>
      </c>
      <c r="H33" s="703" t="s">
        <v>81</v>
      </c>
      <c r="I33" s="74"/>
      <c r="J33" s="315">
        <f>'VALORACIÓN CONTROLES DEL RIESGO'!Z33</f>
        <v>0</v>
      </c>
      <c r="K33" s="355" t="str">
        <f>'VALORACIÓN CONTROLES DEL RIESGO'!AA33</f>
        <v>Débil</v>
      </c>
      <c r="L33" s="714">
        <f>AVERAGEA(J33:J35)</f>
        <v>0</v>
      </c>
      <c r="M33" s="714" t="str">
        <f>IF(AND(L33=100),"Fuerte", IF(AND(L33&gt;=50,L33&lt;=99),"Moderado","Débil"))</f>
        <v>Débil</v>
      </c>
      <c r="N33" s="720"/>
      <c r="O33" s="720"/>
      <c r="P33" s="729" t="str">
        <f t="shared" ref="P33" si="3">IF(AND(M33="Fuerte",N33="Directamente",O33="Directamente"),"2",IF(AND(M33="Fuerte",N33="Directamente",O33="No disminuye"),"2",IF(AND(M33="Fuerte",N33="Directamente",O33="Indirectamente"),"2",IF(AND(M33="Fuerte",N33="No disminuye",O33="Directamente"),"0",IF(AND(M33="Moderado",N33="Directamente",O33="Directamente"),"1",IF(AND(M33="Moderado",N33="Directamente",O33="Indirectamente"),"1",IF(AND(M33="Moderado",N33="Directamente",O33="No Disminuye"),"1",IF(AND(M33="Moderado",N33="No Disminuye",O33="Directamente"),"0","0"))))))))</f>
        <v>0</v>
      </c>
      <c r="Q33" s="723" t="str">
        <f t="shared" ref="Q33" si="4">IF(AND(M33="Fuerte",N33="Directamente",O33="Directamente"),"8",IF(AND(M33="Fuerte",N33="Directamente",O33="Indirectamente"),"4",IF(AND(M33="Fuerte",N33="Directamente",O33="No disminuye"),"0",IF(AND(M33="Fuerte",N33="No disminuye",O33="Directamente"),"8",IF(AND(M33="Moderado",N33="Directamente",O33="Directamente"),"4",IF(AND(M33="Moderado",N33="Directamente",O33="Indirectamente"),"0",IF(AND(M33="Moderado",N33="Directamente",O33="No Disminuye"),"0",IF(AND(M33="Moderado",N33="No Disminuye",O33="Directamente"),"4","0"))))))))</f>
        <v>0</v>
      </c>
    </row>
    <row r="34" spans="1:17" ht="28.5" hidden="1" customHeight="1" x14ac:dyDescent="0.2">
      <c r="A34" s="680"/>
      <c r="B34" s="678"/>
      <c r="C34" s="678"/>
      <c r="D34" s="678"/>
      <c r="E34" s="697"/>
      <c r="F34" s="697"/>
      <c r="G34" s="710"/>
      <c r="H34" s="703"/>
      <c r="I34" s="74"/>
      <c r="J34" s="315">
        <f>'VALORACIÓN CONTROLES DEL RIESGO'!Z34</f>
        <v>0</v>
      </c>
      <c r="K34" s="355" t="str">
        <f>'VALORACIÓN CONTROLES DEL RIESGO'!AA34</f>
        <v>Débil</v>
      </c>
      <c r="L34" s="715"/>
      <c r="M34" s="715"/>
      <c r="N34" s="721"/>
      <c r="O34" s="721"/>
      <c r="P34" s="729"/>
      <c r="Q34" s="724"/>
    </row>
    <row r="35" spans="1:17" ht="28.5" hidden="1" customHeight="1" x14ac:dyDescent="0.2">
      <c r="A35" s="680"/>
      <c r="B35" s="679"/>
      <c r="C35" s="679"/>
      <c r="D35" s="679"/>
      <c r="E35" s="698"/>
      <c r="F35" s="698"/>
      <c r="G35" s="712"/>
      <c r="H35" s="703"/>
      <c r="I35" s="74"/>
      <c r="J35" s="315">
        <f>'VALORACIÓN CONTROLES DEL RIESGO'!Z35</f>
        <v>0</v>
      </c>
      <c r="K35" s="355" t="str">
        <f>'VALORACIÓN CONTROLES DEL RIESGO'!AA35</f>
        <v>Débil</v>
      </c>
      <c r="L35" s="716"/>
      <c r="M35" s="716"/>
      <c r="N35" s="722"/>
      <c r="O35" s="722"/>
      <c r="P35" s="729"/>
      <c r="Q35" s="724"/>
    </row>
    <row r="36" spans="1:17" ht="28.5" hidden="1" customHeight="1" x14ac:dyDescent="0.2">
      <c r="A36" s="680" t="str">
        <f>'IDENTIFICACIÓN DEL RIESGO'!A40</f>
        <v>Riesgo 8</v>
      </c>
      <c r="B36" s="677">
        <f>'IDENTIFICACIÓN DEL RIESGO'!B40</f>
        <v>0</v>
      </c>
      <c r="C36" s="677">
        <f>'IDENTIFICACIÓN DEL RIESGO'!C40</f>
        <v>0</v>
      </c>
      <c r="D36" s="677">
        <f>'IDENTIFICACIÓN DEL RIESGO'!D40</f>
        <v>0</v>
      </c>
      <c r="E36" s="696">
        <f>'ANÁLISIS DEL RIESGO'!E36</f>
        <v>0</v>
      </c>
      <c r="F36" s="696">
        <f>'ANÁLISIS DEL RIESGO'!G36</f>
        <v>0</v>
      </c>
      <c r="G36" s="709" t="str">
        <f>'ANÁLISIS DEL RIESGO'!J36</f>
        <v xml:space="preserve"> </v>
      </c>
      <c r="H36" s="703" t="s">
        <v>81</v>
      </c>
      <c r="I36" s="74"/>
      <c r="J36" s="315">
        <f>'VALORACIÓN CONTROLES DEL RIESGO'!Z36</f>
        <v>0</v>
      </c>
      <c r="K36" s="355" t="str">
        <f>'VALORACIÓN CONTROLES DEL RIESGO'!AA36</f>
        <v>Débil</v>
      </c>
      <c r="L36" s="714">
        <f>AVERAGEA(J36:J38)</f>
        <v>0</v>
      </c>
      <c r="M36" s="714" t="str">
        <f>IF(AND(L36=100),"Fuerte", IF(AND(L36&gt;=50,L36&lt;=99),"Moderado","Débil"))</f>
        <v>Débil</v>
      </c>
      <c r="N36" s="720"/>
      <c r="O36" s="720"/>
      <c r="P36" s="729" t="str">
        <f t="shared" ref="P36" si="5">IF(AND(M36="Fuerte",N36="Directamente",O36="Directamente"),"2",IF(AND(M36="Fuerte",N36="Directamente",O36="No disminuye"),"2",IF(AND(M36="Fuerte",N36="Directamente",O36="Indirectamente"),"2",IF(AND(M36="Fuerte",N36="No disminuye",O36="Directamente"),"0",IF(AND(M36="Moderado",N36="Directamente",O36="Directamente"),"1",IF(AND(M36="Moderado",N36="Directamente",O36="Indirectamente"),"1",IF(AND(M36="Moderado",N36="Directamente",O36="No Disminuye"),"1",IF(AND(M36="Moderado",N36="No Disminuye",O36="Directamente"),"0","0"))))))))</f>
        <v>0</v>
      </c>
      <c r="Q36" s="723" t="str">
        <f t="shared" ref="Q36" si="6">IF(AND(M36="Fuerte",N36="Directamente",O36="Directamente"),"8",IF(AND(M36="Fuerte",N36="Directamente",O36="Indirectamente"),"4",IF(AND(M36="Fuerte",N36="Directamente",O36="No disminuye"),"0",IF(AND(M36="Fuerte",N36="No disminuye",O36="Directamente"),"8",IF(AND(M36="Moderado",N36="Directamente",O36="Directamente"),"4",IF(AND(M36="Moderado",N36="Directamente",O36="Indirectamente"),"0",IF(AND(M36="Moderado",N36="Directamente",O36="No Disminuye"),"0",IF(AND(M36="Moderado",N36="No Disminuye",O36="Directamente"),"4","0"))))))))</f>
        <v>0</v>
      </c>
    </row>
    <row r="37" spans="1:17" ht="28.5" hidden="1" customHeight="1" x14ac:dyDescent="0.2">
      <c r="A37" s="680"/>
      <c r="B37" s="678"/>
      <c r="C37" s="678"/>
      <c r="D37" s="678"/>
      <c r="E37" s="697"/>
      <c r="F37" s="697"/>
      <c r="G37" s="710"/>
      <c r="H37" s="703"/>
      <c r="I37" s="74"/>
      <c r="J37" s="315">
        <f>'VALORACIÓN CONTROLES DEL RIESGO'!Z37</f>
        <v>0</v>
      </c>
      <c r="K37" s="355" t="str">
        <f>'VALORACIÓN CONTROLES DEL RIESGO'!AA37</f>
        <v>Débil</v>
      </c>
      <c r="L37" s="715"/>
      <c r="M37" s="715"/>
      <c r="N37" s="721"/>
      <c r="O37" s="721"/>
      <c r="P37" s="729"/>
      <c r="Q37" s="724"/>
    </row>
    <row r="38" spans="1:17" ht="28.5" hidden="1" customHeight="1" thickBot="1" x14ac:dyDescent="0.25">
      <c r="A38" s="708"/>
      <c r="B38" s="702"/>
      <c r="C38" s="702"/>
      <c r="D38" s="702"/>
      <c r="E38" s="713"/>
      <c r="F38" s="713"/>
      <c r="G38" s="711"/>
      <c r="H38" s="703"/>
      <c r="I38" s="119"/>
      <c r="J38" s="315">
        <f>'VALORACIÓN CONTROLES DEL RIESGO'!Z38</f>
        <v>0</v>
      </c>
      <c r="K38" s="355" t="str">
        <f>'VALORACIÓN CONTROLES DEL RIESGO'!AA38</f>
        <v>Débil</v>
      </c>
      <c r="L38" s="716"/>
      <c r="M38" s="716"/>
      <c r="N38" s="722"/>
      <c r="O38" s="722"/>
      <c r="P38" s="729"/>
      <c r="Q38" s="725"/>
    </row>
    <row r="39" spans="1:17" ht="15" customHeight="1" x14ac:dyDescent="0.2">
      <c r="A39" s="705"/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</row>
    <row r="40" spans="1:17" ht="15" customHeight="1" x14ac:dyDescent="0.2">
      <c r="A40" s="705"/>
      <c r="B40" s="706"/>
      <c r="C40" s="706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</row>
    <row r="41" spans="1:17" ht="15" customHeight="1" x14ac:dyDescent="0.2">
      <c r="A41" s="705"/>
      <c r="B41" s="706"/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</row>
    <row r="42" spans="1:17" ht="15" customHeight="1" x14ac:dyDescent="0.2">
      <c r="A42" s="705"/>
      <c r="B42" s="706"/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</row>
    <row r="43" spans="1:17" ht="15" customHeight="1" x14ac:dyDescent="0.2">
      <c r="A43" s="705"/>
      <c r="B43" s="706"/>
      <c r="C43" s="706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</row>
    <row r="57" spans="9:9" ht="3.75" customHeight="1" x14ac:dyDescent="0.2">
      <c r="I57" s="6" t="s">
        <v>82</v>
      </c>
    </row>
    <row r="58" spans="9:9" ht="3.75" customHeight="1" x14ac:dyDescent="0.2">
      <c r="I58" s="4" t="s">
        <v>81</v>
      </c>
    </row>
    <row r="59" spans="9:9" x14ac:dyDescent="0.2">
      <c r="I59" s="4"/>
    </row>
    <row r="83" spans="14:15" x14ac:dyDescent="0.2">
      <c r="N83" s="287" t="s">
        <v>324</v>
      </c>
      <c r="O83" s="10" t="s">
        <v>324</v>
      </c>
    </row>
    <row r="84" spans="14:15" x14ac:dyDescent="0.2">
      <c r="N84" s="287" t="s">
        <v>325</v>
      </c>
      <c r="O84" s="10" t="s">
        <v>326</v>
      </c>
    </row>
    <row r="85" spans="14:15" x14ac:dyDescent="0.2">
      <c r="N85" s="287"/>
      <c r="O85" s="10" t="s">
        <v>325</v>
      </c>
    </row>
  </sheetData>
  <sheetProtection selectLockedCells="1"/>
  <mergeCells count="141">
    <mergeCell ref="Q27:Q29"/>
    <mergeCell ref="Q30:Q32"/>
    <mergeCell ref="Q33:Q35"/>
    <mergeCell ref="Q36:Q38"/>
    <mergeCell ref="A9:Q9"/>
    <mergeCell ref="Q16:Q20"/>
    <mergeCell ref="Q21:Q23"/>
    <mergeCell ref="Q24:Q26"/>
    <mergeCell ref="Q12:Q15"/>
    <mergeCell ref="P10:P11"/>
    <mergeCell ref="Q10:Q11"/>
    <mergeCell ref="L36:L38"/>
    <mergeCell ref="M36:M38"/>
    <mergeCell ref="N36:N38"/>
    <mergeCell ref="O36:O38"/>
    <mergeCell ref="P12:P15"/>
    <mergeCell ref="P16:P20"/>
    <mergeCell ref="P21:P23"/>
    <mergeCell ref="P24:P26"/>
    <mergeCell ref="P27:P29"/>
    <mergeCell ref="P30:P32"/>
    <mergeCell ref="P33:P35"/>
    <mergeCell ref="P36:P38"/>
    <mergeCell ref="L30:L32"/>
    <mergeCell ref="L33:L35"/>
    <mergeCell ref="M33:M35"/>
    <mergeCell ref="N33:N35"/>
    <mergeCell ref="O33:O35"/>
    <mergeCell ref="L24:L26"/>
    <mergeCell ref="M24:M26"/>
    <mergeCell ref="N24:N26"/>
    <mergeCell ref="O24:O26"/>
    <mergeCell ref="L27:L29"/>
    <mergeCell ref="M27:M29"/>
    <mergeCell ref="N27:N29"/>
    <mergeCell ref="O27:O29"/>
    <mergeCell ref="M10:M11"/>
    <mergeCell ref="N10:N11"/>
    <mergeCell ref="O10:O11"/>
    <mergeCell ref="L12:L15"/>
    <mergeCell ref="M12:M15"/>
    <mergeCell ref="N12:N15"/>
    <mergeCell ref="O12:O15"/>
    <mergeCell ref="M30:M32"/>
    <mergeCell ref="N30:N32"/>
    <mergeCell ref="O30:O32"/>
    <mergeCell ref="D30:D32"/>
    <mergeCell ref="D24:D26"/>
    <mergeCell ref="H24:H26"/>
    <mergeCell ref="H27:H29"/>
    <mergeCell ref="L16:L20"/>
    <mergeCell ref="M16:M20"/>
    <mergeCell ref="N16:N20"/>
    <mergeCell ref="O16:O20"/>
    <mergeCell ref="L21:L23"/>
    <mergeCell ref="M21:M23"/>
    <mergeCell ref="N21:N23"/>
    <mergeCell ref="O21:O23"/>
    <mergeCell ref="F33:F35"/>
    <mergeCell ref="F36:F38"/>
    <mergeCell ref="G24:G26"/>
    <mergeCell ref="G27:G29"/>
    <mergeCell ref="G30:G32"/>
    <mergeCell ref="G33:G35"/>
    <mergeCell ref="E33:E35"/>
    <mergeCell ref="E24:E26"/>
    <mergeCell ref="E27:E29"/>
    <mergeCell ref="E30:E32"/>
    <mergeCell ref="F27:F29"/>
    <mergeCell ref="A39:Q43"/>
    <mergeCell ref="C10:C11"/>
    <mergeCell ref="C12:C15"/>
    <mergeCell ref="A12:A15"/>
    <mergeCell ref="B12:B15"/>
    <mergeCell ref="A33:A35"/>
    <mergeCell ref="A36:A38"/>
    <mergeCell ref="B33:B35"/>
    <mergeCell ref="B36:B38"/>
    <mergeCell ref="B16:B20"/>
    <mergeCell ref="B21:B23"/>
    <mergeCell ref="A24:A26"/>
    <mergeCell ref="A27:A29"/>
    <mergeCell ref="A30:A32"/>
    <mergeCell ref="B24:B26"/>
    <mergeCell ref="B27:B29"/>
    <mergeCell ref="G36:G38"/>
    <mergeCell ref="B30:B32"/>
    <mergeCell ref="F24:F26"/>
    <mergeCell ref="F30:F32"/>
    <mergeCell ref="G16:G20"/>
    <mergeCell ref="G21:G23"/>
    <mergeCell ref="H36:H38"/>
    <mergeCell ref="E36:E38"/>
    <mergeCell ref="C24:C26"/>
    <mergeCell ref="G12:G15"/>
    <mergeCell ref="D12:D15"/>
    <mergeCell ref="D16:D20"/>
    <mergeCell ref="D21:D23"/>
    <mergeCell ref="D33:D35"/>
    <mergeCell ref="D36:D38"/>
    <mergeCell ref="I10:I11"/>
    <mergeCell ref="D10:D11"/>
    <mergeCell ref="H16:H20"/>
    <mergeCell ref="H21:H23"/>
    <mergeCell ref="E12:E15"/>
    <mergeCell ref="F12:F15"/>
    <mergeCell ref="F16:F20"/>
    <mergeCell ref="F21:F23"/>
    <mergeCell ref="C27:C29"/>
    <mergeCell ref="C30:C32"/>
    <mergeCell ref="C33:C35"/>
    <mergeCell ref="C36:C38"/>
    <mergeCell ref="D27:D29"/>
    <mergeCell ref="H30:H32"/>
    <mergeCell ref="H33:H35"/>
    <mergeCell ref="H12:H15"/>
    <mergeCell ref="E10:F10"/>
    <mergeCell ref="A4:Q4"/>
    <mergeCell ref="A3:Q3"/>
    <mergeCell ref="A2:Q2"/>
    <mergeCell ref="A5:Q5"/>
    <mergeCell ref="A1:Q1"/>
    <mergeCell ref="C8:Q8"/>
    <mergeCell ref="C7:Q7"/>
    <mergeCell ref="C16:C20"/>
    <mergeCell ref="C21:C23"/>
    <mergeCell ref="A16:A20"/>
    <mergeCell ref="A21:A23"/>
    <mergeCell ref="E16:E20"/>
    <mergeCell ref="J10:J11"/>
    <mergeCell ref="K10:K11"/>
    <mergeCell ref="A6:B6"/>
    <mergeCell ref="A7:B7"/>
    <mergeCell ref="A10:A11"/>
    <mergeCell ref="A8:B8"/>
    <mergeCell ref="B10:B11"/>
    <mergeCell ref="E6:Q6"/>
    <mergeCell ref="G10:G11"/>
    <mergeCell ref="H10:H11"/>
    <mergeCell ref="E21:E23"/>
    <mergeCell ref="L10:L11"/>
  </mergeCells>
  <conditionalFormatting sqref="G12:G13 G16 G21 G24 G27 G30 G33 G36">
    <cfRule type="cellIs" dxfId="11" priority="5" stopIfTrue="1" operator="equal">
      <formula>"ZONA RIESGO ALTA"</formula>
    </cfRule>
    <cfRule type="cellIs" dxfId="10" priority="6" stopIfTrue="1" operator="equal">
      <formula>"ZONA RIESGO EXTREMA"</formula>
    </cfRule>
  </conditionalFormatting>
  <conditionalFormatting sqref="G12:G13 G16 G21 G24 G27 G30 G33 G36">
    <cfRule type="cellIs" dxfId="9" priority="3" stopIfTrue="1" operator="equal">
      <formula>"ZONA RIESGO BAJA"</formula>
    </cfRule>
  </conditionalFormatting>
  <conditionalFormatting sqref="G12:G13 G16 G21 G24 G27 G30 G33 G36">
    <cfRule type="cellIs" dxfId="8" priority="1" stopIfTrue="1" operator="equal">
      <formula>"ZONA RIESGO MODERADA"</formula>
    </cfRule>
  </conditionalFormatting>
  <dataValidations count="5">
    <dataValidation allowBlank="1" showInputMessage="1" showErrorMessage="1" prompt="La probabilidad se encuentra determinada por una escala de 1 a 3, siendo 1 la menor probabilidad de ocurrencia del riesgo y 3 la mayor probabilidad de  ocurrencia." sqref="E11" xr:uid="{00000000-0002-0000-0700-000000000000}"/>
    <dataValidation allowBlank="1" showInputMessage="1" showErrorMessage="1" prompt="Es la materialización del riesgo y las consecuencias de su aparición. Su escala es: 5 bajo impacto, 10 medio, 20 alto impacto._x000a_" sqref="F11" xr:uid="{00000000-0002-0000-0700-000001000000}"/>
    <dataValidation type="list" allowBlank="1" showInputMessage="1" showErrorMessage="1" sqref="H12:H38" xr:uid="{DF00BB27-A1AA-41C7-A10A-FC408EF1D05F}">
      <formula1>$I$57:$I$58</formula1>
    </dataValidation>
    <dataValidation type="list" allowBlank="1" showInputMessage="1" showErrorMessage="1" sqref="N36 N16 N12 N21 N27 N30 N24 N33" xr:uid="{9A65BEA9-669C-4A42-99CB-2FC98AC30BE0}">
      <formula1>$N$83:$N$84</formula1>
    </dataValidation>
    <dataValidation type="list" allowBlank="1" showInputMessage="1" showErrorMessage="1" sqref="O36 O16 O12 O21 O30 O27 O24 O33" xr:uid="{964132A1-A8AF-4CE2-8F71-7F4CD69C98D7}">
      <formula1>$O$83:$O$85</formula1>
    </dataValidation>
  </dataValidations>
  <pageMargins left="0.7" right="0.7" top="0.75" bottom="0.75" header="0.3" footer="0.3"/>
  <pageSetup orientation="portrait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7030A0"/>
  </sheetPr>
  <dimension ref="A1:S57"/>
  <sheetViews>
    <sheetView topLeftCell="H9" zoomScaleNormal="100" workbookViewId="0">
      <selection activeCell="R16" sqref="R16"/>
    </sheetView>
  </sheetViews>
  <sheetFormatPr baseColWidth="10" defaultColWidth="10.85546875" defaultRowHeight="14.25" x14ac:dyDescent="0.2"/>
  <cols>
    <col min="1" max="1" width="11" style="6" customWidth="1"/>
    <col min="2" max="3" width="36.28515625" style="6" customWidth="1"/>
    <col min="4" max="4" width="14.5703125" style="6" customWidth="1"/>
    <col min="5" max="6" width="36" style="6" customWidth="1"/>
    <col min="7" max="7" width="14.42578125" style="6" customWidth="1"/>
    <col min="8" max="8" width="10.7109375" style="6" customWidth="1"/>
    <col min="9" max="9" width="19.42578125" style="6" customWidth="1"/>
    <col min="10" max="10" width="35.7109375" style="6" customWidth="1"/>
    <col min="11" max="11" width="16.7109375" style="6" customWidth="1"/>
    <col min="12" max="12" width="16.42578125" style="6" customWidth="1"/>
    <col min="13" max="13" width="10.85546875" style="6"/>
    <col min="14" max="14" width="15.28515625" style="6" customWidth="1"/>
    <col min="15" max="15" width="23" style="6" customWidth="1"/>
    <col min="16" max="16" width="21.7109375" style="6" customWidth="1"/>
    <col min="17" max="17" width="31" style="6" customWidth="1"/>
    <col min="18" max="18" width="26.5703125" style="6" customWidth="1"/>
    <col min="19" max="19" width="30.42578125" style="6" customWidth="1"/>
    <col min="20" max="16384" width="10.85546875" style="6"/>
  </cols>
  <sheetData>
    <row r="1" spans="1:19" s="7" customFormat="1" ht="14.1" customHeight="1" x14ac:dyDescent="0.2">
      <c r="A1" s="641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3"/>
    </row>
    <row r="2" spans="1:19" s="8" customFormat="1" ht="30.95" customHeight="1" x14ac:dyDescent="0.25">
      <c r="A2" s="566" t="s">
        <v>133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640"/>
    </row>
    <row r="3" spans="1:19" s="8" customFormat="1" ht="21.95" customHeight="1" x14ac:dyDescent="0.35">
      <c r="A3" s="568" t="s">
        <v>228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638"/>
    </row>
    <row r="4" spans="1:19" s="8" customFormat="1" ht="15.75" x14ac:dyDescent="0.25">
      <c r="A4" s="566" t="s">
        <v>137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640"/>
    </row>
    <row r="5" spans="1:19" s="9" customFormat="1" ht="16.5" customHeight="1" thickBot="1" x14ac:dyDescent="0.3">
      <c r="A5" s="5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18"/>
    </row>
    <row r="6" spans="1:19" ht="36.75" customHeight="1" thickBot="1" x14ac:dyDescent="0.25">
      <c r="A6" s="733" t="s">
        <v>138</v>
      </c>
      <c r="B6" s="734"/>
      <c r="C6" s="339"/>
      <c r="D6" s="132">
        <f>IF('CONTEXTO ESTRATÉGICO'!C6="","",'CONTEXTO ESTRATÉGICO'!C6)</f>
        <v>43794</v>
      </c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6"/>
    </row>
    <row r="7" spans="1:19" ht="22.5" customHeight="1" x14ac:dyDescent="0.2">
      <c r="A7" s="756" t="s">
        <v>9</v>
      </c>
      <c r="B7" s="735"/>
      <c r="C7" s="327"/>
      <c r="D7" s="735" t="str">
        <f>IF('CONTEXTO ESTRATÉGICO'!C8="","",'CONTEXTO ESTRATÉGICO'!C8)</f>
        <v>CONTROL INTERNO Y AUDITORíA</v>
      </c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6"/>
    </row>
    <row r="8" spans="1:19" ht="45" customHeight="1" thickBot="1" x14ac:dyDescent="0.25">
      <c r="A8" s="760" t="s">
        <v>10</v>
      </c>
      <c r="B8" s="737"/>
      <c r="C8" s="328"/>
      <c r="D8" s="737" t="str">
        <f>'CONTEXTO ESTRATÉGICO'!C9</f>
        <v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v>
      </c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8"/>
    </row>
    <row r="9" spans="1:19" ht="26.1" customHeight="1" thickBot="1" x14ac:dyDescent="0.25">
      <c r="A9" s="747" t="s">
        <v>235</v>
      </c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8"/>
      <c r="M9" s="748"/>
      <c r="N9" s="748"/>
      <c r="O9" s="748"/>
      <c r="P9" s="748"/>
      <c r="Q9" s="748"/>
      <c r="R9" s="748"/>
      <c r="S9" s="749"/>
    </row>
    <row r="10" spans="1:19" ht="15" customHeight="1" x14ac:dyDescent="0.2">
      <c r="A10" s="757" t="s">
        <v>12</v>
      </c>
      <c r="B10" s="740" t="s">
        <v>336</v>
      </c>
      <c r="C10" s="329"/>
      <c r="D10" s="739" t="s">
        <v>199</v>
      </c>
      <c r="E10" s="739" t="s">
        <v>13</v>
      </c>
      <c r="F10" s="739" t="s">
        <v>119</v>
      </c>
      <c r="G10" s="761" t="s">
        <v>139</v>
      </c>
      <c r="H10" s="762"/>
      <c r="I10" s="763"/>
      <c r="J10" s="761" t="s">
        <v>136</v>
      </c>
      <c r="K10" s="762"/>
      <c r="L10" s="762"/>
      <c r="M10" s="762"/>
      <c r="N10" s="762"/>
      <c r="O10" s="762"/>
      <c r="P10" s="762"/>
      <c r="Q10" s="763"/>
      <c r="R10" s="739" t="s">
        <v>131</v>
      </c>
      <c r="S10" s="767" t="s">
        <v>132</v>
      </c>
    </row>
    <row r="11" spans="1:19" ht="24" x14ac:dyDescent="0.2">
      <c r="A11" s="758"/>
      <c r="B11" s="759"/>
      <c r="C11" s="330"/>
      <c r="D11" s="740"/>
      <c r="E11" s="740"/>
      <c r="F11" s="740"/>
      <c r="G11" s="69" t="s">
        <v>81</v>
      </c>
      <c r="H11" s="69" t="s">
        <v>82</v>
      </c>
      <c r="I11" s="69" t="s">
        <v>130</v>
      </c>
      <c r="J11" s="69" t="s">
        <v>79</v>
      </c>
      <c r="K11" s="69" t="s">
        <v>83</v>
      </c>
      <c r="L11" s="69" t="s">
        <v>81</v>
      </c>
      <c r="M11" s="69" t="s">
        <v>82</v>
      </c>
      <c r="N11" s="69" t="s">
        <v>41</v>
      </c>
      <c r="O11" s="68" t="s">
        <v>89</v>
      </c>
      <c r="P11" s="68" t="s">
        <v>128</v>
      </c>
      <c r="Q11" s="29" t="s">
        <v>129</v>
      </c>
      <c r="R11" s="740"/>
      <c r="S11" s="768"/>
    </row>
    <row r="12" spans="1:19" ht="105" customHeight="1" x14ac:dyDescent="0.2">
      <c r="A12" s="701" t="str">
        <f>'IDENTIFICACIÓN DEL RIESGO'!A12</f>
        <v>Riesgo 1</v>
      </c>
      <c r="B12" s="704" t="str">
        <f>+'IDENTIFICACIÓN DEL RIESGO'!B12</f>
        <v>Omitir o modificar información sobre irregularidades detectadas en auditorías internas de gestión en busca de beneficio personal o de terceros</v>
      </c>
      <c r="C12" s="696" t="str">
        <f>'IDENTIFICACIÓN DEL RIESGO'!C12</f>
        <v>Que  el servidor público auditor omita el reporte  o modifique la información suministrada por el auditado</v>
      </c>
      <c r="D12" s="704" t="str">
        <f>+'IDENTIFICACIÓN DEL RIESGO'!D12</f>
        <v>Corrupción</v>
      </c>
      <c r="E12" s="704" t="str">
        <f>'IDENTIFICACIÓN DEL RIESGO'!E12</f>
        <v>Inobservancia  de los principios eticos  del auditor. Presencia de bajos estándares éticos</v>
      </c>
      <c r="F12" s="704" t="str">
        <f>'IDENTIFICACIÓN DEL RIESGO'!F12</f>
        <v>1.Afectación de la imagen y la confianza de la OCI y/o la UNP
2. Investigaciones fiscales, disciplinarias  y penales.</v>
      </c>
      <c r="G12" s="704">
        <f>'ANÁLISIS DEL RIESGO'!E12</f>
        <v>4</v>
      </c>
      <c r="H12" s="704">
        <f>'ANÁLISIS DEL RIESGO'!G12</f>
        <v>10</v>
      </c>
      <c r="I12" s="701" t="str">
        <f>'ANÁLISIS DEL RIESGO'!J12</f>
        <v>ZONA RIESGO ALTA</v>
      </c>
      <c r="J12" s="704" t="str">
        <f>CONCATENATE('VALORACIÓN CONTROLES DEL RIESGO'!E12,". ",'VALORACIÓN CONTROLES DEL RIESGO'!E13,"",'VALORACIÓN CONTROLES DEL RIESGO'!E14,". ",'VALORACIÓN CONTROLES DEL RIESGO'!E15)</f>
        <v xml:space="preserve"> 
Divulgar  y sensibilizar  los principios eticos   del auditor y  el codigo de integridad  adoptado en la entidad  resolucion 1186 de  2018 . Orientar  la metodología para cada auditoría al equipo auditor Revisar  los informes de cada auditoría de gestión con el equipo auditor. </v>
      </c>
      <c r="K12" s="701" t="str">
        <f>'VALORACIÓN DEL RIESGO'!H12</f>
        <v>PROBABILIDAD</v>
      </c>
      <c r="L12" s="704">
        <f>G12-'VALORACIÓN DEL RIESGO'!P12:P15</f>
        <v>2</v>
      </c>
      <c r="M12" s="704">
        <f>H12-'VALORACIÓN DEL RIESGO'!Q12:Q15</f>
        <v>10</v>
      </c>
      <c r="N12" s="696">
        <f>(L12*M12)</f>
        <v>20</v>
      </c>
      <c r="O12" s="563" t="str">
        <f>IF(AND(L12&gt;=0,L12&lt;=2,M12&gt;=0,M12&lt;=8),"ZONA RIESGO BAJA",IF(AND(L12&gt;=2,L12&lt;=3,M12&gt;=0,M12&lt;=4),"ZONA RIESGO BAJA",IF(AND(L12&gt;=0,L12&lt;=2,M12&gt;=8,M12&lt;=12),"ZONA RIESGO MODERADA",IF(AND(L12&gt;=0,L12&lt;=2,M12&gt;=12,M12&lt;=16),"ZONA RIESGO ALTA",IF(AND(L12&gt;=0,L12&lt;=1,M12&gt;=16,M12&lt;=20),"ZONA RIESGO ALTA",IF(AND(L12&gt;=1,L12&lt;=2,M12&gt;=16,M12&lt;=20),"ZONA RIESGO EXTREMA",IF(AND(L12&gt;=2,L12&lt;=5,M12&gt;=12,M12&lt;=20),"ZONA RIESGO EXTREMA",IF(AND(L12&gt;=4,L12&lt;=5,M12&gt;=4,M12&lt;=8),"ZONA RIESGO EXTREMA",IF(AND(L12&gt;=4,L12&lt;=5,M12&gt;=0,M12&lt;=8),"ZONA RIESGO ALTA",IF(AND(L12&gt;=3,L12&lt;=4,M12&gt;=0,M12&lt;=4),"ZONA RIESGO MODERADA",IF(AND(L12&gt;=3,L12&lt;=4,M12&gt;=4,M12&lt;=12),"ZONA RIESGO ALTA",IF(AND(L12&gt;=2,L12&lt;=3,M12&gt;=4,M12&lt;=8),"ZONA RIESGO MODERADA",IF(AND(L12&gt;=2,L12&lt;=3,M12&gt;=8,M12&lt;=12),"ZONA RIESGO ALTA")))))))))))))</f>
        <v>ZONA RIESGO MODERADA</v>
      </c>
      <c r="P12" s="701" t="str">
        <f>IF('ANÁLISIS DEL RIESGO'!K12="","",'ANÁLISIS DEL RIESGO'!K12)</f>
        <v>Reducir Ocurrencia</v>
      </c>
      <c r="Q12" s="80" t="str">
        <f>IF('VALORACIÓN CONTROLES DEL RIESGO'!E12="","",'VALORACIÓN CONTROLES DEL RIESGO'!E12)</f>
        <v xml:space="preserve"> 
Divulgar  y sensibilizar  los principios eticos   del auditor y  el codigo de integridad  adoptado en la entidad  resolucion 1186 de  2018 </v>
      </c>
      <c r="R12" s="375" t="s">
        <v>420</v>
      </c>
      <c r="S12" s="364" t="s">
        <v>405</v>
      </c>
    </row>
    <row r="13" spans="1:19" ht="99" customHeight="1" x14ac:dyDescent="0.2">
      <c r="A13" s="701"/>
      <c r="B13" s="704"/>
      <c r="C13" s="697"/>
      <c r="D13" s="704"/>
      <c r="E13" s="704"/>
      <c r="F13" s="704"/>
      <c r="G13" s="704"/>
      <c r="H13" s="704"/>
      <c r="I13" s="701"/>
      <c r="J13" s="704"/>
      <c r="K13" s="701"/>
      <c r="L13" s="704"/>
      <c r="M13" s="704"/>
      <c r="N13" s="697"/>
      <c r="O13" s="564"/>
      <c r="P13" s="701"/>
      <c r="Q13" s="80" t="str">
        <f>IF('VALORACIÓN CONTROLES DEL RIESGO'!E13="","",'VALORACIÓN CONTROLES DEL RIESGO'!E13)</f>
        <v xml:space="preserve">Orientar  la metodología para cada auditoría al equipo auditor </v>
      </c>
      <c r="R13" s="375" t="s">
        <v>404</v>
      </c>
      <c r="S13" s="364" t="s">
        <v>406</v>
      </c>
    </row>
    <row r="14" spans="1:19" ht="85.5" customHeight="1" x14ac:dyDescent="0.2">
      <c r="A14" s="701"/>
      <c r="B14" s="704"/>
      <c r="C14" s="697"/>
      <c r="D14" s="704"/>
      <c r="E14" s="704"/>
      <c r="F14" s="704"/>
      <c r="G14" s="704"/>
      <c r="H14" s="704"/>
      <c r="I14" s="701"/>
      <c r="J14" s="704"/>
      <c r="K14" s="701"/>
      <c r="L14" s="704"/>
      <c r="M14" s="704"/>
      <c r="N14" s="697"/>
      <c r="O14" s="564"/>
      <c r="P14" s="701"/>
      <c r="Q14" s="80" t="str">
        <f>IF('VALORACIÓN CONTROLES DEL RIESGO'!E14="","",'VALORACIÓN CONTROLES DEL RIESGO'!E14)</f>
        <v>Revisar  los informes de cada auditoría de gestión con el equipo auditor</v>
      </c>
      <c r="R14" s="375" t="s">
        <v>421</v>
      </c>
      <c r="S14" s="364" t="s">
        <v>406</v>
      </c>
    </row>
    <row r="15" spans="1:19" ht="143.25" hidden="1" customHeight="1" x14ac:dyDescent="0.2">
      <c r="A15" s="701"/>
      <c r="B15" s="704"/>
      <c r="C15" s="698"/>
      <c r="D15" s="704"/>
      <c r="E15" s="704"/>
      <c r="F15" s="704"/>
      <c r="G15" s="704"/>
      <c r="H15" s="704"/>
      <c r="I15" s="701"/>
      <c r="J15" s="704"/>
      <c r="K15" s="701"/>
      <c r="L15" s="704"/>
      <c r="M15" s="704"/>
      <c r="N15" s="698"/>
      <c r="O15" s="565"/>
      <c r="P15" s="701"/>
      <c r="Q15" s="80" t="str">
        <f>IF('VALORACIÓN CONTROLES DEL RIESGO'!E15="","",'VALORACIÓN CONTROLES DEL RIESGO'!E15)</f>
        <v/>
      </c>
      <c r="R15" s="202"/>
      <c r="S15" s="364"/>
    </row>
    <row r="16" spans="1:19" ht="120" customHeight="1" x14ac:dyDescent="0.2">
      <c r="A16" s="701" t="str">
        <f>'IDENTIFICACIÓN DEL RIESGO'!A16</f>
        <v>Riesgo 2</v>
      </c>
      <c r="B16" s="704" t="str">
        <f>+'IDENTIFICACIÓN DEL RIESGO'!B16</f>
        <v>Incurrir en el presunto delito de falsedad en documento público</v>
      </c>
      <c r="C16" s="696" t="str">
        <f>'IDENTIFICACIÓN DEL RIESGO'!C16</f>
        <v>Falsificación de firmas o contenido de un documento por parte del servidor público.</v>
      </c>
      <c r="D16" s="704" t="str">
        <f>+'IDENTIFICACIÓN DEL RIESGO'!D16</f>
        <v>Corrupción</v>
      </c>
      <c r="E16" s="704" t="str">
        <f>'IDENTIFICACIÓN DEL RIESGO'!E16</f>
        <v>Proceder indebido del servidor. Conflicto de Interés</v>
      </c>
      <c r="F16" s="704" t="str">
        <f>'IDENTIFICACIÓN DEL RIESGO'!F16</f>
        <v>1.Afectación de la imagen y la confianza de la OCI 
2. Investigaciones fiscales, disciplinarias  y penales.</v>
      </c>
      <c r="G16" s="704">
        <f>'ANÁLISIS DEL RIESGO'!E16</f>
        <v>4</v>
      </c>
      <c r="H16" s="704">
        <f>'ANÁLISIS DEL RIESGO'!G16</f>
        <v>10</v>
      </c>
      <c r="I16" s="701" t="str">
        <f>'ANÁLISIS DEL RIESGO'!J16</f>
        <v>ZONA RIESGO ALTA</v>
      </c>
      <c r="J16" s="704" t="str">
        <f>CONCATENATE('VALORACIÓN CONTROLES DEL RIESGO'!E16,". ",'VALORACIÓN CONTROLES DEL RIESGO'!E17,". ",'VALORACIÓN CONTROLES DEL RIESGO'!E20)</f>
        <v xml:space="preserve">Monitorear   el recibo, reparto y archivo de la correspondencia de la OCI   Externa / Interna . Revisar todos los documentos  que salen de la OCI  esten firmados  y revisados  por la jefe OCI. </v>
      </c>
      <c r="K16" s="701" t="str">
        <f>'VALORACIÓN DEL RIESGO'!H16</f>
        <v>PROBABILIDAD</v>
      </c>
      <c r="L16" s="696">
        <f>G16-'VALORACIÓN DEL RIESGO'!P16:P20</f>
        <v>2</v>
      </c>
      <c r="M16" s="696">
        <f>H16-'VALORACIÓN DEL RIESGO'!Q16:Q20</f>
        <v>10</v>
      </c>
      <c r="N16" s="696">
        <f>(L16*M16)</f>
        <v>20</v>
      </c>
      <c r="O16" s="563" t="str">
        <f>IF(AND(L16&gt;=0,L16&lt;=2,M16&gt;=0,M16&lt;=8),"ZONA RIESGO BAJA",IF(AND(L16&gt;=2,L16&lt;=3,M16&gt;=0,M16&lt;=4),"ZONA RIESGO BAJA",IF(AND(L16&gt;=0,L16&lt;=2,M16&gt;=8,M16&lt;=12),"ZONA RIESGO MODERADA",IF(AND(L16&gt;=0,L16&lt;=2,M16&gt;=12,M16&lt;=16),"ZONA RIESGO ALTA",IF(AND(L16&gt;=0,L16&lt;=1,M16&gt;=16,M16&lt;=20),"ZONA RIESGO ALTA",IF(AND(L16&gt;=1,L16&lt;=2,M16&gt;=16,M16&lt;=20),"ZONA RIESGO EXTREMA",IF(AND(L16&gt;=2,L16&lt;=5,M16&gt;=12,M16&lt;=20),"ZONA RIESGO EXTREMA",IF(AND(L16&gt;=4,L16&lt;=5,M16&gt;=4,M16&lt;=8),"ZONA RIESGO EXTREMA",IF(AND(L16&gt;=4,L16&lt;=5,M16&gt;=0,M16&lt;=8),"ZONA RIESGO ALTA",IF(AND(L16&gt;=3,L16&lt;=4,M16&gt;=0,M16&lt;=4),"ZONA RIESGO MODERADA",IF(AND(L16&gt;=3,L16&lt;=4,M16&gt;=4,M16&lt;=12),"ZONA RIESGO ALTA",IF(AND(L16&gt;=2,L16&lt;=3,M16&gt;=4,M16&lt;=8),"ZONA RIESGO MODERADA",IF(AND(L16&gt;=2,L16&lt;=3,M16&gt;=8,M16&lt;=12),"ZONA RIESGO ALTA")))))))))))))</f>
        <v>ZONA RIESGO MODERADA</v>
      </c>
      <c r="P16" s="701" t="str">
        <f>IF('ANÁLISIS DEL RIESGO'!K16="","",'ANÁLISIS DEL RIESGO'!K16)</f>
        <v>Reducir Ocurrencia</v>
      </c>
      <c r="Q16" s="80" t="str">
        <f>IF('VALORACIÓN CONTROLES DEL RIESGO'!E16="","",'VALORACIÓN CONTROLES DEL RIESGO'!E16)</f>
        <v xml:space="preserve">Monitorear   el recibo, reparto y archivo de la correspondencia de la OCI   Externa / Interna </v>
      </c>
      <c r="R16" s="378" t="s">
        <v>423</v>
      </c>
      <c r="S16" s="377" t="s">
        <v>407</v>
      </c>
    </row>
    <row r="17" spans="1:19" ht="125.25" customHeight="1" x14ac:dyDescent="0.2">
      <c r="A17" s="701"/>
      <c r="B17" s="704"/>
      <c r="C17" s="697"/>
      <c r="D17" s="704"/>
      <c r="E17" s="704"/>
      <c r="F17" s="704"/>
      <c r="G17" s="704"/>
      <c r="H17" s="704"/>
      <c r="I17" s="701"/>
      <c r="J17" s="704"/>
      <c r="K17" s="701"/>
      <c r="L17" s="697"/>
      <c r="M17" s="697"/>
      <c r="N17" s="697"/>
      <c r="O17" s="564"/>
      <c r="P17" s="701"/>
      <c r="Q17" s="80" t="str">
        <f>IF('VALORACIÓN CONTROLES DEL RIESGO'!E17="","",'VALORACIÓN CONTROLES DEL RIESGO'!E17)</f>
        <v>Revisar todos los documentos  que salen de la OCI  esten firmados  y revisados  por la jefe OCI</v>
      </c>
      <c r="R17" s="378" t="s">
        <v>422</v>
      </c>
      <c r="S17" s="377" t="s">
        <v>417</v>
      </c>
    </row>
    <row r="18" spans="1:19" ht="14.25" hidden="1" customHeight="1" x14ac:dyDescent="0.2">
      <c r="A18" s="701"/>
      <c r="B18" s="704"/>
      <c r="C18" s="697"/>
      <c r="D18" s="704"/>
      <c r="E18" s="704"/>
      <c r="F18" s="704"/>
      <c r="G18" s="704"/>
      <c r="H18" s="704"/>
      <c r="I18" s="701"/>
      <c r="J18" s="704"/>
      <c r="K18" s="701"/>
      <c r="L18" s="697"/>
      <c r="M18" s="697"/>
      <c r="N18" s="697"/>
      <c r="O18" s="564"/>
      <c r="P18" s="701"/>
      <c r="Q18" s="80" t="str">
        <f>IF('VALORACIÓN CONTROLES DEL RIESGO'!E18="","",'VALORACIÓN CONTROLES DEL RIESGO'!E18)</f>
        <v/>
      </c>
      <c r="R18" s="375"/>
      <c r="S18" s="296"/>
    </row>
    <row r="19" spans="1:19" ht="14.25" hidden="1" customHeight="1" x14ac:dyDescent="0.2">
      <c r="A19" s="701"/>
      <c r="B19" s="704"/>
      <c r="C19" s="697"/>
      <c r="D19" s="704"/>
      <c r="E19" s="704"/>
      <c r="F19" s="704"/>
      <c r="G19" s="704"/>
      <c r="H19" s="704"/>
      <c r="I19" s="701"/>
      <c r="J19" s="704"/>
      <c r="K19" s="701"/>
      <c r="L19" s="697"/>
      <c r="M19" s="697"/>
      <c r="N19" s="697"/>
      <c r="O19" s="564"/>
      <c r="P19" s="701"/>
      <c r="Q19" s="80" t="str">
        <f>IF('VALORACIÓN CONTROLES DEL RIESGO'!E19="","",'VALORACIÓN CONTROLES DEL RIESGO'!E19)</f>
        <v/>
      </c>
      <c r="R19" s="375"/>
      <c r="S19" s="296"/>
    </row>
    <row r="20" spans="1:19" ht="14.25" hidden="1" customHeight="1" x14ac:dyDescent="0.2">
      <c r="A20" s="701"/>
      <c r="B20" s="704"/>
      <c r="C20" s="698"/>
      <c r="D20" s="704"/>
      <c r="E20" s="704"/>
      <c r="F20" s="704"/>
      <c r="G20" s="704"/>
      <c r="H20" s="704"/>
      <c r="I20" s="701"/>
      <c r="J20" s="704"/>
      <c r="K20" s="701"/>
      <c r="L20" s="698"/>
      <c r="M20" s="698"/>
      <c r="N20" s="698"/>
      <c r="O20" s="565"/>
      <c r="P20" s="701"/>
      <c r="Q20" s="80" t="str">
        <f>IF('VALORACIÓN CONTROLES DEL RIESGO'!E20="","",'VALORACIÓN CONTROLES DEL RIESGO'!E20)</f>
        <v/>
      </c>
      <c r="R20" s="375"/>
      <c r="S20" s="296"/>
    </row>
    <row r="21" spans="1:19" ht="116.25" customHeight="1" x14ac:dyDescent="0.2">
      <c r="A21" s="742" t="str">
        <f>'IDENTIFICACIÓN DEL RIESGO'!A20</f>
        <v>Riesgo 3</v>
      </c>
      <c r="B21" s="696" t="str">
        <f>+'IDENTIFICACIÓN DEL RIESGO'!B20</f>
        <v>Posibilidad de omitir la identificación de   errores y de calidad en la información suministrada.  o fraudes  existentes  en las auditorias realizadas</v>
      </c>
      <c r="C21" s="696" t="str">
        <f>'IDENTIFICACIÓN DEL RIESGO'!C20</f>
        <v>Que el servidor público no detecte  errores e y omita calidad en la informacion  o fraudes en la informacion aportada para la auditoria</v>
      </c>
      <c r="D21" s="696" t="str">
        <f>+'IDENTIFICACIÓN DEL RIESGO'!D20</f>
        <v>Proceso</v>
      </c>
      <c r="E21" s="696" t="str">
        <f>'IDENTIFICACIÓN DEL RIESGO'!E20</f>
        <v>1.Desconocimiento del proceso a auditar por parte del servidor público.
2.Informacion  incompleta, insuficiente, inoportuna, inadecuada. Comportamiento profesional no ético de los encargados del proceso auditado</v>
      </c>
      <c r="F21" s="696" t="str">
        <f>'IDENTIFICACIÓN DEL RIESGO'!F20</f>
        <v xml:space="preserve">Informe de auditoria sesgado </v>
      </c>
      <c r="G21" s="696">
        <f>'ANÁLISIS DEL RIESGO'!E21</f>
        <v>4</v>
      </c>
      <c r="H21" s="696">
        <f>'ANÁLISIS DEL RIESGO'!G21</f>
        <v>5</v>
      </c>
      <c r="I21" s="709" t="str">
        <f>'ANÁLISIS DEL RIESGO'!J21</f>
        <v>ZONA RIESGO MODERADA</v>
      </c>
      <c r="J21" s="696" t="str">
        <f>CONCATENATE('VALORACIÓN CONTROLES DEL RIESGO'!E21,". ",'VALORACIÓN CONTROLES DEL RIESGO'!E22,". ",'VALORACIÓN CONTROLES DEL RIESGO'!E23)</f>
        <v xml:space="preserve">Conocer la normativa,caracterizacion y demas  criterios de auditoria aplicables al  proceso objeto de  auditoria. presentar para suscripción del responsable del proceso auditado la carta de salvaguarda. </v>
      </c>
      <c r="K21" s="709" t="str">
        <f>'VALORACIÓN DEL RIESGO'!H21</f>
        <v>PROBABILIDAD</v>
      </c>
      <c r="L21" s="696">
        <f>G21-'VALORACIÓN DEL RIESGO'!P21:P25</f>
        <v>3</v>
      </c>
      <c r="M21" s="696">
        <f>H21-'VALORACIÓN DEL RIESGO'!Q21:Q25</f>
        <v>5</v>
      </c>
      <c r="N21" s="696">
        <f>(L21*M21)</f>
        <v>15</v>
      </c>
      <c r="O21" s="563" t="str">
        <f>IF(AND(L21&gt;=0,L21&lt;=2,M21&gt;=0,M21&lt;=8),"ZONA RIESGO BAJA",IF(AND(L21&gt;=2,L21&lt;=3,M21&gt;=0,M21&lt;=4),"ZONA RIESGO BAJA",IF(AND(L21&gt;=0,L21&lt;=2,M21&gt;=8,M21&lt;=12),"ZONA RIESGO MODERADA",IF(AND(L21&gt;=0,L21&lt;=2,M21&gt;=12,M21&lt;=16),"ZONA RIESGO ALTA",IF(AND(L21&gt;=0,L21&lt;=1,M21&gt;=16,M21&lt;=20),"ZONA RIESGO ALTA",IF(AND(L21&gt;=1,L21&lt;=2,M21&gt;=16,M21&lt;=20),"ZONA RIESGO EXTREMA",IF(AND(L21&gt;=2,L21&lt;=5,M21&gt;=12,M21&lt;=20),"ZONA RIESGO EXTREMA",IF(AND(L21&gt;=4,L21&lt;=5,M21&gt;=4,M21&lt;=8),"ZONA RIESGO EXTREMA",IF(AND(L21&gt;=4,L21&lt;=5,M21&gt;=0,M21&lt;=8),"ZONA RIESGO ALTA",IF(AND(L21&gt;=3,L21&lt;=4,M21&gt;=0,M21&lt;=4),"ZONA RIESGO MODERADA",IF(AND(L21&gt;=3,L21&lt;=4,M21&gt;=4,M21&lt;=12),"ZONA RIESGO ALTA",IF(AND(L21&gt;=2,L21&lt;=3,M21&gt;=4,M21&lt;=8),"ZONA RIESGO MODERADA",IF(AND(L21&gt;=2,L21&lt;=3,M21&gt;=8,M21&lt;=12),"ZONA RIESGO ALTA")))))))))))))</f>
        <v>ZONA RIESGO ALTA</v>
      </c>
      <c r="P21" s="709" t="str">
        <f>IF('ANÁLISIS DEL RIESGO'!K21="","",'ANÁLISIS DEL RIESGO'!K21)</f>
        <v/>
      </c>
      <c r="Q21" s="80" t="str">
        <f>IF('VALORACIÓN CONTROLES DEL RIESGO'!E21="","",'VALORACIÓN CONTROLES DEL RIESGO'!E21)</f>
        <v>Conocer la normativa,caracterizacion y demas  criterios de auditoria aplicables al  proceso objeto de  auditoria</v>
      </c>
      <c r="R21" s="375" t="s">
        <v>424</v>
      </c>
      <c r="S21" s="377" t="s">
        <v>406</v>
      </c>
    </row>
    <row r="22" spans="1:19" ht="88.5" customHeight="1" thickBot="1" x14ac:dyDescent="0.25">
      <c r="A22" s="743"/>
      <c r="B22" s="697"/>
      <c r="C22" s="697"/>
      <c r="D22" s="697"/>
      <c r="E22" s="697"/>
      <c r="F22" s="697"/>
      <c r="G22" s="697"/>
      <c r="H22" s="697"/>
      <c r="I22" s="710"/>
      <c r="J22" s="697"/>
      <c r="K22" s="710"/>
      <c r="L22" s="697"/>
      <c r="M22" s="697"/>
      <c r="N22" s="697"/>
      <c r="O22" s="564"/>
      <c r="P22" s="710"/>
      <c r="Q22" s="80" t="str">
        <f>IF('VALORACIÓN CONTROLES DEL RIESGO'!E22="","",'VALORACIÓN CONTROLES DEL RIESGO'!E22)</f>
        <v>presentar para suscripción del responsable del proceso auditado la carta de salvaguarda</v>
      </c>
      <c r="R22" s="378" t="s">
        <v>408</v>
      </c>
      <c r="S22" s="377" t="s">
        <v>406</v>
      </c>
    </row>
    <row r="23" spans="1:19" ht="10.5" hidden="1" customHeight="1" x14ac:dyDescent="0.2">
      <c r="A23" s="743"/>
      <c r="B23" s="697"/>
      <c r="C23" s="698"/>
      <c r="D23" s="697"/>
      <c r="E23" s="697"/>
      <c r="F23" s="697"/>
      <c r="G23" s="697"/>
      <c r="H23" s="697"/>
      <c r="I23" s="710"/>
      <c r="J23" s="697"/>
      <c r="K23" s="710"/>
      <c r="L23" s="698"/>
      <c r="M23" s="698"/>
      <c r="N23" s="698"/>
      <c r="O23" s="564"/>
      <c r="P23" s="710"/>
      <c r="Q23" s="80" t="str">
        <f>IF('VALORACIÓN CONTROLES DEL RIESGO'!E23="","",'VALORACIÓN CONTROLES DEL RIESGO'!E23)</f>
        <v/>
      </c>
      <c r="R23" s="71"/>
      <c r="S23" s="376"/>
    </row>
    <row r="24" spans="1:19" ht="39.75" hidden="1" customHeight="1" x14ac:dyDescent="0.2">
      <c r="A24" s="742" t="str">
        <f>'IDENTIFICACIÓN DEL RIESGO'!A24</f>
        <v>Riesgo 4</v>
      </c>
      <c r="B24" s="696">
        <f>+'IDENTIFICACIÓN DEL RIESGO'!B24</f>
        <v>0</v>
      </c>
      <c r="C24" s="696">
        <f>'IDENTIFICACIÓN DEL RIESGO'!C24</f>
        <v>0</v>
      </c>
      <c r="D24" s="696">
        <f>+'IDENTIFICACIÓN DEL RIESGO'!D24</f>
        <v>0</v>
      </c>
      <c r="E24" s="696" t="str">
        <f>'IDENTIFICACIÓN DEL RIESGO'!E24</f>
        <v xml:space="preserve">. </v>
      </c>
      <c r="F24" s="696">
        <f>'IDENTIFICACIÓN DEL RIESGO'!F24</f>
        <v>0</v>
      </c>
      <c r="G24" s="696">
        <f>'ANÁLISIS DEL RIESGO'!E24</f>
        <v>0</v>
      </c>
      <c r="H24" s="696">
        <f>'ANÁLISIS DEL RIESGO'!G24</f>
        <v>0</v>
      </c>
      <c r="I24" s="709" t="str">
        <f>'ANÁLISIS DEL RIESGO'!J24</f>
        <v xml:space="preserve"> </v>
      </c>
      <c r="J24" s="696" t="str">
        <f>CONCATENATE('VALORACIÓN CONTROLES DEL RIESGO'!E24,". ",'VALORACIÓN CONTROLES DEL RIESGO'!E25,". ",'VALORACIÓN CONTROLES DEL RIESGO'!E26)</f>
        <v xml:space="preserve">. . </v>
      </c>
      <c r="K24" s="709" t="str">
        <f>'VALORACIÓN DEL RIESGO'!H24</f>
        <v>PROBABILIDAD</v>
      </c>
      <c r="L24" s="696">
        <f>G24-'VALORACIÓN DEL RIESGO'!P24:P28</f>
        <v>0</v>
      </c>
      <c r="M24" s="696">
        <f>H24-'VALORACIÓN DEL RIESGO'!Q24:Q28</f>
        <v>0</v>
      </c>
      <c r="N24" s="696">
        <f>(L24*M24)</f>
        <v>0</v>
      </c>
      <c r="O24" s="563" t="str">
        <f>IF(AND(L24&gt;=0,L24&lt;=2,M24&gt;=0,M24&lt;=8),"ZONA RIESGO BAJA",IF(AND(L24&gt;=2,L24&lt;=3,M24&gt;=0,M24&lt;=4),"ZONA RIESGO BAJA",IF(AND(L24&gt;=0,L24&lt;=2,M24&gt;=8,M24&lt;=12),"ZONA RIESGO MODERADA",IF(AND(L24&gt;=0,L24&lt;=2,M24&gt;=12,M24&lt;=16),"ZONA RIESGO ALTA",IF(AND(L24&gt;=0,L24&lt;=1,M24&gt;=16,M24&lt;=20),"ZONA RIESGO ALTA",IF(AND(L24&gt;=1,L24&lt;=2,M24&gt;=16,M24&lt;=20),"ZONA RIESGO EXTREMA",IF(AND(L24&gt;=2,L24&lt;=5,M24&gt;=12,M24&lt;=20),"ZONA RIESGO EXTREMA",IF(AND(L24&gt;=4,L24&lt;=5,M24&gt;=4,M24&lt;=8),"ZONA RIESGO EXTREMA",IF(AND(L24&gt;=4,L24&lt;=5,M24&gt;=0,M24&lt;=8),"ZONA RIESGO ALTA",IF(AND(L24&gt;=3,L24&lt;=4,M24&gt;=0,M24&lt;=4),"ZONA RIESGO MODERADA",IF(AND(L24&gt;=3,L24&lt;=4,M24&gt;=4,M24&lt;=12),"ZONA RIESGO ALTA",IF(AND(L24&gt;=2,L24&lt;=3,M24&gt;=4,M24&lt;=8),"ZONA RIESGO MODERADA",IF(AND(L24&gt;=2,L24&lt;=3,M24&gt;=8,M24&lt;=12),"ZONA RIESGO ALTA")))))))))))))</f>
        <v>ZONA RIESGO BAJA</v>
      </c>
      <c r="P24" s="709" t="str">
        <f>IF('ANÁLISIS DEL RIESGO'!K24="","",'ANÁLISIS DEL RIESGO'!K24)</f>
        <v/>
      </c>
      <c r="Q24" s="80" t="str">
        <f>IF('VALORACIÓN CONTROLES DEL RIESGO'!E24="","",'VALORACIÓN CONTROLES DEL RIESGO'!E24)</f>
        <v/>
      </c>
      <c r="R24" s="71"/>
      <c r="S24" s="730"/>
    </row>
    <row r="25" spans="1:19" ht="37.5" hidden="1" customHeight="1" x14ac:dyDescent="0.2">
      <c r="A25" s="743"/>
      <c r="B25" s="697"/>
      <c r="C25" s="697"/>
      <c r="D25" s="697"/>
      <c r="E25" s="697"/>
      <c r="F25" s="697"/>
      <c r="G25" s="697"/>
      <c r="H25" s="697"/>
      <c r="I25" s="710"/>
      <c r="J25" s="697"/>
      <c r="K25" s="710"/>
      <c r="L25" s="697"/>
      <c r="M25" s="697"/>
      <c r="N25" s="697"/>
      <c r="O25" s="564"/>
      <c r="P25" s="710"/>
      <c r="Q25" s="80" t="str">
        <f>IF('VALORACIÓN CONTROLES DEL RIESGO'!E25="","",'VALORACIÓN CONTROLES DEL RIESGO'!E25)</f>
        <v/>
      </c>
      <c r="R25" s="71"/>
      <c r="S25" s="731"/>
    </row>
    <row r="26" spans="1:19" ht="45.75" hidden="1" customHeight="1" x14ac:dyDescent="0.2">
      <c r="A26" s="743"/>
      <c r="B26" s="697"/>
      <c r="C26" s="698"/>
      <c r="D26" s="697"/>
      <c r="E26" s="697"/>
      <c r="F26" s="697"/>
      <c r="G26" s="697"/>
      <c r="H26" s="697"/>
      <c r="I26" s="710"/>
      <c r="J26" s="697"/>
      <c r="K26" s="710"/>
      <c r="L26" s="698"/>
      <c r="M26" s="698"/>
      <c r="N26" s="698"/>
      <c r="O26" s="564"/>
      <c r="P26" s="710"/>
      <c r="Q26" s="80" t="str">
        <f>IF('VALORACIÓN CONTROLES DEL RIESGO'!E26="","",'VALORACIÓN CONTROLES DEL RIESGO'!E26)</f>
        <v/>
      </c>
      <c r="R26" s="71"/>
      <c r="S26" s="731"/>
    </row>
    <row r="27" spans="1:19" ht="14.25" hidden="1" customHeight="1" x14ac:dyDescent="0.2">
      <c r="A27" s="742" t="str">
        <f>'IDENTIFICACIÓN DEL RIESGO'!A28</f>
        <v>Riesgo 5</v>
      </c>
      <c r="B27" s="696">
        <f>+'IDENTIFICACIÓN DEL RIESGO'!B28</f>
        <v>0</v>
      </c>
      <c r="C27" s="696">
        <f>'IDENTIFICACIÓN DEL RIESGO'!C28</f>
        <v>0</v>
      </c>
      <c r="D27" s="696">
        <f>+'IDENTIFICACIÓN DEL RIESGO'!D28</f>
        <v>0</v>
      </c>
      <c r="E27" s="696" t="str">
        <f>'IDENTIFICACIÓN DEL RIESGO'!E28</f>
        <v xml:space="preserve">. </v>
      </c>
      <c r="F27" s="696">
        <f>'IDENTIFICACIÓN DEL RIESGO'!F28</f>
        <v>0</v>
      </c>
      <c r="G27" s="696">
        <f>'ANÁLISIS DEL RIESGO'!E27</f>
        <v>0</v>
      </c>
      <c r="H27" s="696">
        <f>'ANÁLISIS DEL RIESGO'!G27</f>
        <v>0</v>
      </c>
      <c r="I27" s="709" t="str">
        <f>'ANÁLISIS DEL RIESGO'!J27</f>
        <v xml:space="preserve"> </v>
      </c>
      <c r="J27" s="696"/>
      <c r="K27" s="709" t="str">
        <f>'VALORACIÓN DEL RIESGO'!H27</f>
        <v>PROBABILIDAD</v>
      </c>
      <c r="L27" s="696">
        <f>G27-'VALORACIÓN DEL RIESGO'!P27:P31</f>
        <v>0</v>
      </c>
      <c r="M27" s="696">
        <f>H27-'VALORACIÓN DEL RIESGO'!Q27:Q31</f>
        <v>0</v>
      </c>
      <c r="N27" s="696">
        <f>(L27*M27)</f>
        <v>0</v>
      </c>
      <c r="O27" s="563" t="str">
        <f t="shared" ref="O27" si="0">IF(AND(L27&gt;=0,L27&lt;=2,M27&gt;=0,M27&lt;=8),"ZONA RIESGO BAJA",IF(AND(L27&gt;=2,L27&lt;=3,M27&gt;=0,M27&lt;=4),"ZONA RIESGO BAJA",IF(AND(L27&gt;=0,L27&lt;=2,M27&gt;=8,M27&lt;=12),"ZONA RIESGO MODERADA",IF(AND(L27&gt;=0,L27&lt;=2,M27&gt;=12,M27&lt;=16),"ZONA RIESGO ALTA",IF(AND(L27&gt;=0,L27&lt;=1,M27&gt;=16,M27&lt;=20),"ZONA RIESGO ALTA",IF(AND(L27&gt;=1,L27&lt;=2,M27&gt;=16,M27&lt;=20),"ZONA RIESGO EXTREMA",IF(AND(L27&gt;=2,L27&lt;=5,M27&gt;=12,M27&lt;=20),"ZONA RIESGO EXTREMA",IF(AND(L27&gt;=4,L27&lt;=5,M27&gt;=4,M27&lt;=8),"ZONA RIESGO EXTREMA",IF(AND(L27&gt;=4,L27&lt;=5,M27&gt;=0,M27&lt;=8),"ZONA RIESGO ALTA",IF(AND(L27&gt;=3,L27&lt;=4,M27&gt;=0,M27&lt;=4),"ZONA RIESGO MODERADA",IF(AND(L27&gt;=3,L27&lt;=4,M27&gt;=4,M27&lt;=12),"ZONA RIESGO ALTA",IF(AND(L27&gt;=2,L27&lt;=3,M27&gt;=4,M27&lt;=8),"ZONA RIESGO MODERADA",IF(AND(L27&gt;=2,L27&lt;=3,M27&gt;=8,M27&lt;=12),"ZONA RIESGO ALTA")))))))))))))</f>
        <v>ZONA RIESGO BAJA</v>
      </c>
      <c r="P27" s="709" t="str">
        <f>IF('ANÁLISIS DEL RIESGO'!K27="","",'ANÁLISIS DEL RIESGO'!K27)</f>
        <v/>
      </c>
      <c r="Q27" s="80" t="str">
        <f>IF('VALORACIÓN CONTROLES DEL RIESGO'!E27="","",'VALORACIÓN CONTROLES DEL RIESGO'!E27)</f>
        <v/>
      </c>
      <c r="R27" s="71"/>
      <c r="S27" s="730"/>
    </row>
    <row r="28" spans="1:19" ht="14.25" hidden="1" customHeight="1" x14ac:dyDescent="0.2">
      <c r="A28" s="743"/>
      <c r="B28" s="697"/>
      <c r="C28" s="697"/>
      <c r="D28" s="697"/>
      <c r="E28" s="697"/>
      <c r="F28" s="697"/>
      <c r="G28" s="697"/>
      <c r="H28" s="697"/>
      <c r="I28" s="710"/>
      <c r="J28" s="697"/>
      <c r="K28" s="710"/>
      <c r="L28" s="697"/>
      <c r="M28" s="697"/>
      <c r="N28" s="697"/>
      <c r="O28" s="564"/>
      <c r="P28" s="710"/>
      <c r="Q28" s="80" t="str">
        <f>IF('VALORACIÓN CONTROLES DEL RIESGO'!E28="","",'VALORACIÓN CONTROLES DEL RIESGO'!E28)</f>
        <v/>
      </c>
      <c r="R28" s="71"/>
      <c r="S28" s="731"/>
    </row>
    <row r="29" spans="1:19" ht="14.25" hidden="1" customHeight="1" x14ac:dyDescent="0.2">
      <c r="A29" s="764"/>
      <c r="B29" s="698"/>
      <c r="C29" s="698"/>
      <c r="D29" s="698"/>
      <c r="E29" s="698"/>
      <c r="F29" s="698"/>
      <c r="G29" s="698"/>
      <c r="H29" s="698"/>
      <c r="I29" s="712"/>
      <c r="J29" s="698"/>
      <c r="K29" s="712"/>
      <c r="L29" s="698"/>
      <c r="M29" s="698"/>
      <c r="N29" s="698"/>
      <c r="O29" s="564"/>
      <c r="P29" s="712"/>
      <c r="Q29" s="80" t="str">
        <f>IF('VALORACIÓN CONTROLES DEL RIESGO'!E29="","",'VALORACIÓN CONTROLES DEL RIESGO'!E29)</f>
        <v/>
      </c>
      <c r="R29" s="71"/>
      <c r="S29" s="732"/>
    </row>
    <row r="30" spans="1:19" ht="14.25" hidden="1" customHeight="1" x14ac:dyDescent="0.2">
      <c r="A30" s="742" t="str">
        <f>'IDENTIFICACIÓN DEL RIESGO'!A32</f>
        <v>Riesgo 6</v>
      </c>
      <c r="B30" s="696">
        <f>+'IDENTIFICACIÓN DEL RIESGO'!B32</f>
        <v>0</v>
      </c>
      <c r="C30" s="696">
        <f>'IDENTIFICACIÓN DEL RIESGO'!C32</f>
        <v>0</v>
      </c>
      <c r="D30" s="696">
        <f>+'IDENTIFICACIÓN DEL RIESGO'!D32</f>
        <v>0</v>
      </c>
      <c r="E30" s="696" t="str">
        <f>'IDENTIFICACIÓN DEL RIESGO'!E32</f>
        <v xml:space="preserve">. </v>
      </c>
      <c r="F30" s="696">
        <f>'IDENTIFICACIÓN DEL RIESGO'!F32</f>
        <v>0</v>
      </c>
      <c r="G30" s="696">
        <f>'ANÁLISIS DEL RIESGO'!E30</f>
        <v>0</v>
      </c>
      <c r="H30" s="696">
        <f>'ANÁLISIS DEL RIESGO'!G30</f>
        <v>0</v>
      </c>
      <c r="I30" s="709" t="str">
        <f>'ANÁLISIS DEL RIESGO'!J30</f>
        <v xml:space="preserve"> </v>
      </c>
      <c r="J30" s="696"/>
      <c r="K30" s="709" t="str">
        <f>'VALORACIÓN DEL RIESGO'!H30</f>
        <v>IMPACTO</v>
      </c>
      <c r="L30" s="696">
        <f>G30-'VALORACIÓN DEL RIESGO'!P30:P34</f>
        <v>0</v>
      </c>
      <c r="M30" s="696">
        <f>H30-'VALORACIÓN DEL RIESGO'!Q30:Q34</f>
        <v>0</v>
      </c>
      <c r="N30" s="70">
        <f>(L30*M30)</f>
        <v>0</v>
      </c>
      <c r="O30" s="563" t="str">
        <f t="shared" ref="O30" si="1">IF(AND(L30&gt;=0,L30&lt;=2,M30&gt;=0,M30&lt;=8),"ZONA RIESGO BAJA",IF(AND(L30&gt;=2,L30&lt;=3,M30&gt;=0,M30&lt;=4),"ZONA RIESGO BAJA",IF(AND(L30&gt;=0,L30&lt;=2,M30&gt;=8,M30&lt;=12),"ZONA RIESGO MODERADA",IF(AND(L30&gt;=0,L30&lt;=2,M30&gt;=12,M30&lt;=16),"ZONA RIESGO ALTA",IF(AND(L30&gt;=0,L30&lt;=1,M30&gt;=16,M30&lt;=20),"ZONA RIESGO ALTA",IF(AND(L30&gt;=1,L30&lt;=2,M30&gt;=16,M30&lt;=20),"ZONA RIESGO EXTREMA",IF(AND(L30&gt;=2,L30&lt;=5,M30&gt;=12,M30&lt;=20),"ZONA RIESGO EXTREMA",IF(AND(L30&gt;=4,L30&lt;=5,M30&gt;=4,M30&lt;=8),"ZONA RIESGO EXTREMA",IF(AND(L30&gt;=4,L30&lt;=5,M30&gt;=0,M30&lt;=8),"ZONA RIESGO ALTA",IF(AND(L30&gt;=3,L30&lt;=4,M30&gt;=0,M30&lt;=4),"ZONA RIESGO MODERADA",IF(AND(L30&gt;=3,L30&lt;=4,M30&gt;=4,M30&lt;=12),"ZONA RIESGO ALTA",IF(AND(L30&gt;=2,L30&lt;=3,M30&gt;=4,M30&lt;=8),"ZONA RIESGO MODERADA",IF(AND(L30&gt;=2,L30&lt;=3,M30&gt;=8,M30&lt;=12),"ZONA RIESGO ALTA")))))))))))))</f>
        <v>ZONA RIESGO BAJA</v>
      </c>
      <c r="P30" s="709" t="str">
        <f>IF('ANÁLISIS DEL RIESGO'!K30="","",'ANÁLISIS DEL RIESGO'!K30)</f>
        <v/>
      </c>
      <c r="Q30" s="80" t="str">
        <f>IF('VALORACIÓN CONTROLES DEL RIESGO'!E30="","",'VALORACIÓN CONTROLES DEL RIESGO'!E30)</f>
        <v/>
      </c>
      <c r="R30" s="72"/>
      <c r="S30" s="730"/>
    </row>
    <row r="31" spans="1:19" ht="14.25" hidden="1" customHeight="1" x14ac:dyDescent="0.2">
      <c r="A31" s="743"/>
      <c r="B31" s="697"/>
      <c r="C31" s="697"/>
      <c r="D31" s="697"/>
      <c r="E31" s="697"/>
      <c r="F31" s="697"/>
      <c r="G31" s="697"/>
      <c r="H31" s="697"/>
      <c r="I31" s="710"/>
      <c r="J31" s="697"/>
      <c r="K31" s="710"/>
      <c r="L31" s="697"/>
      <c r="M31" s="697"/>
      <c r="N31" s="70"/>
      <c r="O31" s="564"/>
      <c r="P31" s="710"/>
      <c r="Q31" s="80" t="str">
        <f>IF('VALORACIÓN CONTROLES DEL RIESGO'!E31="","",'VALORACIÓN CONTROLES DEL RIESGO'!E31)</f>
        <v/>
      </c>
      <c r="R31" s="72"/>
      <c r="S31" s="731"/>
    </row>
    <row r="32" spans="1:19" ht="14.25" hidden="1" customHeight="1" x14ac:dyDescent="0.2">
      <c r="A32" s="764"/>
      <c r="B32" s="698"/>
      <c r="C32" s="698"/>
      <c r="D32" s="698"/>
      <c r="E32" s="698"/>
      <c r="F32" s="698"/>
      <c r="G32" s="698"/>
      <c r="H32" s="698"/>
      <c r="I32" s="712"/>
      <c r="J32" s="698"/>
      <c r="K32" s="712"/>
      <c r="L32" s="698"/>
      <c r="M32" s="698"/>
      <c r="N32" s="70"/>
      <c r="O32" s="564"/>
      <c r="P32" s="712"/>
      <c r="Q32" s="80" t="str">
        <f>IF('VALORACIÓN CONTROLES DEL RIESGO'!E32="","",'VALORACIÓN CONTROLES DEL RIESGO'!E32)</f>
        <v/>
      </c>
      <c r="R32" s="72"/>
      <c r="S32" s="732"/>
    </row>
    <row r="33" spans="1:19" ht="14.25" hidden="1" customHeight="1" x14ac:dyDescent="0.2">
      <c r="A33" s="742" t="str">
        <f>'IDENTIFICACIÓN DEL RIESGO'!A36</f>
        <v>Riesgo 7</v>
      </c>
      <c r="B33" s="696">
        <f>+'IDENTIFICACIÓN DEL RIESGO'!B36</f>
        <v>0</v>
      </c>
      <c r="C33" s="696">
        <f>'IDENTIFICACIÓN DEL RIESGO'!C36</f>
        <v>0</v>
      </c>
      <c r="D33" s="696">
        <f>+'IDENTIFICACIÓN DEL RIESGO'!D36</f>
        <v>0</v>
      </c>
      <c r="E33" s="696" t="str">
        <f>'IDENTIFICACIÓN DEL RIESGO'!E36</f>
        <v xml:space="preserve">. </v>
      </c>
      <c r="F33" s="696">
        <f>'IDENTIFICACIÓN DEL RIESGO'!F36</f>
        <v>0</v>
      </c>
      <c r="G33" s="696">
        <f>'ANÁLISIS DEL RIESGO'!E33</f>
        <v>0</v>
      </c>
      <c r="H33" s="696">
        <f>'ANÁLISIS DEL RIESGO'!G33</f>
        <v>0</v>
      </c>
      <c r="I33" s="709" t="str">
        <f>'ANÁLISIS DEL RIESGO'!J33</f>
        <v xml:space="preserve"> </v>
      </c>
      <c r="J33" s="696"/>
      <c r="K33" s="709" t="str">
        <f>'VALORACIÓN DEL RIESGO'!H33</f>
        <v>PROBABILIDAD</v>
      </c>
      <c r="L33" s="696">
        <f>G33-'VALORACIÓN DEL RIESGO'!P33:P37</f>
        <v>0</v>
      </c>
      <c r="M33" s="696">
        <f>H33-'VALORACIÓN DEL RIESGO'!Q33:Q37</f>
        <v>0</v>
      </c>
      <c r="N33" s="70">
        <f>(L33*M33)</f>
        <v>0</v>
      </c>
      <c r="O33" s="563" t="str">
        <f t="shared" ref="O33" si="2">IF(AND(L33&gt;=0,L33&lt;=2,M33&gt;=0,M33&lt;=8),"ZONA RIESGO BAJA",IF(AND(L33&gt;=2,L33&lt;=3,M33&gt;=0,M33&lt;=4),"ZONA RIESGO BAJA",IF(AND(L33&gt;=0,L33&lt;=2,M33&gt;=8,M33&lt;=12),"ZONA RIESGO MODERADA",IF(AND(L33&gt;=0,L33&lt;=2,M33&gt;=12,M33&lt;=16),"ZONA RIESGO ALTA",IF(AND(L33&gt;=0,L33&lt;=1,M33&gt;=16,M33&lt;=20),"ZONA RIESGO ALTA",IF(AND(L33&gt;=1,L33&lt;=2,M33&gt;=16,M33&lt;=20),"ZONA RIESGO EXTREMA",IF(AND(L33&gt;=2,L33&lt;=5,M33&gt;=12,M33&lt;=20),"ZONA RIESGO EXTREMA",IF(AND(L33&gt;=4,L33&lt;=5,M33&gt;=4,M33&lt;=8),"ZONA RIESGO EXTREMA",IF(AND(L33&gt;=4,L33&lt;=5,M33&gt;=0,M33&lt;=8),"ZONA RIESGO ALTA",IF(AND(L33&gt;=3,L33&lt;=4,M33&gt;=0,M33&lt;=4),"ZONA RIESGO MODERADA",IF(AND(L33&gt;=3,L33&lt;=4,M33&gt;=4,M33&lt;=12),"ZONA RIESGO ALTA",IF(AND(L33&gt;=2,L33&lt;=3,M33&gt;=4,M33&lt;=8),"ZONA RIESGO MODERADA",IF(AND(L33&gt;=2,L33&lt;=3,M33&gt;=8,M33&lt;=12),"ZONA RIESGO ALTA")))))))))))))</f>
        <v>ZONA RIESGO BAJA</v>
      </c>
      <c r="P33" s="709" t="str">
        <f>IF('ANÁLISIS DEL RIESGO'!K33="","",'ANÁLISIS DEL RIESGO'!K33)</f>
        <v/>
      </c>
      <c r="Q33" s="80" t="str">
        <f>IF('VALORACIÓN CONTROLES DEL RIESGO'!E33="","",'VALORACIÓN CONTROLES DEL RIESGO'!E33)</f>
        <v/>
      </c>
      <c r="R33" s="72"/>
      <c r="S33" s="730"/>
    </row>
    <row r="34" spans="1:19" ht="14.25" hidden="1" customHeight="1" x14ac:dyDescent="0.2">
      <c r="A34" s="743"/>
      <c r="B34" s="697"/>
      <c r="C34" s="697"/>
      <c r="D34" s="697"/>
      <c r="E34" s="697"/>
      <c r="F34" s="697"/>
      <c r="G34" s="697"/>
      <c r="H34" s="697"/>
      <c r="I34" s="710"/>
      <c r="J34" s="697"/>
      <c r="K34" s="710"/>
      <c r="L34" s="697"/>
      <c r="M34" s="697"/>
      <c r="N34" s="70"/>
      <c r="O34" s="564"/>
      <c r="P34" s="710"/>
      <c r="Q34" s="80" t="str">
        <f>IF('VALORACIÓN CONTROLES DEL RIESGO'!E34="","",'VALORACIÓN CONTROLES DEL RIESGO'!E34)</f>
        <v/>
      </c>
      <c r="R34" s="72"/>
      <c r="S34" s="731"/>
    </row>
    <row r="35" spans="1:19" ht="14.25" hidden="1" customHeight="1" x14ac:dyDescent="0.2">
      <c r="A35" s="764"/>
      <c r="B35" s="698"/>
      <c r="C35" s="698"/>
      <c r="D35" s="698"/>
      <c r="E35" s="698"/>
      <c r="F35" s="698"/>
      <c r="G35" s="698"/>
      <c r="H35" s="698"/>
      <c r="I35" s="712"/>
      <c r="J35" s="698"/>
      <c r="K35" s="712"/>
      <c r="L35" s="698"/>
      <c r="M35" s="698"/>
      <c r="N35" s="70"/>
      <c r="O35" s="564"/>
      <c r="P35" s="712"/>
      <c r="Q35" s="80" t="str">
        <f>IF('VALORACIÓN CONTROLES DEL RIESGO'!E35="","",'VALORACIÓN CONTROLES DEL RIESGO'!E35)</f>
        <v/>
      </c>
      <c r="R35" s="72"/>
      <c r="S35" s="732"/>
    </row>
    <row r="36" spans="1:19" ht="14.25" hidden="1" customHeight="1" x14ac:dyDescent="0.2">
      <c r="A36" s="701" t="str">
        <f>'IDENTIFICACIÓN DEL RIESGO'!A40</f>
        <v>Riesgo 8</v>
      </c>
      <c r="B36" s="696">
        <f>+'IDENTIFICACIÓN DEL RIESGO'!B40</f>
        <v>0</v>
      </c>
      <c r="C36" s="696">
        <f>'IDENTIFICACIÓN DEL RIESGO'!C40</f>
        <v>0</v>
      </c>
      <c r="D36" s="696">
        <f>+'IDENTIFICACIÓN DEL RIESGO'!D40</f>
        <v>0</v>
      </c>
      <c r="E36" s="696" t="str">
        <f>'IDENTIFICACIÓN DEL RIESGO'!E40</f>
        <v xml:space="preserve">. </v>
      </c>
      <c r="F36" s="696">
        <f>'IDENTIFICACIÓN DEL RIESGO'!F40</f>
        <v>0</v>
      </c>
      <c r="G36" s="704">
        <f>'ANÁLISIS DEL RIESGO'!E36</f>
        <v>0</v>
      </c>
      <c r="H36" s="704">
        <f>'ANÁLISIS DEL RIESGO'!G36</f>
        <v>0</v>
      </c>
      <c r="I36" s="701" t="str">
        <f>'ANÁLISIS DEL RIESGO'!J36</f>
        <v xml:space="preserve"> </v>
      </c>
      <c r="J36" s="704"/>
      <c r="K36" s="701" t="str">
        <f>'VALORACIÓN DEL RIESGO'!H36</f>
        <v>PROBABILIDAD</v>
      </c>
      <c r="L36" s="696">
        <f>G36-'VALORACIÓN DEL RIESGO'!P36:P40</f>
        <v>0</v>
      </c>
      <c r="M36" s="696">
        <f>H36-'VALORACIÓN DEL RIESGO'!Q36:Q40</f>
        <v>0</v>
      </c>
      <c r="N36" s="70">
        <f>(L36*M36)</f>
        <v>0</v>
      </c>
      <c r="O36" s="563" t="str">
        <f t="shared" ref="O36" si="3">IF(AND(L36&gt;=0,L36&lt;=2,M36&gt;=0,M36&lt;=8),"ZONA RIESGO BAJA",IF(AND(L36&gt;=2,L36&lt;=3,M36&gt;=0,M36&lt;=4),"ZONA RIESGO BAJA",IF(AND(L36&gt;=0,L36&lt;=2,M36&gt;=8,M36&lt;=12),"ZONA RIESGO MODERADA",IF(AND(L36&gt;=0,L36&lt;=2,M36&gt;=12,M36&lt;=16),"ZONA RIESGO ALTA",IF(AND(L36&gt;=0,L36&lt;=1,M36&gt;=16,M36&lt;=20),"ZONA RIESGO ALTA",IF(AND(L36&gt;=1,L36&lt;=2,M36&gt;=16,M36&lt;=20),"ZONA RIESGO EXTREMA",IF(AND(L36&gt;=2,L36&lt;=5,M36&gt;=12,M36&lt;=20),"ZONA RIESGO EXTREMA",IF(AND(L36&gt;=4,L36&lt;=5,M36&gt;=4,M36&lt;=8),"ZONA RIESGO EXTREMA",IF(AND(L36&gt;=4,L36&lt;=5,M36&gt;=0,M36&lt;=8),"ZONA RIESGO ALTA",IF(AND(L36&gt;=3,L36&lt;=4,M36&gt;=0,M36&lt;=4),"ZONA RIESGO MODERADA",IF(AND(L36&gt;=3,L36&lt;=4,M36&gt;=4,M36&lt;=12),"ZONA RIESGO ALTA",IF(AND(L36&gt;=2,L36&lt;=3,M36&gt;=4,M36&lt;=8),"ZONA RIESGO MODERADA",IF(AND(L36&gt;=2,L36&lt;=3,M36&gt;=8,M36&lt;=12),"ZONA RIESGO ALTA")))))))))))))</f>
        <v>ZONA RIESGO BAJA</v>
      </c>
      <c r="P36" s="709" t="str">
        <f>IF('ANÁLISIS DEL RIESGO'!K36="","",'ANÁLISIS DEL RIESGO'!K36)</f>
        <v/>
      </c>
      <c r="Q36" s="80" t="str">
        <f>IF('VALORACIÓN CONTROLES DEL RIESGO'!E36="","",'VALORACIÓN CONTROLES DEL RIESGO'!E36)</f>
        <v/>
      </c>
      <c r="R36" s="72"/>
      <c r="S36" s="741"/>
    </row>
    <row r="37" spans="1:19" ht="15" hidden="1" customHeight="1" x14ac:dyDescent="0.2">
      <c r="A37" s="701"/>
      <c r="B37" s="697"/>
      <c r="C37" s="697"/>
      <c r="D37" s="697"/>
      <c r="E37" s="697"/>
      <c r="F37" s="697"/>
      <c r="G37" s="704"/>
      <c r="H37" s="704"/>
      <c r="I37" s="701"/>
      <c r="J37" s="704"/>
      <c r="K37" s="701"/>
      <c r="L37" s="697"/>
      <c r="M37" s="697"/>
      <c r="N37" s="70"/>
      <c r="O37" s="564"/>
      <c r="P37" s="710"/>
      <c r="Q37" s="80" t="str">
        <f>IF('VALORACIÓN CONTROLES DEL RIESGO'!E37="","",'VALORACIÓN CONTROLES DEL RIESGO'!E37)</f>
        <v/>
      </c>
      <c r="R37" s="72"/>
      <c r="S37" s="741"/>
    </row>
    <row r="38" spans="1:19" ht="15.75" hidden="1" customHeight="1" thickBot="1" x14ac:dyDescent="0.25">
      <c r="A38" s="709"/>
      <c r="B38" s="697"/>
      <c r="C38" s="713"/>
      <c r="D38" s="697"/>
      <c r="E38" s="697"/>
      <c r="F38" s="697"/>
      <c r="G38" s="696"/>
      <c r="H38" s="696"/>
      <c r="I38" s="709"/>
      <c r="J38" s="696"/>
      <c r="K38" s="709"/>
      <c r="L38" s="698"/>
      <c r="M38" s="698"/>
      <c r="N38" s="92"/>
      <c r="O38" s="564"/>
      <c r="P38" s="710"/>
      <c r="Q38" s="80" t="str">
        <f>IF('VALORACIÓN CONTROLES DEL RIESGO'!E38="","",'VALORACIÓN CONTROLES DEL RIESGO'!E38)</f>
        <v/>
      </c>
      <c r="R38" s="93"/>
      <c r="S38" s="730"/>
    </row>
    <row r="39" spans="1:19" x14ac:dyDescent="0.2">
      <c r="A39" s="750"/>
      <c r="B39" s="751"/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2"/>
    </row>
    <row r="40" spans="1:19" x14ac:dyDescent="0.2">
      <c r="A40" s="753"/>
      <c r="B40" s="754"/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5"/>
    </row>
    <row r="41" spans="1:19" x14ac:dyDescent="0.2">
      <c r="A41" s="753"/>
      <c r="B41" s="754"/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5"/>
    </row>
    <row r="42" spans="1:19" x14ac:dyDescent="0.2">
      <c r="A42" s="753"/>
      <c r="B42" s="754"/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5"/>
    </row>
    <row r="43" spans="1:19" ht="15" thickBot="1" x14ac:dyDescent="0.25">
      <c r="A43" s="744"/>
      <c r="B43" s="745"/>
      <c r="C43" s="745"/>
      <c r="D43" s="745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6"/>
    </row>
    <row r="56" spans="2:6" hidden="1" x14ac:dyDescent="0.2">
      <c r="B56" s="4" t="s">
        <v>81</v>
      </c>
      <c r="C56" s="4"/>
      <c r="D56" s="4"/>
      <c r="E56" s="4"/>
      <c r="F56" s="4"/>
    </row>
    <row r="57" spans="2:6" hidden="1" x14ac:dyDescent="0.2">
      <c r="B57" s="4" t="s">
        <v>82</v>
      </c>
      <c r="C57" s="4"/>
      <c r="D57" s="4"/>
      <c r="E57" s="4"/>
      <c r="F57" s="4"/>
    </row>
  </sheetData>
  <mergeCells count="155">
    <mergeCell ref="E6:S6"/>
    <mergeCell ref="F16:F20"/>
    <mergeCell ref="F21:F23"/>
    <mergeCell ref="F24:F26"/>
    <mergeCell ref="F27:F29"/>
    <mergeCell ref="F30:F32"/>
    <mergeCell ref="F33:F35"/>
    <mergeCell ref="M12:M15"/>
    <mergeCell ref="O12:O15"/>
    <mergeCell ref="P12:P15"/>
    <mergeCell ref="R10:R11"/>
    <mergeCell ref="S10:S11"/>
    <mergeCell ref="P16:P20"/>
    <mergeCell ref="M24:M26"/>
    <mergeCell ref="O24:O26"/>
    <mergeCell ref="P24:P26"/>
    <mergeCell ref="M21:M23"/>
    <mergeCell ref="O21:O23"/>
    <mergeCell ref="P21:P23"/>
    <mergeCell ref="O16:O20"/>
    <mergeCell ref="G33:G35"/>
    <mergeCell ref="O30:O32"/>
    <mergeCell ref="P30:P32"/>
    <mergeCell ref="S30:S32"/>
    <mergeCell ref="B12:B15"/>
    <mergeCell ref="B16:B20"/>
    <mergeCell ref="B21:B23"/>
    <mergeCell ref="B24:B26"/>
    <mergeCell ref="B27:B29"/>
    <mergeCell ref="B30:B32"/>
    <mergeCell ref="B33:B35"/>
    <mergeCell ref="B36:B38"/>
    <mergeCell ref="F36:F38"/>
    <mergeCell ref="E16:E20"/>
    <mergeCell ref="E21:E23"/>
    <mergeCell ref="E24:E26"/>
    <mergeCell ref="E27:E29"/>
    <mergeCell ref="E30:E32"/>
    <mergeCell ref="E33:E35"/>
    <mergeCell ref="E36:E38"/>
    <mergeCell ref="E12:E15"/>
    <mergeCell ref="F12:F15"/>
    <mergeCell ref="A1:S1"/>
    <mergeCell ref="A2:S2"/>
    <mergeCell ref="A3:S3"/>
    <mergeCell ref="A43:S43"/>
    <mergeCell ref="A9:S9"/>
    <mergeCell ref="A39:S39"/>
    <mergeCell ref="A40:S40"/>
    <mergeCell ref="A41:S41"/>
    <mergeCell ref="A42:S42"/>
    <mergeCell ref="A7:B7"/>
    <mergeCell ref="A10:A11"/>
    <mergeCell ref="B10:B11"/>
    <mergeCell ref="E10:E11"/>
    <mergeCell ref="F10:F11"/>
    <mergeCell ref="A8:B8"/>
    <mergeCell ref="G10:I10"/>
    <mergeCell ref="J10:Q10"/>
    <mergeCell ref="G12:G15"/>
    <mergeCell ref="H12:H15"/>
    <mergeCell ref="I12:I15"/>
    <mergeCell ref="A12:A15"/>
    <mergeCell ref="J12:J15"/>
    <mergeCell ref="K12:K15"/>
    <mergeCell ref="K24:K26"/>
    <mergeCell ref="A4:S4"/>
    <mergeCell ref="H33:H35"/>
    <mergeCell ref="I33:I35"/>
    <mergeCell ref="J33:J35"/>
    <mergeCell ref="K33:K35"/>
    <mergeCell ref="L30:L32"/>
    <mergeCell ref="S33:S35"/>
    <mergeCell ref="G36:G38"/>
    <mergeCell ref="H36:H38"/>
    <mergeCell ref="I36:I38"/>
    <mergeCell ref="J36:J38"/>
    <mergeCell ref="K36:K38"/>
    <mergeCell ref="L36:L38"/>
    <mergeCell ref="M36:M38"/>
    <mergeCell ref="O36:O38"/>
    <mergeCell ref="P36:P38"/>
    <mergeCell ref="S36:S38"/>
    <mergeCell ref="L33:L35"/>
    <mergeCell ref="M33:M35"/>
    <mergeCell ref="O33:O35"/>
    <mergeCell ref="A16:A20"/>
    <mergeCell ref="P33:P35"/>
    <mergeCell ref="A21:A23"/>
    <mergeCell ref="A24:A26"/>
    <mergeCell ref="D33:D35"/>
    <mergeCell ref="C33:C35"/>
    <mergeCell ref="C36:C38"/>
    <mergeCell ref="A6:B6"/>
    <mergeCell ref="D7:S7"/>
    <mergeCell ref="D8:S8"/>
    <mergeCell ref="D10:D11"/>
    <mergeCell ref="D12:D15"/>
    <mergeCell ref="D16:D20"/>
    <mergeCell ref="D21:D23"/>
    <mergeCell ref="D24:D26"/>
    <mergeCell ref="D27:D29"/>
    <mergeCell ref="S24:S26"/>
    <mergeCell ref="G27:G29"/>
    <mergeCell ref="H27:H29"/>
    <mergeCell ref="I27:I29"/>
    <mergeCell ref="J27:J29"/>
    <mergeCell ref="K27:K29"/>
    <mergeCell ref="L27:L29"/>
    <mergeCell ref="D36:D38"/>
    <mergeCell ref="A27:A29"/>
    <mergeCell ref="A30:A32"/>
    <mergeCell ref="A33:A35"/>
    <mergeCell ref="A36:A38"/>
    <mergeCell ref="O27:O29"/>
    <mergeCell ref="P27:P29"/>
    <mergeCell ref="S27:S29"/>
    <mergeCell ref="G24:G26"/>
    <mergeCell ref="H24:H26"/>
    <mergeCell ref="N21:N23"/>
    <mergeCell ref="N24:N26"/>
    <mergeCell ref="N27:N29"/>
    <mergeCell ref="G30:G32"/>
    <mergeCell ref="H30:H32"/>
    <mergeCell ref="I30:I32"/>
    <mergeCell ref="J30:J32"/>
    <mergeCell ref="K30:K32"/>
    <mergeCell ref="L24:L26"/>
    <mergeCell ref="G21:G23"/>
    <mergeCell ref="H21:H23"/>
    <mergeCell ref="I21:I23"/>
    <mergeCell ref="J21:J23"/>
    <mergeCell ref="K21:K23"/>
    <mergeCell ref="L21:L23"/>
    <mergeCell ref="N12:N15"/>
    <mergeCell ref="N16:N20"/>
    <mergeCell ref="D30:D32"/>
    <mergeCell ref="M30:M32"/>
    <mergeCell ref="C12:C15"/>
    <mergeCell ref="C16:C20"/>
    <mergeCell ref="C21:C23"/>
    <mergeCell ref="C24:C26"/>
    <mergeCell ref="C27:C29"/>
    <mergeCell ref="C30:C32"/>
    <mergeCell ref="I24:I26"/>
    <mergeCell ref="J24:J26"/>
    <mergeCell ref="M16:M20"/>
    <mergeCell ref="M27:M29"/>
    <mergeCell ref="L12:L15"/>
    <mergeCell ref="G16:G20"/>
    <mergeCell ref="H16:H20"/>
    <mergeCell ref="I16:I20"/>
    <mergeCell ref="J16:J20"/>
    <mergeCell ref="K16:K20"/>
    <mergeCell ref="L16:L20"/>
  </mergeCells>
  <conditionalFormatting sqref="I12:I14 I16:I22 I24:I25 I27 I30 I33 I36">
    <cfRule type="cellIs" dxfId="7" priority="30" stopIfTrue="1" operator="equal">
      <formula>"ZONA RIESGO EXTREMA"</formula>
    </cfRule>
  </conditionalFormatting>
  <conditionalFormatting sqref="I12:I14 I16:I22 I24:I25 I27 I30 I33 I36">
    <cfRule type="cellIs" dxfId="6" priority="27" stopIfTrue="1" operator="equal">
      <formula>"ZONA RIESGO BAJA"</formula>
    </cfRule>
  </conditionalFormatting>
  <conditionalFormatting sqref="I12:I14 I16:I22 I24:I25 I27 I30 I33 I36">
    <cfRule type="cellIs" dxfId="5" priority="25" stopIfTrue="1" operator="equal">
      <formula>"ZONA RIESGO MODERADA"</formula>
    </cfRule>
    <cfRule type="cellIs" dxfId="4" priority="26" stopIfTrue="1" operator="equal">
      <formula>"ZONA RIESGO ALTA"</formula>
    </cfRule>
  </conditionalFormatting>
  <conditionalFormatting sqref="O12:O14 O16 O21 O24 O27 O30 O33 O36">
    <cfRule type="cellIs" dxfId="3" priority="3" stopIfTrue="1" operator="equal">
      <formula>"ZONA RIESGO ALTA"</formula>
    </cfRule>
    <cfRule type="cellIs" dxfId="2" priority="4" stopIfTrue="1" operator="equal">
      <formula>"ZONA RIESGO EXTREMA"</formula>
    </cfRule>
  </conditionalFormatting>
  <conditionalFormatting sqref="O12:O14 O16 O21 O24 O27 O30 O33 O36">
    <cfRule type="cellIs" dxfId="1" priority="1" stopIfTrue="1" operator="equal">
      <formula>"ZONA RIESGO MODERADA"</formula>
    </cfRule>
    <cfRule type="cellIs" dxfId="0" priority="2" stopIfTrue="1" operator="equal">
      <formula>"ZONA RIESGO BAJA"</formula>
    </cfRule>
  </conditionalFormatting>
  <dataValidations count="2">
    <dataValidation allowBlank="1" showInputMessage="1" showErrorMessage="1" prompt="La probabilidad se encuentra determinada por una escala de 1 a 3, siendo 1 la menor probabilidad de ocurrencia del riesgo y 3 la mayor probabilidad de  ocurrencia." sqref="G11" xr:uid="{00000000-0002-0000-0800-000000000000}"/>
    <dataValidation allowBlank="1" showInputMessage="1" showErrorMessage="1" prompt="Es la materialización del riesgo y las consecuencias de su aparición. Su escala es: 5 bajo impacto, 10 medio, 20 alto impacto._x000a_" sqref="H11" xr:uid="{00000000-0002-0000-0800-000001000000}"/>
  </dataValidation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52DF9ADCFF824AB09078BE0CD269A7" ma:contentTypeVersion="8" ma:contentTypeDescription="Crear nuevo documento." ma:contentTypeScope="" ma:versionID="52ee0fb0aa6bf6da99c41e5de0721709">
  <xsd:schema xmlns:xsd="http://www.w3.org/2001/XMLSchema" xmlns:xs="http://www.w3.org/2001/XMLSchema" xmlns:p="http://schemas.microsoft.com/office/2006/metadata/properties" xmlns:ns3="0378745c-e822-40d2-8d81-de41d42a50a0" targetNamespace="http://schemas.microsoft.com/office/2006/metadata/properties" ma:root="true" ma:fieldsID="5f4dd11faa455bf72ba22511a95b0520" ns3:_="">
    <xsd:import namespace="0378745c-e822-40d2-8d81-de41d42a50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8745c-e822-40d2-8d81-de41d42a5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8F5B8-B68F-4384-85A5-7787E18B5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8745c-e822-40d2-8d81-de41d42a5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0B4B78-523D-4D07-A5B4-89714C4BA2E2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378745c-e822-40d2-8d81-de41d42a50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3F5CAE0-F8F7-4863-A4D7-57E6A15624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CONTEXTO ESTRATÉGICO</vt:lpstr>
      <vt:lpstr>GESTIÓN DE OPORTUNIDADES</vt:lpstr>
      <vt:lpstr>IDENTIFICACIÓN DEL RIESGO</vt:lpstr>
      <vt:lpstr>DETERMINACIÓN IMPACTO DEL RIESG</vt:lpstr>
      <vt:lpstr>ANÁLISIS DEL RIESGO</vt:lpstr>
      <vt:lpstr>GRÁFICA RIESGO INHERENTE</vt:lpstr>
      <vt:lpstr>VALORACIÓN CONTROLES DEL RIESGO</vt:lpstr>
      <vt:lpstr>VALORACIÓN DEL RIESGO</vt:lpstr>
      <vt:lpstr>CONSOLIDACIÓN MAPA DE RIESGO</vt:lpstr>
      <vt:lpstr>GRÁFICA RIESGO RESIDUAL</vt:lpstr>
      <vt:lpstr>EVALUACIÓN DISEÑO CONTROLES-OCI</vt:lpstr>
      <vt:lpstr>SEGUIMIENTO MONITOREO DEL RIESG</vt:lpstr>
      <vt:lpstr>RESUMEN</vt:lpstr>
      <vt:lpstr>ALTA</vt:lpstr>
      <vt:lpstr>'ANÁLISIS DEL RIESGO'!Área_de_impresión</vt:lpstr>
      <vt:lpstr>BAJA</vt:lpstr>
      <vt:lpstr>CONFIDENCIALIDAD</vt:lpstr>
      <vt:lpstr>CREDIBILIDAD</vt:lpstr>
      <vt:lpstr>LEGAL</vt:lpstr>
      <vt:lpstr>MODERADA</vt:lpstr>
      <vt:lpstr>OPERATIVO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2019-12-13T22:15:49Z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0x010100DC52DF9ADCFF824AB09078BE0CD269A7</vt:lpwstr>
  </property>
</Properties>
</file>