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essa.pinzon\Desktop\VANESSA ANDREA PINZON ARREDONDO\EJECUCION PRESUPUESTAL\PAGINA WEB\"/>
    </mc:Choice>
  </mc:AlternateContent>
  <bookViews>
    <workbookView xWindow="240" yWindow="240" windowWidth="18060" windowHeight="6930" firstSheet="6" activeTab="11"/>
  </bookViews>
  <sheets>
    <sheet name="ENERO 2019" sheetId="15" r:id="rId1"/>
    <sheet name="FEBRERO 2019" sheetId="16" r:id="rId2"/>
    <sheet name="MARZO 2019" sheetId="17" r:id="rId3"/>
    <sheet name="ABRIL 2019" sheetId="18" r:id="rId4"/>
    <sheet name="MAYO 2019" sheetId="19" r:id="rId5"/>
    <sheet name="JUNIO 2019" sheetId="20" r:id="rId6"/>
    <sheet name="JULIO 2019" sheetId="21" r:id="rId7"/>
    <sheet name="AGOSTO 2019" sheetId="22" r:id="rId8"/>
    <sheet name="SEPTIEMBRE 2019" sheetId="23" r:id="rId9"/>
    <sheet name="OCTUBRE 2019" sheetId="24" r:id="rId10"/>
    <sheet name="NOVIEMBRE 2019" sheetId="25" r:id="rId11"/>
    <sheet name="DICIEMBRE 2019" sheetId="26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xlnm.Print_Area" localSheetId="3">#REF!</definedName>
    <definedName name="_xlnm.Print_Area" localSheetId="7">#REF!</definedName>
    <definedName name="_xlnm.Print_Area" localSheetId="11">#REF!</definedName>
    <definedName name="_xlnm.Print_Area" localSheetId="0">#REF!</definedName>
    <definedName name="_xlnm.Print_Area" localSheetId="1">#REF!</definedName>
    <definedName name="_xlnm.Print_Area" localSheetId="6">#REF!</definedName>
    <definedName name="_xlnm.Print_Area" localSheetId="2">#REF!</definedName>
    <definedName name="_xlnm.Print_Area" localSheetId="10">#REF!</definedName>
    <definedName name="_xlnm.Print_Area" localSheetId="9">#REF!</definedName>
    <definedName name="_xlnm.Print_Area" localSheetId="8">#REF!</definedName>
    <definedName name="_xlnm.Print_Area">#REF!</definedName>
    <definedName name="ccccc" localSheetId="3">#REF!</definedName>
    <definedName name="ccccc" localSheetId="7">#REF!</definedName>
    <definedName name="ccccc" localSheetId="11">#REF!</definedName>
    <definedName name="ccccc" localSheetId="0">#REF!</definedName>
    <definedName name="ccccc" localSheetId="1">#REF!</definedName>
    <definedName name="ccccc" localSheetId="6">#REF!</definedName>
    <definedName name="ccccc" localSheetId="2">#REF!</definedName>
    <definedName name="ccccc" localSheetId="10">#REF!</definedName>
    <definedName name="ccccc" localSheetId="9">#REF!</definedName>
    <definedName name="ccccc" localSheetId="8">#REF!</definedName>
    <definedName name="ccccc">#REF!</definedName>
    <definedName name="Comod_avantel08" localSheetId="3">Base [1]Avantel!$A$1:$Q$1075</definedName>
    <definedName name="Comod_avantel08" localSheetId="7">Base [1]Avantel!$A$1:$Q$1075</definedName>
    <definedName name="Comod_avantel08" localSheetId="11">Base [1]Avantel!$A$1:$Q$1075</definedName>
    <definedName name="Comod_avantel08" localSheetId="0">Base [1]Avantel!$A$1:$Q$1075</definedName>
    <definedName name="Comod_avantel08" localSheetId="1">Base [1]Avantel!$A$1:$Q$1075</definedName>
    <definedName name="Comod_avantel08" localSheetId="6">Base [1]Avantel!$A$1:$Q$1075</definedName>
    <definedName name="Comod_avantel08" localSheetId="2">Base [1]Avantel!$A$1:$Q$1075</definedName>
    <definedName name="Comod_avantel08" localSheetId="10">Base [1]Avantel!$A$1:$Q$1075</definedName>
    <definedName name="Comod_avantel08" localSheetId="9">Base [1]Avantel!$A$1:$Q$1075</definedName>
    <definedName name="Comod_avantel08" localSheetId="8">Base [1]Avantel!$A$1:$Q$1075</definedName>
    <definedName name="Comod_avantel08">Base [1]Avantel!$A$1:$Q$1075</definedName>
    <definedName name="DYNAMICTD" localSheetId="3">OFFSET(#REF!,0,0,COUNTA(#REF!),COUNTA(#REF!))</definedName>
    <definedName name="DYNAMICTD" localSheetId="7">OFFSET(#REF!,0,0,COUNTA(#REF!),COUNTA(#REF!))</definedName>
    <definedName name="DYNAMICTD" localSheetId="11">OFFSET(#REF!,0,0,COUNTA(#REF!),COUNTA(#REF!))</definedName>
    <definedName name="DYNAMICTD" localSheetId="0">OFFSET(#REF!,0,0,COUNTA(#REF!),COUNTA(#REF!))</definedName>
    <definedName name="DYNAMICTD" localSheetId="1">OFFSET(#REF!,0,0,COUNTA(#REF!),COUNTA(#REF!))</definedName>
    <definedName name="DYNAMICTD" localSheetId="6">OFFSET(#REF!,0,0,COUNTA(#REF!),COUNTA(#REF!))</definedName>
    <definedName name="DYNAMICTD" localSheetId="2">OFFSET(#REF!,0,0,COUNTA(#REF!),COUNTA(#REF!))</definedName>
    <definedName name="DYNAMICTD" localSheetId="10">OFFSET(#REF!,0,0,COUNTA(#REF!),COUNTA(#REF!))</definedName>
    <definedName name="DYNAMICTD" localSheetId="9">OFFSET(#REF!,0,0,COUNTA(#REF!),COUNTA(#REF!))</definedName>
    <definedName name="DYNAMICTD" localSheetId="8">OFFSET(#REF!,0,0,COUNTA(#REF!),COUNTA(#REF!))</definedName>
    <definedName name="DYNAMICTD">OFFSET(#REF!,0,0,COUNTA(#REF!),COUNTA(#REF!))</definedName>
    <definedName name="eduardo" localSheetId="3">#REF!</definedName>
    <definedName name="eduardo" localSheetId="7">#REF!</definedName>
    <definedName name="eduardo" localSheetId="11">#REF!</definedName>
    <definedName name="eduardo" localSheetId="0">#REF!</definedName>
    <definedName name="eduardo" localSheetId="1">#REF!</definedName>
    <definedName name="eduardo" localSheetId="6">#REF!</definedName>
    <definedName name="eduardo" localSheetId="2">#REF!</definedName>
    <definedName name="eduardo" localSheetId="10">#REF!</definedName>
    <definedName name="eduardo" localSheetId="9">#REF!</definedName>
    <definedName name="eduardo" localSheetId="8">#REF!</definedName>
    <definedName name="eduardo">#REF!</definedName>
    <definedName name="Ejecucion" localSheetId="3">#REF!</definedName>
    <definedName name="Ejecucion" localSheetId="7">#REF!</definedName>
    <definedName name="Ejecucion" localSheetId="11">#REF!</definedName>
    <definedName name="Ejecucion" localSheetId="0">#REF!</definedName>
    <definedName name="Ejecucion" localSheetId="1">#REF!</definedName>
    <definedName name="Ejecucion" localSheetId="6">#REF!</definedName>
    <definedName name="Ejecucion" localSheetId="2">#REF!</definedName>
    <definedName name="Ejecucion" localSheetId="10">#REF!</definedName>
    <definedName name="Ejecucion" localSheetId="9">#REF!</definedName>
    <definedName name="Ejecucion" localSheetId="8">#REF!</definedName>
    <definedName name="Ejecucion">#REF!</definedName>
    <definedName name="FFFF" localSheetId="3">#REF!</definedName>
    <definedName name="FFFF" localSheetId="7">#REF!</definedName>
    <definedName name="FFFF" localSheetId="11">#REF!</definedName>
    <definedName name="FFFF" localSheetId="0">#REF!</definedName>
    <definedName name="FFFF" localSheetId="1">#REF!</definedName>
    <definedName name="FFFF" localSheetId="6">#REF!</definedName>
    <definedName name="FFFF" localSheetId="2">#REF!</definedName>
    <definedName name="FFFF" localSheetId="10">#REF!</definedName>
    <definedName name="FFFF" localSheetId="9">#REF!</definedName>
    <definedName name="FFFF" localSheetId="8">#REF!</definedName>
    <definedName name="FFFF">#REF!</definedName>
    <definedName name="GG" localSheetId="3">#REF!</definedName>
    <definedName name="GG" localSheetId="7">#REF!</definedName>
    <definedName name="GG" localSheetId="11">#REF!</definedName>
    <definedName name="GG" localSheetId="0">#REF!</definedName>
    <definedName name="GG" localSheetId="1">#REF!</definedName>
    <definedName name="GG" localSheetId="6">#REF!</definedName>
    <definedName name="GG" localSheetId="2">#REF!</definedName>
    <definedName name="GG" localSheetId="10">#REF!</definedName>
    <definedName name="GG" localSheetId="9">#REF!</definedName>
    <definedName name="GG" localSheetId="8">#REF!</definedName>
    <definedName name="GG">#REF!</definedName>
    <definedName name="GGGG" localSheetId="3">Base [1]Avantel!$A$1:$Q$1075</definedName>
    <definedName name="GGGG" localSheetId="7">Base [1]Avantel!$A$1:$Q$1075</definedName>
    <definedName name="GGGG" localSheetId="11">Base [1]Avantel!$A$1:$Q$1075</definedName>
    <definedName name="GGGG" localSheetId="0">Base [1]Avantel!$A$1:$Q$1075</definedName>
    <definedName name="GGGG" localSheetId="1">Base [1]Avantel!$A$1:$Q$1075</definedName>
    <definedName name="GGGG" localSheetId="6">Base [1]Avantel!$A$1:$Q$1075</definedName>
    <definedName name="GGGG" localSheetId="2">Base [1]Avantel!$A$1:$Q$1075</definedName>
    <definedName name="GGGG" localSheetId="10">Base [1]Avantel!$A$1:$Q$1075</definedName>
    <definedName name="GGGG" localSheetId="9">Base [1]Avantel!$A$1:$Q$1075</definedName>
    <definedName name="GGGG" localSheetId="8">Base [1]Avantel!$A$1:$Q$1075</definedName>
    <definedName name="GGGG">Base [1]Avantel!$A$1:$Q$1075</definedName>
    <definedName name="PROYECCIONES2013" localSheetId="3">#REF!</definedName>
    <definedName name="PROYECCIONES2013" localSheetId="7">#REF!</definedName>
    <definedName name="PROYECCIONES2013" localSheetId="11">#REF!</definedName>
    <definedName name="PROYECCIONES2013" localSheetId="0">#REF!</definedName>
    <definedName name="PROYECCIONES2013" localSheetId="1">#REF!</definedName>
    <definedName name="PROYECCIONES2013" localSheetId="6">#REF!</definedName>
    <definedName name="PROYECCIONES2013" localSheetId="2">#REF!</definedName>
    <definedName name="PROYECCIONES2013" localSheetId="10">#REF!</definedName>
    <definedName name="PROYECCIONES2013" localSheetId="9">#REF!</definedName>
    <definedName name="PROYECCIONES2013" localSheetId="8">#REF!</definedName>
    <definedName name="PROYECCIONES2013">#REF!</definedName>
    <definedName name="vigencias" localSheetId="3">#REF!</definedName>
    <definedName name="vigencias" localSheetId="7">#REF!</definedName>
    <definedName name="vigencias" localSheetId="11">#REF!</definedName>
    <definedName name="vigencias" localSheetId="0">#REF!</definedName>
    <definedName name="vigencias" localSheetId="1">#REF!</definedName>
    <definedName name="vigencias" localSheetId="6">#REF!</definedName>
    <definedName name="vigencias" localSheetId="2">#REF!</definedName>
    <definedName name="vigencias" localSheetId="10">#REF!</definedName>
    <definedName name="vigencias" localSheetId="9">#REF!</definedName>
    <definedName name="vigencias" localSheetId="8">#REF!</definedName>
    <definedName name="vigencias">#REF!</definedName>
    <definedName name="Vigencias_Futuras" localSheetId="3">#REF!</definedName>
    <definedName name="Vigencias_Futuras" localSheetId="7">#REF!</definedName>
    <definedName name="Vigencias_Futuras" localSheetId="11">#REF!</definedName>
    <definedName name="Vigencias_Futuras" localSheetId="0">#REF!</definedName>
    <definedName name="Vigencias_Futuras" localSheetId="1">#REF!</definedName>
    <definedName name="Vigencias_Futuras" localSheetId="6">#REF!</definedName>
    <definedName name="Vigencias_Futuras" localSheetId="2">#REF!</definedName>
    <definedName name="Vigencias_Futuras" localSheetId="10">#REF!</definedName>
    <definedName name="Vigencias_Futuras" localSheetId="9">#REF!</definedName>
    <definedName name="Vigencias_Futuras" localSheetId="8">#REF!</definedName>
    <definedName name="Vigencias_Futuras">#REF!</definedName>
    <definedName name="xxxxx" localSheetId="3">#REF!</definedName>
    <definedName name="XXXXX" localSheetId="7">#REF!</definedName>
    <definedName name="xxxxx" localSheetId="11">#REF!</definedName>
    <definedName name="xxxxx" localSheetId="0">#REF!</definedName>
    <definedName name="xxxxx" localSheetId="1">#REF!</definedName>
    <definedName name="XXXXX" localSheetId="6">#REF!</definedName>
    <definedName name="xxxxx" localSheetId="2">#REF!</definedName>
    <definedName name="XXXXX" localSheetId="10">#REF!</definedName>
    <definedName name="XXXXX" localSheetId="9">#REF!</definedName>
    <definedName name="XXXXX" localSheetId="8">#REF!</definedName>
    <definedName name="XXXXX">#REF!</definedName>
  </definedNames>
  <calcPr calcId="171027"/>
</workbook>
</file>

<file path=xl/calcChain.xml><?xml version="1.0" encoding="utf-8"?>
<calcChain xmlns="http://schemas.openxmlformats.org/spreadsheetml/2006/main">
  <c r="K24" i="26" l="1"/>
  <c r="P24" i="26" s="1"/>
  <c r="J24" i="26"/>
  <c r="O24" i="26" s="1"/>
  <c r="I24" i="26"/>
  <c r="L24" i="26" s="1"/>
  <c r="H24" i="26"/>
  <c r="H23" i="26" s="1"/>
  <c r="G24" i="26"/>
  <c r="G23" i="26" s="1"/>
  <c r="F24" i="26"/>
  <c r="N24" i="26" s="1"/>
  <c r="I23" i="26"/>
  <c r="K21" i="26"/>
  <c r="J21" i="26"/>
  <c r="O21" i="26" s="1"/>
  <c r="I21" i="26"/>
  <c r="H21" i="26"/>
  <c r="G21" i="26"/>
  <c r="F21" i="26"/>
  <c r="K20" i="26"/>
  <c r="P20" i="26" s="1"/>
  <c r="J20" i="26"/>
  <c r="I20" i="26"/>
  <c r="L20" i="26" s="1"/>
  <c r="H20" i="26"/>
  <c r="G20" i="26"/>
  <c r="F20" i="26"/>
  <c r="N20" i="26" s="1"/>
  <c r="K19" i="26"/>
  <c r="J19" i="26"/>
  <c r="O19" i="26" s="1"/>
  <c r="I19" i="26"/>
  <c r="I22" i="26" s="1"/>
  <c r="H19" i="26"/>
  <c r="G19" i="26"/>
  <c r="F19" i="26"/>
  <c r="K17" i="26"/>
  <c r="K18" i="26" s="1"/>
  <c r="P18" i="26" s="1"/>
  <c r="J17" i="26"/>
  <c r="I17" i="26"/>
  <c r="I18" i="26" s="1"/>
  <c r="N18" i="26" s="1"/>
  <c r="H17" i="26"/>
  <c r="H18" i="26" s="1"/>
  <c r="G17" i="26"/>
  <c r="G18" i="26" s="1"/>
  <c r="F17" i="26"/>
  <c r="F18" i="26" s="1"/>
  <c r="P15" i="26"/>
  <c r="L15" i="26"/>
  <c r="K15" i="26"/>
  <c r="J15" i="26"/>
  <c r="I15" i="26"/>
  <c r="H15" i="26"/>
  <c r="H16" i="26" s="1"/>
  <c r="G15" i="26"/>
  <c r="F15" i="26"/>
  <c r="O14" i="26"/>
  <c r="K14" i="26"/>
  <c r="K6" i="26" s="1"/>
  <c r="J14" i="26"/>
  <c r="J16" i="26" s="1"/>
  <c r="I14" i="26"/>
  <c r="N14" i="26" s="1"/>
  <c r="H14" i="26"/>
  <c r="G14" i="26"/>
  <c r="G6" i="26" s="1"/>
  <c r="F14" i="26"/>
  <c r="F16" i="26" s="1"/>
  <c r="O12" i="26"/>
  <c r="K12" i="26"/>
  <c r="J12" i="26"/>
  <c r="M12" i="26" s="1"/>
  <c r="I12" i="26"/>
  <c r="H12" i="26"/>
  <c r="G12" i="26"/>
  <c r="F12" i="26"/>
  <c r="P11" i="26"/>
  <c r="K11" i="26"/>
  <c r="K13" i="26" s="1"/>
  <c r="J11" i="26"/>
  <c r="J13" i="26" s="1"/>
  <c r="I11" i="26"/>
  <c r="L11" i="26" s="1"/>
  <c r="H11" i="26"/>
  <c r="H13" i="26" s="1"/>
  <c r="G11" i="26"/>
  <c r="G13" i="26" s="1"/>
  <c r="F11" i="26"/>
  <c r="K10" i="26"/>
  <c r="K9" i="26"/>
  <c r="K5" i="26" s="1"/>
  <c r="J9" i="26"/>
  <c r="J10" i="26" s="1"/>
  <c r="I9" i="26"/>
  <c r="I10" i="26" s="1"/>
  <c r="H9" i="26"/>
  <c r="H10" i="26" s="1"/>
  <c r="G9" i="26"/>
  <c r="G10" i="26" s="1"/>
  <c r="F9" i="26"/>
  <c r="F10" i="26" s="1"/>
  <c r="I7" i="26"/>
  <c r="H7" i="26"/>
  <c r="G7" i="26"/>
  <c r="I6" i="26"/>
  <c r="H6" i="26"/>
  <c r="G5" i="26"/>
  <c r="N11" i="26" l="1"/>
  <c r="P21" i="26"/>
  <c r="J23" i="26"/>
  <c r="P12" i="26"/>
  <c r="N15" i="26"/>
  <c r="O15" i="26"/>
  <c r="I16" i="26"/>
  <c r="N16" i="26" s="1"/>
  <c r="G22" i="26"/>
  <c r="M19" i="26"/>
  <c r="H22" i="26"/>
  <c r="M21" i="26"/>
  <c r="F23" i="26"/>
  <c r="N23" i="26" s="1"/>
  <c r="K23" i="26"/>
  <c r="I13" i="26"/>
  <c r="N22" i="26"/>
  <c r="O20" i="26"/>
  <c r="F22" i="26"/>
  <c r="O11" i="26"/>
  <c r="F13" i="26"/>
  <c r="O13" i="26" s="1"/>
  <c r="J22" i="26"/>
  <c r="J6" i="26"/>
  <c r="F6" i="26"/>
  <c r="N6" i="26" s="1"/>
  <c r="K7" i="26"/>
  <c r="K8" i="26" s="1"/>
  <c r="M17" i="26"/>
  <c r="M18" i="26" s="1"/>
  <c r="L21" i="26"/>
  <c r="O10" i="26"/>
  <c r="P10" i="26"/>
  <c r="G8" i="26"/>
  <c r="G25" i="26" s="1"/>
  <c r="N10" i="26"/>
  <c r="O16" i="26"/>
  <c r="H5" i="26"/>
  <c r="H8" i="26" s="1"/>
  <c r="H25" i="26" s="1"/>
  <c r="P5" i="26"/>
  <c r="M6" i="26"/>
  <c r="F7" i="26"/>
  <c r="J7" i="26"/>
  <c r="O9" i="26"/>
  <c r="M11" i="26"/>
  <c r="M13" i="26" s="1"/>
  <c r="N12" i="26"/>
  <c r="L14" i="26"/>
  <c r="L16" i="26" s="1"/>
  <c r="P14" i="26"/>
  <c r="M15" i="26"/>
  <c r="L19" i="26"/>
  <c r="P19" i="26"/>
  <c r="M20" i="26"/>
  <c r="M22" i="26" s="1"/>
  <c r="N21" i="26"/>
  <c r="K22" i="26"/>
  <c r="P22" i="26" s="1"/>
  <c r="L23" i="26"/>
  <c r="M24" i="26"/>
  <c r="N9" i="26"/>
  <c r="I5" i="26"/>
  <c r="L9" i="26"/>
  <c r="L10" i="26" s="1"/>
  <c r="P9" i="26"/>
  <c r="M14" i="26"/>
  <c r="M16" i="26" s="1"/>
  <c r="G16" i="26"/>
  <c r="K16" i="26"/>
  <c r="P16" i="26" s="1"/>
  <c r="L17" i="26"/>
  <c r="L18" i="26" s="1"/>
  <c r="J18" i="26"/>
  <c r="O18" i="26" s="1"/>
  <c r="F5" i="26"/>
  <c r="J5" i="26"/>
  <c r="M9" i="26"/>
  <c r="M10" i="26" s="1"/>
  <c r="L12" i="26"/>
  <c r="L13" i="26" s="1"/>
  <c r="N19" i="26"/>
  <c r="P6" i="26" l="1"/>
  <c r="P13" i="26"/>
  <c r="M7" i="26"/>
  <c r="L7" i="26"/>
  <c r="O6" i="26"/>
  <c r="N13" i="26"/>
  <c r="M23" i="26"/>
  <c r="O23" i="26"/>
  <c r="L6" i="26"/>
  <c r="F8" i="26"/>
  <c r="F25" i="26" s="1"/>
  <c r="L22" i="26"/>
  <c r="O22" i="26"/>
  <c r="P23" i="26"/>
  <c r="M5" i="26"/>
  <c r="J8" i="26"/>
  <c r="O5" i="26"/>
  <c r="K25" i="26"/>
  <c r="P25" i="26" s="1"/>
  <c r="N5" i="26"/>
  <c r="L5" i="26"/>
  <c r="L8" i="26" s="1"/>
  <c r="L25" i="26" s="1"/>
  <c r="I8" i="26"/>
  <c r="M8" i="26" l="1"/>
  <c r="M25" i="26" s="1"/>
  <c r="P8" i="26"/>
  <c r="N8" i="26"/>
  <c r="I25" i="26"/>
  <c r="N25" i="26" s="1"/>
  <c r="O8" i="26"/>
  <c r="J25" i="26"/>
  <c r="O25" i="26" s="1"/>
  <c r="P24" i="25" l="1"/>
  <c r="O24" i="25"/>
  <c r="N24" i="25"/>
  <c r="K23" i="25"/>
  <c r="J23" i="25"/>
  <c r="M23" i="25" s="1"/>
  <c r="I23" i="25"/>
  <c r="H23" i="25"/>
  <c r="G23" i="25"/>
  <c r="F23" i="25"/>
  <c r="K22" i="25"/>
  <c r="J22" i="25"/>
  <c r="I22" i="25"/>
  <c r="H22" i="25"/>
  <c r="G22" i="25"/>
  <c r="F22" i="25"/>
  <c r="P22" i="25" s="1"/>
  <c r="P21" i="25"/>
  <c r="O21" i="25"/>
  <c r="N21" i="25"/>
  <c r="M21" i="25"/>
  <c r="L21" i="25"/>
  <c r="P20" i="25"/>
  <c r="O20" i="25"/>
  <c r="N20" i="25"/>
  <c r="M20" i="25"/>
  <c r="L20" i="25"/>
  <c r="P19" i="25"/>
  <c r="O19" i="25"/>
  <c r="N19" i="25"/>
  <c r="M19" i="25"/>
  <c r="M22" i="25" s="1"/>
  <c r="L19" i="25"/>
  <c r="L18" i="25"/>
  <c r="K18" i="25"/>
  <c r="P18" i="25" s="1"/>
  <c r="J18" i="25"/>
  <c r="I18" i="25"/>
  <c r="N18" i="25" s="1"/>
  <c r="H18" i="25"/>
  <c r="G18" i="25"/>
  <c r="F18" i="25"/>
  <c r="P17" i="25"/>
  <c r="O17" i="25"/>
  <c r="N17" i="25"/>
  <c r="M17" i="25"/>
  <c r="M18" i="25" s="1"/>
  <c r="L17" i="25"/>
  <c r="K16" i="25"/>
  <c r="P16" i="25" s="1"/>
  <c r="J16" i="25"/>
  <c r="I16" i="25"/>
  <c r="N16" i="25" s="1"/>
  <c r="H16" i="25"/>
  <c r="G16" i="25"/>
  <c r="F16" i="25"/>
  <c r="P15" i="25"/>
  <c r="O15" i="25"/>
  <c r="N15" i="25"/>
  <c r="M15" i="25"/>
  <c r="L15" i="25"/>
  <c r="P14" i="25"/>
  <c r="O14" i="25"/>
  <c r="N14" i="25"/>
  <c r="M14" i="25"/>
  <c r="M16" i="25" s="1"/>
  <c r="L14" i="25"/>
  <c r="L16" i="25" s="1"/>
  <c r="K13" i="25"/>
  <c r="P13" i="25" s="1"/>
  <c r="J13" i="25"/>
  <c r="I13" i="25"/>
  <c r="N13" i="25" s="1"/>
  <c r="H13" i="25"/>
  <c r="G13" i="25"/>
  <c r="F13" i="25"/>
  <c r="P12" i="25"/>
  <c r="O12" i="25"/>
  <c r="N12" i="25"/>
  <c r="M12" i="25"/>
  <c r="L12" i="25"/>
  <c r="P11" i="25"/>
  <c r="O11" i="25"/>
  <c r="N11" i="25"/>
  <c r="M11" i="25"/>
  <c r="M13" i="25" s="1"/>
  <c r="L11" i="25"/>
  <c r="L13" i="25" s="1"/>
  <c r="K10" i="25"/>
  <c r="P10" i="25" s="1"/>
  <c r="J10" i="25"/>
  <c r="I10" i="25"/>
  <c r="H10" i="25"/>
  <c r="G10" i="25"/>
  <c r="F10" i="25"/>
  <c r="N10" i="25" s="1"/>
  <c r="P9" i="25"/>
  <c r="O9" i="25"/>
  <c r="N9" i="25"/>
  <c r="M9" i="25"/>
  <c r="M10" i="25" s="1"/>
  <c r="L9" i="25"/>
  <c r="L10" i="25" s="1"/>
  <c r="K7" i="25"/>
  <c r="P7" i="25" s="1"/>
  <c r="J7" i="25"/>
  <c r="I7" i="25"/>
  <c r="L7" i="25" s="1"/>
  <c r="H7" i="25"/>
  <c r="G7" i="25"/>
  <c r="F7" i="25"/>
  <c r="P6" i="25"/>
  <c r="K6" i="25"/>
  <c r="J6" i="25"/>
  <c r="I6" i="25"/>
  <c r="N6" i="25" s="1"/>
  <c r="H6" i="25"/>
  <c r="G6" i="25"/>
  <c r="F6" i="25"/>
  <c r="O5" i="25"/>
  <c r="K5" i="25"/>
  <c r="J5" i="25"/>
  <c r="I5" i="25"/>
  <c r="H5" i="25"/>
  <c r="G5" i="25"/>
  <c r="F5" i="25"/>
  <c r="F8" i="25" s="1"/>
  <c r="F25" i="25" s="1"/>
  <c r="P23" i="25" l="1"/>
  <c r="O23" i="25"/>
  <c r="N23" i="25"/>
  <c r="O22" i="25"/>
  <c r="L22" i="25"/>
  <c r="M7" i="25"/>
  <c r="H8" i="25"/>
  <c r="H25" i="25" s="1"/>
  <c r="O7" i="25"/>
  <c r="O18" i="25"/>
  <c r="I8" i="25"/>
  <c r="N8" i="25" s="1"/>
  <c r="O6" i="25"/>
  <c r="J8" i="25"/>
  <c r="J25" i="25" s="1"/>
  <c r="O25" i="25" s="1"/>
  <c r="G8" i="25"/>
  <c r="G25" i="25" s="1"/>
  <c r="K8" i="25"/>
  <c r="K25" i="25" s="1"/>
  <c r="P25" i="25" s="1"/>
  <c r="L6" i="25"/>
  <c r="O16" i="25"/>
  <c r="O13" i="25"/>
  <c r="M5" i="25"/>
  <c r="O10" i="25"/>
  <c r="L5" i="25"/>
  <c r="P5" i="25"/>
  <c r="M6" i="25"/>
  <c r="M8" i="25" s="1"/>
  <c r="M25" i="25" s="1"/>
  <c r="N7" i="25"/>
  <c r="O8" i="25"/>
  <c r="L23" i="25"/>
  <c r="N22" i="25"/>
  <c r="N5" i="25"/>
  <c r="L8" i="25" l="1"/>
  <c r="I25" i="25"/>
  <c r="N25" i="25" s="1"/>
  <c r="P8" i="25"/>
  <c r="L25" i="25"/>
  <c r="P24" i="24" l="1"/>
  <c r="O24" i="24"/>
  <c r="N24" i="24"/>
  <c r="O23" i="24"/>
  <c r="L23" i="24"/>
  <c r="K23" i="24"/>
  <c r="J23" i="24"/>
  <c r="M23" i="24" s="1"/>
  <c r="I23" i="24"/>
  <c r="N23" i="24" s="1"/>
  <c r="H23" i="24"/>
  <c r="G23" i="24"/>
  <c r="F23" i="24"/>
  <c r="K22" i="24"/>
  <c r="J22" i="24"/>
  <c r="I22" i="24"/>
  <c r="H22" i="24"/>
  <c r="G22" i="24"/>
  <c r="F22" i="24"/>
  <c r="N22" i="24" s="1"/>
  <c r="P21" i="24"/>
  <c r="O21" i="24"/>
  <c r="N21" i="24"/>
  <c r="M21" i="24"/>
  <c r="L21" i="24"/>
  <c r="P20" i="24"/>
  <c r="O20" i="24"/>
  <c r="N20" i="24"/>
  <c r="M20" i="24"/>
  <c r="L20" i="24"/>
  <c r="P19" i="24"/>
  <c r="O19" i="24"/>
  <c r="N19" i="24"/>
  <c r="M19" i="24"/>
  <c r="L19" i="24"/>
  <c r="L22" i="24" s="1"/>
  <c r="K18" i="24"/>
  <c r="J18" i="24"/>
  <c r="O18" i="24" s="1"/>
  <c r="I18" i="24"/>
  <c r="H18" i="24"/>
  <c r="G18" i="24"/>
  <c r="F18" i="24"/>
  <c r="P18" i="24" s="1"/>
  <c r="P17" i="24"/>
  <c r="O17" i="24"/>
  <c r="N17" i="24"/>
  <c r="M17" i="24"/>
  <c r="M18" i="24" s="1"/>
  <c r="L17" i="24"/>
  <c r="L18" i="24" s="1"/>
  <c r="K16" i="24"/>
  <c r="P16" i="24" s="1"/>
  <c r="J16" i="24"/>
  <c r="I16" i="24"/>
  <c r="H16" i="24"/>
  <c r="G16" i="24"/>
  <c r="F16" i="24"/>
  <c r="P15" i="24"/>
  <c r="O15" i="24"/>
  <c r="N15" i="24"/>
  <c r="M15" i="24"/>
  <c r="L15" i="24"/>
  <c r="P14" i="24"/>
  <c r="O14" i="24"/>
  <c r="N14" i="24"/>
  <c r="M14" i="24"/>
  <c r="L14" i="24"/>
  <c r="L16" i="24" s="1"/>
  <c r="K13" i="24"/>
  <c r="P13" i="24" s="1"/>
  <c r="J13" i="24"/>
  <c r="I13" i="24"/>
  <c r="N13" i="24" s="1"/>
  <c r="H13" i="24"/>
  <c r="G13" i="24"/>
  <c r="F13" i="24"/>
  <c r="P12" i="24"/>
  <c r="O12" i="24"/>
  <c r="N12" i="24"/>
  <c r="M12" i="24"/>
  <c r="L12" i="24"/>
  <c r="P11" i="24"/>
  <c r="O11" i="24"/>
  <c r="N11" i="24"/>
  <c r="M11" i="24"/>
  <c r="M13" i="24" s="1"/>
  <c r="L11" i="24"/>
  <c r="L13" i="24" s="1"/>
  <c r="K10" i="24"/>
  <c r="J10" i="24"/>
  <c r="O10" i="24" s="1"/>
  <c r="I10" i="24"/>
  <c r="H10" i="24"/>
  <c r="G10" i="24"/>
  <c r="F10" i="24"/>
  <c r="N10" i="24" s="1"/>
  <c r="P9" i="24"/>
  <c r="O9" i="24"/>
  <c r="N9" i="24"/>
  <c r="M9" i="24"/>
  <c r="M10" i="24" s="1"/>
  <c r="L9" i="24"/>
  <c r="L10" i="24" s="1"/>
  <c r="K7" i="24"/>
  <c r="J7" i="24"/>
  <c r="O7" i="24" s="1"/>
  <c r="I7" i="24"/>
  <c r="L7" i="24" s="1"/>
  <c r="H7" i="24"/>
  <c r="G7" i="24"/>
  <c r="F7" i="24"/>
  <c r="L6" i="24"/>
  <c r="K6" i="24"/>
  <c r="J6" i="24"/>
  <c r="I6" i="24"/>
  <c r="N6" i="24" s="1"/>
  <c r="H6" i="24"/>
  <c r="G6" i="24"/>
  <c r="F6" i="24"/>
  <c r="K5" i="24"/>
  <c r="J5" i="24"/>
  <c r="I5" i="24"/>
  <c r="H5" i="24"/>
  <c r="G5" i="24"/>
  <c r="F5" i="24"/>
  <c r="F8" i="24" s="1"/>
  <c r="F25" i="24" s="1"/>
  <c r="P23" i="24" l="1"/>
  <c r="O5" i="24"/>
  <c r="O22" i="24"/>
  <c r="P22" i="24"/>
  <c r="M22" i="24"/>
  <c r="P6" i="24"/>
  <c r="P7" i="24"/>
  <c r="M7" i="24"/>
  <c r="N18" i="24"/>
  <c r="O16" i="24"/>
  <c r="G8" i="24"/>
  <c r="G25" i="24" s="1"/>
  <c r="K8" i="24"/>
  <c r="H8" i="24"/>
  <c r="H25" i="24" s="1"/>
  <c r="M6" i="24"/>
  <c r="I8" i="24"/>
  <c r="I25" i="24" s="1"/>
  <c r="N25" i="24" s="1"/>
  <c r="O6" i="24"/>
  <c r="M16" i="24"/>
  <c r="N16" i="24"/>
  <c r="M5" i="24"/>
  <c r="O13" i="24"/>
  <c r="P10" i="24"/>
  <c r="J8" i="24"/>
  <c r="J25" i="24" s="1"/>
  <c r="O25" i="24" s="1"/>
  <c r="L5" i="24"/>
  <c r="L8" i="24" s="1"/>
  <c r="L25" i="24" s="1"/>
  <c r="K25" i="24"/>
  <c r="P25" i="24" s="1"/>
  <c r="P8" i="24"/>
  <c r="P5" i="24"/>
  <c r="N7" i="24"/>
  <c r="N5" i="24"/>
  <c r="N8" i="24" l="1"/>
  <c r="O8" i="24"/>
  <c r="M8" i="24"/>
  <c r="M25" i="24" s="1"/>
  <c r="P24" i="23"/>
  <c r="O24" i="23"/>
  <c r="N24" i="23"/>
  <c r="K23" i="23"/>
  <c r="J23" i="23"/>
  <c r="M23" i="23" s="1"/>
  <c r="I23" i="23"/>
  <c r="H23" i="23"/>
  <c r="G23" i="23"/>
  <c r="F23" i="23"/>
  <c r="N23" i="23" s="1"/>
  <c r="K22" i="23"/>
  <c r="J22" i="23"/>
  <c r="I22" i="23"/>
  <c r="H22" i="23"/>
  <c r="G22" i="23"/>
  <c r="F22" i="23"/>
  <c r="P21" i="23"/>
  <c r="O21" i="23"/>
  <c r="N21" i="23"/>
  <c r="M21" i="23"/>
  <c r="L21" i="23"/>
  <c r="P20" i="23"/>
  <c r="O20" i="23"/>
  <c r="N20" i="23"/>
  <c r="M20" i="23"/>
  <c r="L20" i="23"/>
  <c r="P19" i="23"/>
  <c r="O19" i="23"/>
  <c r="N19" i="23"/>
  <c r="M19" i="23"/>
  <c r="L19" i="23"/>
  <c r="K18" i="23"/>
  <c r="J18" i="23"/>
  <c r="O18" i="23" s="1"/>
  <c r="I18" i="23"/>
  <c r="H18" i="23"/>
  <c r="G18" i="23"/>
  <c r="F18" i="23"/>
  <c r="N18" i="23" s="1"/>
  <c r="P17" i="23"/>
  <c r="O17" i="23"/>
  <c r="N17" i="23"/>
  <c r="M17" i="23"/>
  <c r="M18" i="23" s="1"/>
  <c r="L17" i="23"/>
  <c r="L18" i="23" s="1"/>
  <c r="K16" i="23"/>
  <c r="J16" i="23"/>
  <c r="O16" i="23" s="1"/>
  <c r="I16" i="23"/>
  <c r="H16" i="23"/>
  <c r="G16" i="23"/>
  <c r="F16" i="23"/>
  <c r="N16" i="23" s="1"/>
  <c r="P15" i="23"/>
  <c r="O15" i="23"/>
  <c r="N15" i="23"/>
  <c r="M15" i="23"/>
  <c r="L15" i="23"/>
  <c r="P14" i="23"/>
  <c r="O14" i="23"/>
  <c r="N14" i="23"/>
  <c r="M14" i="23"/>
  <c r="L14" i="23"/>
  <c r="L16" i="23" s="1"/>
  <c r="P13" i="23"/>
  <c r="O13" i="23"/>
  <c r="K13" i="23"/>
  <c r="J13" i="23"/>
  <c r="I13" i="23"/>
  <c r="N13" i="23" s="1"/>
  <c r="H13" i="23"/>
  <c r="G13" i="23"/>
  <c r="F13" i="23"/>
  <c r="P12" i="23"/>
  <c r="O12" i="23"/>
  <c r="N12" i="23"/>
  <c r="M12" i="23"/>
  <c r="L12" i="23"/>
  <c r="P11" i="23"/>
  <c r="O11" i="23"/>
  <c r="N11" i="23"/>
  <c r="M11" i="23"/>
  <c r="M13" i="23" s="1"/>
  <c r="L11" i="23"/>
  <c r="L13" i="23" s="1"/>
  <c r="K10" i="23"/>
  <c r="J10" i="23"/>
  <c r="I10" i="23"/>
  <c r="N10" i="23" s="1"/>
  <c r="H10" i="23"/>
  <c r="G10" i="23"/>
  <c r="F10" i="23"/>
  <c r="P10" i="23" s="1"/>
  <c r="P9" i="23"/>
  <c r="O9" i="23"/>
  <c r="N9" i="23"/>
  <c r="M9" i="23"/>
  <c r="M10" i="23" s="1"/>
  <c r="L9" i="23"/>
  <c r="L10" i="23" s="1"/>
  <c r="L7" i="23"/>
  <c r="K7" i="23"/>
  <c r="P7" i="23" s="1"/>
  <c r="J7" i="23"/>
  <c r="O7" i="23" s="1"/>
  <c r="I7" i="23"/>
  <c r="N7" i="23" s="1"/>
  <c r="H7" i="23"/>
  <c r="G7" i="23"/>
  <c r="F7" i="23"/>
  <c r="K6" i="23"/>
  <c r="J6" i="23"/>
  <c r="M6" i="23" s="1"/>
  <c r="I6" i="23"/>
  <c r="L6" i="23" s="1"/>
  <c r="H6" i="23"/>
  <c r="G6" i="23"/>
  <c r="F6" i="23"/>
  <c r="K5" i="23"/>
  <c r="J5" i="23"/>
  <c r="I5" i="23"/>
  <c r="I8" i="23" s="1"/>
  <c r="I25" i="23" s="1"/>
  <c r="H5" i="23"/>
  <c r="G5" i="23"/>
  <c r="F5" i="23"/>
  <c r="P23" i="23" l="1"/>
  <c r="L23" i="23"/>
  <c r="F8" i="23"/>
  <c r="F25" i="23" s="1"/>
  <c r="M22" i="23"/>
  <c r="N22" i="23"/>
  <c r="L22" i="23"/>
  <c r="O6" i="23"/>
  <c r="P22" i="23"/>
  <c r="O22" i="23"/>
  <c r="G8" i="23"/>
  <c r="G25" i="23" s="1"/>
  <c r="M7" i="23"/>
  <c r="P18" i="23"/>
  <c r="K8" i="23"/>
  <c r="K25" i="23" s="1"/>
  <c r="P25" i="23" s="1"/>
  <c r="P16" i="23"/>
  <c r="N6" i="23"/>
  <c r="P6" i="23"/>
  <c r="M16" i="23"/>
  <c r="O10" i="23"/>
  <c r="L5" i="23"/>
  <c r="L8" i="23" s="1"/>
  <c r="M5" i="23"/>
  <c r="M8" i="23" s="1"/>
  <c r="M25" i="23" s="1"/>
  <c r="H8" i="23"/>
  <c r="H25" i="23" s="1"/>
  <c r="N25" i="23"/>
  <c r="N5" i="23"/>
  <c r="J8" i="23"/>
  <c r="N8" i="23"/>
  <c r="O23" i="23"/>
  <c r="P5" i="23"/>
  <c r="O5" i="23"/>
  <c r="L25" i="23" l="1"/>
  <c r="P8" i="23"/>
  <c r="J25" i="23"/>
  <c r="O25" i="23" s="1"/>
  <c r="O8" i="23"/>
  <c r="P24" i="22" l="1"/>
  <c r="O24" i="22"/>
  <c r="N24" i="22"/>
  <c r="O23" i="22"/>
  <c r="K23" i="22"/>
  <c r="M23" i="22" s="1"/>
  <c r="J23" i="22"/>
  <c r="I23" i="22"/>
  <c r="N23" i="22" s="1"/>
  <c r="H23" i="22"/>
  <c r="G23" i="22"/>
  <c r="F23" i="22"/>
  <c r="K22" i="22"/>
  <c r="J22" i="22"/>
  <c r="O22" i="22" s="1"/>
  <c r="I22" i="22"/>
  <c r="H22" i="22"/>
  <c r="G22" i="22"/>
  <c r="F22" i="22"/>
  <c r="P22" i="22" s="1"/>
  <c r="P21" i="22"/>
  <c r="O21" i="22"/>
  <c r="N21" i="22"/>
  <c r="M21" i="22"/>
  <c r="L21" i="22"/>
  <c r="P20" i="22"/>
  <c r="O20" i="22"/>
  <c r="N20" i="22"/>
  <c r="M20" i="22"/>
  <c r="L20" i="22"/>
  <c r="P19" i="22"/>
  <c r="O19" i="22"/>
  <c r="N19" i="22"/>
  <c r="M19" i="22"/>
  <c r="L19" i="22"/>
  <c r="P18" i="22"/>
  <c r="K18" i="22"/>
  <c r="J18" i="22"/>
  <c r="I18" i="22"/>
  <c r="H18" i="22"/>
  <c r="G18" i="22"/>
  <c r="F18" i="22"/>
  <c r="P17" i="22"/>
  <c r="O17" i="22"/>
  <c r="N17" i="22"/>
  <c r="M17" i="22"/>
  <c r="M18" i="22" s="1"/>
  <c r="L17" i="22"/>
  <c r="L18" i="22" s="1"/>
  <c r="K16" i="22"/>
  <c r="P16" i="22" s="1"/>
  <c r="J16" i="22"/>
  <c r="I16" i="22"/>
  <c r="H16" i="22"/>
  <c r="G16" i="22"/>
  <c r="F16" i="22"/>
  <c r="P15" i="22"/>
  <c r="O15" i="22"/>
  <c r="N15" i="22"/>
  <c r="M15" i="22"/>
  <c r="L15" i="22"/>
  <c r="P14" i="22"/>
  <c r="O14" i="22"/>
  <c r="N14" i="22"/>
  <c r="M14" i="22"/>
  <c r="M16" i="22" s="1"/>
  <c r="L14" i="22"/>
  <c r="K13" i="22"/>
  <c r="J13" i="22"/>
  <c r="O13" i="22" s="1"/>
  <c r="I13" i="22"/>
  <c r="H13" i="22"/>
  <c r="G13" i="22"/>
  <c r="F13" i="22"/>
  <c r="P12" i="22"/>
  <c r="O12" i="22"/>
  <c r="N12" i="22"/>
  <c r="M12" i="22"/>
  <c r="L12" i="22"/>
  <c r="P11" i="22"/>
  <c r="O11" i="22"/>
  <c r="N11" i="22"/>
  <c r="M11" i="22"/>
  <c r="L11" i="22"/>
  <c r="L13" i="22" s="1"/>
  <c r="J10" i="22"/>
  <c r="O10" i="22" s="1"/>
  <c r="F10" i="22"/>
  <c r="M9" i="22"/>
  <c r="M10" i="22" s="1"/>
  <c r="P9" i="22"/>
  <c r="O9" i="22"/>
  <c r="I10" i="22"/>
  <c r="N10" i="22" s="1"/>
  <c r="H10" i="22"/>
  <c r="G10" i="22"/>
  <c r="K7" i="22"/>
  <c r="J7" i="22"/>
  <c r="O7" i="22" s="1"/>
  <c r="I7" i="22"/>
  <c r="N7" i="22" s="1"/>
  <c r="H7" i="22"/>
  <c r="G7" i="22"/>
  <c r="F7" i="22"/>
  <c r="K6" i="22"/>
  <c r="J6" i="22"/>
  <c r="M6" i="22" s="1"/>
  <c r="I6" i="22"/>
  <c r="L6" i="22" s="1"/>
  <c r="H6" i="22"/>
  <c r="G6" i="22"/>
  <c r="F6" i="22"/>
  <c r="K5" i="22"/>
  <c r="K8" i="22" s="1"/>
  <c r="J5" i="22"/>
  <c r="I5" i="22"/>
  <c r="H5" i="22"/>
  <c r="G5" i="22"/>
  <c r="G8" i="22" s="1"/>
  <c r="G25" i="22" s="1"/>
  <c r="F5" i="22"/>
  <c r="P24" i="21"/>
  <c r="O24" i="21"/>
  <c r="N24" i="21"/>
  <c r="M22" i="22" l="1"/>
  <c r="L22" i="22"/>
  <c r="F8" i="22"/>
  <c r="F25" i="22" s="1"/>
  <c r="J8" i="22"/>
  <c r="O8" i="22" s="1"/>
  <c r="O18" i="22"/>
  <c r="M7" i="22"/>
  <c r="N18" i="22"/>
  <c r="O16" i="22"/>
  <c r="N6" i="22"/>
  <c r="N16" i="22"/>
  <c r="H8" i="22"/>
  <c r="H25" i="22" s="1"/>
  <c r="P6" i="22"/>
  <c r="L16" i="22"/>
  <c r="P13" i="22"/>
  <c r="M13" i="22"/>
  <c r="N13" i="22"/>
  <c r="M5" i="22"/>
  <c r="M8" i="22" s="1"/>
  <c r="M25" i="22" s="1"/>
  <c r="L5" i="22"/>
  <c r="J25" i="22"/>
  <c r="O25" i="22" s="1"/>
  <c r="K25" i="22"/>
  <c r="N5" i="22"/>
  <c r="O6" i="22"/>
  <c r="L7" i="22"/>
  <c r="P7" i="22"/>
  <c r="I8" i="22"/>
  <c r="N9" i="22"/>
  <c r="K10" i="22"/>
  <c r="P10" i="22" s="1"/>
  <c r="L23" i="22"/>
  <c r="P23" i="22"/>
  <c r="N22" i="22"/>
  <c r="O5" i="22"/>
  <c r="P5" i="22"/>
  <c r="L9" i="22"/>
  <c r="L10" i="22" s="1"/>
  <c r="P8" i="22" l="1"/>
  <c r="P25" i="22"/>
  <c r="L8" i="22"/>
  <c r="L25" i="22" s="1"/>
  <c r="N8" i="22"/>
  <c r="I25" i="22"/>
  <c r="N25" i="22" s="1"/>
  <c r="K9" i="21" l="1"/>
  <c r="J9" i="21"/>
  <c r="I9" i="21"/>
  <c r="H9" i="21"/>
  <c r="G9" i="21"/>
  <c r="F9" i="21"/>
  <c r="L9" i="21" l="1"/>
  <c r="L10" i="21" s="1"/>
  <c r="G23" i="21"/>
  <c r="I23" i="21"/>
  <c r="F23" i="21"/>
  <c r="I22" i="21"/>
  <c r="H22" i="21"/>
  <c r="O21" i="21"/>
  <c r="L21" i="21"/>
  <c r="M21" i="21"/>
  <c r="N21" i="21"/>
  <c r="G5" i="21"/>
  <c r="O20" i="21"/>
  <c r="N20" i="21"/>
  <c r="G6" i="21"/>
  <c r="M19" i="21"/>
  <c r="K22" i="21"/>
  <c r="L19" i="21"/>
  <c r="G22" i="21"/>
  <c r="F22" i="21"/>
  <c r="J18" i="21"/>
  <c r="I18" i="21"/>
  <c r="F18" i="21"/>
  <c r="O17" i="21"/>
  <c r="L17" i="21"/>
  <c r="L18" i="21" s="1"/>
  <c r="N17" i="21"/>
  <c r="H7" i="21"/>
  <c r="K16" i="21"/>
  <c r="G16" i="21"/>
  <c r="L15" i="21"/>
  <c r="F16" i="21"/>
  <c r="P14" i="21"/>
  <c r="M14" i="21"/>
  <c r="L14" i="21"/>
  <c r="O14" i="21"/>
  <c r="H16" i="21"/>
  <c r="K13" i="21"/>
  <c r="H13" i="21"/>
  <c r="G13" i="21"/>
  <c r="O12" i="21"/>
  <c r="N12" i="21"/>
  <c r="M11" i="21"/>
  <c r="J10" i="21"/>
  <c r="I10" i="21"/>
  <c r="F10" i="21"/>
  <c r="P9" i="21"/>
  <c r="O9" i="21"/>
  <c r="N9" i="21"/>
  <c r="H5" i="21"/>
  <c r="G10" i="21"/>
  <c r="J7" i="21"/>
  <c r="I7" i="21"/>
  <c r="F7" i="21"/>
  <c r="I6" i="21"/>
  <c r="H6" i="21"/>
  <c r="F6" i="21"/>
  <c r="K5" i="21"/>
  <c r="N10" i="21" l="1"/>
  <c r="N22" i="21"/>
  <c r="O7" i="21"/>
  <c r="P22" i="21"/>
  <c r="N23" i="21"/>
  <c r="N18" i="21"/>
  <c r="L7" i="21"/>
  <c r="O18" i="21"/>
  <c r="H8" i="21"/>
  <c r="O10" i="21"/>
  <c r="H10" i="21"/>
  <c r="N15" i="21"/>
  <c r="P16" i="21"/>
  <c r="G18" i="21"/>
  <c r="G7" i="21"/>
  <c r="G8" i="21" s="1"/>
  <c r="G25" i="21" s="1"/>
  <c r="K18" i="21"/>
  <c r="P18" i="21" s="1"/>
  <c r="M17" i="21"/>
  <c r="M18" i="21" s="1"/>
  <c r="K7" i="21"/>
  <c r="P7" i="21" s="1"/>
  <c r="K6" i="21"/>
  <c r="P6" i="21" s="1"/>
  <c r="P20" i="21"/>
  <c r="H23" i="21"/>
  <c r="L11" i="21"/>
  <c r="I13" i="21"/>
  <c r="N11" i="21"/>
  <c r="O15" i="21"/>
  <c r="H18" i="21"/>
  <c r="F13" i="21"/>
  <c r="P13" i="21" s="1"/>
  <c r="F5" i="21"/>
  <c r="F8" i="21" s="1"/>
  <c r="F25" i="21" s="1"/>
  <c r="J13" i="21"/>
  <c r="J5" i="21"/>
  <c r="O11" i="21"/>
  <c r="M12" i="21"/>
  <c r="M13" i="21" s="1"/>
  <c r="L12" i="21"/>
  <c r="L16" i="21"/>
  <c r="P15" i="21"/>
  <c r="N19" i="21"/>
  <c r="I5" i="21"/>
  <c r="N6" i="21"/>
  <c r="N7" i="21"/>
  <c r="K10" i="21"/>
  <c r="P10" i="21" s="1"/>
  <c r="M9" i="21"/>
  <c r="M10" i="21" s="1"/>
  <c r="P11" i="21"/>
  <c r="P12" i="21"/>
  <c r="I16" i="21"/>
  <c r="N16" i="21" s="1"/>
  <c r="N14" i="21"/>
  <c r="M15" i="21"/>
  <c r="M16" i="21" s="1"/>
  <c r="J16" i="21"/>
  <c r="O16" i="21" s="1"/>
  <c r="P17" i="21"/>
  <c r="J22" i="21"/>
  <c r="O22" i="21" s="1"/>
  <c r="O19" i="21"/>
  <c r="M20" i="21"/>
  <c r="M22" i="21" s="1"/>
  <c r="L20" i="21"/>
  <c r="L22" i="21" s="1"/>
  <c r="J6" i="21"/>
  <c r="P21" i="21"/>
  <c r="J23" i="21"/>
  <c r="L23" i="21" s="1"/>
  <c r="K23" i="21"/>
  <c r="P23" i="21" s="1"/>
  <c r="P19" i="21"/>
  <c r="K26" i="20"/>
  <c r="J26" i="20"/>
  <c r="I26" i="20"/>
  <c r="H26" i="20"/>
  <c r="G26" i="20"/>
  <c r="F26" i="20"/>
  <c r="K25" i="20"/>
  <c r="J25" i="20"/>
  <c r="I25" i="20"/>
  <c r="L25" i="20" s="1"/>
  <c r="H25" i="20"/>
  <c r="G25" i="20"/>
  <c r="F25" i="20"/>
  <c r="K24" i="20"/>
  <c r="J24" i="20"/>
  <c r="I24" i="20"/>
  <c r="L24" i="20" s="1"/>
  <c r="H24" i="20"/>
  <c r="G24" i="20"/>
  <c r="F24" i="20"/>
  <c r="K21" i="20"/>
  <c r="J21" i="20"/>
  <c r="M21" i="20" s="1"/>
  <c r="I21" i="20"/>
  <c r="H21" i="20"/>
  <c r="G21" i="20"/>
  <c r="F21" i="20"/>
  <c r="O21" i="20" s="1"/>
  <c r="K20" i="20"/>
  <c r="J20" i="20"/>
  <c r="I20" i="20"/>
  <c r="L20" i="20" s="1"/>
  <c r="H20" i="20"/>
  <c r="G20" i="20"/>
  <c r="F20" i="20"/>
  <c r="K19" i="20"/>
  <c r="J19" i="20"/>
  <c r="J22" i="20" s="1"/>
  <c r="I19" i="20"/>
  <c r="H19" i="20"/>
  <c r="G19" i="20"/>
  <c r="F19" i="20"/>
  <c r="F22" i="20" s="1"/>
  <c r="K17" i="20"/>
  <c r="K18" i="20" s="1"/>
  <c r="J17" i="20"/>
  <c r="J18" i="20" s="1"/>
  <c r="I17" i="20"/>
  <c r="L17" i="20" s="1"/>
  <c r="L18" i="20" s="1"/>
  <c r="H17" i="20"/>
  <c r="H18" i="20" s="1"/>
  <c r="G17" i="20"/>
  <c r="G18" i="20" s="1"/>
  <c r="F17" i="20"/>
  <c r="F18" i="20" s="1"/>
  <c r="K15" i="20"/>
  <c r="J15" i="20"/>
  <c r="M15" i="20" s="1"/>
  <c r="I15" i="20"/>
  <c r="H15" i="20"/>
  <c r="G15" i="20"/>
  <c r="F15" i="20"/>
  <c r="K14" i="20"/>
  <c r="K6" i="20" s="1"/>
  <c r="J14" i="20"/>
  <c r="I14" i="20"/>
  <c r="H14" i="20"/>
  <c r="H16" i="20" s="1"/>
  <c r="G14" i="20"/>
  <c r="F14" i="20"/>
  <c r="K12" i="20"/>
  <c r="J12" i="20"/>
  <c r="I12" i="20"/>
  <c r="H12" i="20"/>
  <c r="G12" i="20"/>
  <c r="F12" i="20"/>
  <c r="K11" i="20"/>
  <c r="J11" i="20"/>
  <c r="I11" i="20"/>
  <c r="H11" i="20"/>
  <c r="H13" i="20" s="1"/>
  <c r="G11" i="20"/>
  <c r="F11" i="20"/>
  <c r="K9" i="20"/>
  <c r="K10" i="20" s="1"/>
  <c r="J9" i="20"/>
  <c r="J10" i="20" s="1"/>
  <c r="I9" i="20"/>
  <c r="H9" i="20"/>
  <c r="H10" i="20" s="1"/>
  <c r="G9" i="20"/>
  <c r="G10" i="20" s="1"/>
  <c r="F9" i="20"/>
  <c r="F10" i="20" s="1"/>
  <c r="K7" i="20"/>
  <c r="J7" i="20"/>
  <c r="M7" i="20" s="1"/>
  <c r="G7" i="20"/>
  <c r="I6" i="20"/>
  <c r="G6" i="20"/>
  <c r="I16" i="20" l="1"/>
  <c r="M11" i="20"/>
  <c r="M12" i="20"/>
  <c r="H6" i="20"/>
  <c r="H7" i="20"/>
  <c r="L11" i="20"/>
  <c r="G22" i="20"/>
  <c r="K22" i="20"/>
  <c r="M13" i="20"/>
  <c r="J16" i="20"/>
  <c r="H22" i="20"/>
  <c r="P20" i="20"/>
  <c r="M20" i="20"/>
  <c r="M24" i="20"/>
  <c r="M26" i="20"/>
  <c r="H5" i="20"/>
  <c r="L9" i="20"/>
  <c r="L10" i="20" s="1"/>
  <c r="L12" i="20"/>
  <c r="L15" i="20"/>
  <c r="G23" i="20"/>
  <c r="M25" i="20"/>
  <c r="O13" i="21"/>
  <c r="H25" i="21"/>
  <c r="P5" i="21"/>
  <c r="I8" i="21"/>
  <c r="N5" i="21"/>
  <c r="L5" i="21"/>
  <c r="L8" i="21" s="1"/>
  <c r="L25" i="21" s="1"/>
  <c r="O6" i="21"/>
  <c r="M6" i="21"/>
  <c r="L6" i="21"/>
  <c r="L13" i="21"/>
  <c r="O23" i="21"/>
  <c r="M23" i="21"/>
  <c r="O5" i="21"/>
  <c r="J8" i="21"/>
  <c r="M5" i="21"/>
  <c r="M7" i="21"/>
  <c r="N13" i="21"/>
  <c r="K8" i="21"/>
  <c r="F7" i="20"/>
  <c r="O7" i="20" s="1"/>
  <c r="G13" i="20"/>
  <c r="I22" i="20"/>
  <c r="N21" i="20"/>
  <c r="N26" i="20"/>
  <c r="M14" i="20"/>
  <c r="M16" i="20" s="1"/>
  <c r="P12" i="20"/>
  <c r="F23" i="20"/>
  <c r="H23" i="20"/>
  <c r="M9" i="20"/>
  <c r="M10" i="20" s="1"/>
  <c r="L21" i="20"/>
  <c r="M17" i="20"/>
  <c r="M18" i="20" s="1"/>
  <c r="L14" i="20"/>
  <c r="L16" i="20" s="1"/>
  <c r="L26" i="20"/>
  <c r="K23" i="20"/>
  <c r="I5" i="20"/>
  <c r="F13" i="20"/>
  <c r="F16" i="20"/>
  <c r="N16" i="20" s="1"/>
  <c r="O25" i="20"/>
  <c r="M19" i="20"/>
  <c r="M22" i="20" s="1"/>
  <c r="L19" i="20"/>
  <c r="O9" i="20"/>
  <c r="O12" i="20"/>
  <c r="G16" i="20"/>
  <c r="P14" i="20"/>
  <c r="O17" i="20"/>
  <c r="O20" i="20"/>
  <c r="O24" i="20"/>
  <c r="N9" i="20"/>
  <c r="N11" i="20"/>
  <c r="N14" i="20"/>
  <c r="N15" i="20"/>
  <c r="N17" i="20"/>
  <c r="N22" i="20"/>
  <c r="N25" i="20"/>
  <c r="O26" i="20"/>
  <c r="O11" i="20"/>
  <c r="I13" i="20"/>
  <c r="O15" i="20"/>
  <c r="P26" i="20"/>
  <c r="P10" i="20"/>
  <c r="P11" i="20"/>
  <c r="N12" i="20"/>
  <c r="O14" i="20"/>
  <c r="P15" i="20"/>
  <c r="P18" i="20"/>
  <c r="P22" i="20"/>
  <c r="N20" i="20"/>
  <c r="P21" i="20"/>
  <c r="N24" i="20"/>
  <c r="P25" i="20"/>
  <c r="O10" i="20"/>
  <c r="N13" i="20"/>
  <c r="O18" i="20"/>
  <c r="O22" i="20"/>
  <c r="P24" i="20"/>
  <c r="J5" i="20"/>
  <c r="P9" i="20"/>
  <c r="I10" i="20"/>
  <c r="N10" i="20" s="1"/>
  <c r="J13" i="20"/>
  <c r="O13" i="20" s="1"/>
  <c r="K16" i="20"/>
  <c r="P17" i="20"/>
  <c r="I18" i="20"/>
  <c r="N18" i="20" s="1"/>
  <c r="N19" i="20"/>
  <c r="F5" i="20"/>
  <c r="G5" i="20"/>
  <c r="G8" i="20" s="1"/>
  <c r="G27" i="20" s="1"/>
  <c r="K5" i="20"/>
  <c r="F6" i="20"/>
  <c r="N6" i="20" s="1"/>
  <c r="J6" i="20"/>
  <c r="M6" i="20" s="1"/>
  <c r="I7" i="20"/>
  <c r="K13" i="20"/>
  <c r="P13" i="20" s="1"/>
  <c r="O19" i="20"/>
  <c r="I23" i="20"/>
  <c r="P19" i="20"/>
  <c r="J23" i="20"/>
  <c r="H8" i="20" l="1"/>
  <c r="H27" i="20" s="1"/>
  <c r="L5" i="20"/>
  <c r="P23" i="20"/>
  <c r="O16" i="20"/>
  <c r="L13" i="20"/>
  <c r="L6" i="20"/>
  <c r="I25" i="21"/>
  <c r="N25" i="21" s="1"/>
  <c r="N8" i="21"/>
  <c r="K25" i="21"/>
  <c r="P25" i="21" s="1"/>
  <c r="P8" i="21"/>
  <c r="J25" i="21"/>
  <c r="O25" i="21" s="1"/>
  <c r="O8" i="21"/>
  <c r="M8" i="21"/>
  <c r="M25" i="21" s="1"/>
  <c r="O23" i="20"/>
  <c r="M23" i="20"/>
  <c r="N7" i="20"/>
  <c r="L7" i="20"/>
  <c r="P7" i="20"/>
  <c r="N23" i="20"/>
  <c r="L23" i="20"/>
  <c r="N5" i="20"/>
  <c r="P16" i="20"/>
  <c r="M5" i="20"/>
  <c r="M8" i="20" s="1"/>
  <c r="M27" i="20" s="1"/>
  <c r="L22" i="20"/>
  <c r="L8" i="20"/>
  <c r="K8" i="20"/>
  <c r="P5" i="20"/>
  <c r="P6" i="20"/>
  <c r="O6" i="20"/>
  <c r="F8" i="20"/>
  <c r="F27" i="20" s="1"/>
  <c r="J8" i="20"/>
  <c r="O5" i="20"/>
  <c r="I8" i="20"/>
  <c r="L27" i="20" l="1"/>
  <c r="I27" i="20"/>
  <c r="N27" i="20" s="1"/>
  <c r="N8" i="20"/>
  <c r="J27" i="20"/>
  <c r="O27" i="20" s="1"/>
  <c r="O8" i="20"/>
  <c r="P8" i="20"/>
  <c r="K27" i="20"/>
  <c r="P27" i="20" s="1"/>
  <c r="K26" i="19" l="1"/>
  <c r="J26" i="19"/>
  <c r="I26" i="19"/>
  <c r="H26" i="19"/>
  <c r="G26" i="19"/>
  <c r="F26" i="19"/>
  <c r="K25" i="19"/>
  <c r="J25" i="19"/>
  <c r="M25" i="19" s="1"/>
  <c r="I25" i="19"/>
  <c r="H25" i="19"/>
  <c r="G25" i="19"/>
  <c r="F25" i="19"/>
  <c r="K24" i="19"/>
  <c r="K23" i="19" s="1"/>
  <c r="J24" i="19"/>
  <c r="I24" i="19"/>
  <c r="H24" i="19"/>
  <c r="G24" i="19"/>
  <c r="G23" i="19" s="1"/>
  <c r="F24" i="19"/>
  <c r="K21" i="19"/>
  <c r="J21" i="19"/>
  <c r="I21" i="19"/>
  <c r="L21" i="19" s="1"/>
  <c r="H21" i="19"/>
  <c r="G21" i="19"/>
  <c r="F21" i="19"/>
  <c r="K20" i="19"/>
  <c r="J20" i="19"/>
  <c r="I20" i="19"/>
  <c r="H20" i="19"/>
  <c r="G20" i="19"/>
  <c r="F20" i="19"/>
  <c r="K19" i="19"/>
  <c r="J19" i="19"/>
  <c r="I19" i="19"/>
  <c r="L19" i="19" s="1"/>
  <c r="H19" i="19"/>
  <c r="G19" i="19"/>
  <c r="F19" i="19"/>
  <c r="K17" i="19"/>
  <c r="K18" i="19" s="1"/>
  <c r="J17" i="19"/>
  <c r="J18" i="19" s="1"/>
  <c r="I17" i="19"/>
  <c r="L17" i="19" s="1"/>
  <c r="L18" i="19" s="1"/>
  <c r="H17" i="19"/>
  <c r="H7" i="19" s="1"/>
  <c r="G17" i="19"/>
  <c r="G18" i="19" s="1"/>
  <c r="F17" i="19"/>
  <c r="F18" i="19" s="1"/>
  <c r="K15" i="19"/>
  <c r="J15" i="19"/>
  <c r="M15" i="19" s="1"/>
  <c r="I15" i="19"/>
  <c r="L15" i="19" s="1"/>
  <c r="H15" i="19"/>
  <c r="G15" i="19"/>
  <c r="F15" i="19"/>
  <c r="K14" i="19"/>
  <c r="P14" i="19" s="1"/>
  <c r="J14" i="19"/>
  <c r="I14" i="19"/>
  <c r="H14" i="19"/>
  <c r="G14" i="19"/>
  <c r="G16" i="19" s="1"/>
  <c r="F14" i="19"/>
  <c r="K12" i="19"/>
  <c r="J12" i="19"/>
  <c r="M12" i="19" s="1"/>
  <c r="I12" i="19"/>
  <c r="L12" i="19" s="1"/>
  <c r="H12" i="19"/>
  <c r="G12" i="19"/>
  <c r="F12" i="19"/>
  <c r="P12" i="19" s="1"/>
  <c r="K11" i="19"/>
  <c r="J11" i="19"/>
  <c r="I11" i="19"/>
  <c r="L11" i="19" s="1"/>
  <c r="H11" i="19"/>
  <c r="H13" i="19" s="1"/>
  <c r="G11" i="19"/>
  <c r="G13" i="19" s="1"/>
  <c r="F11" i="19"/>
  <c r="K9" i="19"/>
  <c r="K10" i="19" s="1"/>
  <c r="J9" i="19"/>
  <c r="J10" i="19" s="1"/>
  <c r="I9" i="19"/>
  <c r="I5" i="19" s="1"/>
  <c r="H9" i="19"/>
  <c r="G9" i="19"/>
  <c r="G10" i="19" s="1"/>
  <c r="F9" i="19"/>
  <c r="F10" i="19" s="1"/>
  <c r="G7" i="19"/>
  <c r="F7" i="19"/>
  <c r="L25" i="19" l="1"/>
  <c r="H6" i="19"/>
  <c r="O21" i="19"/>
  <c r="M26" i="19"/>
  <c r="L13" i="19"/>
  <c r="K22" i="19"/>
  <c r="M11" i="19"/>
  <c r="M13" i="19" s="1"/>
  <c r="F16" i="19"/>
  <c r="P20" i="19"/>
  <c r="M20" i="19"/>
  <c r="L24" i="19"/>
  <c r="G22" i="19"/>
  <c r="I6" i="19"/>
  <c r="P21" i="19"/>
  <c r="M19" i="19"/>
  <c r="M21" i="19"/>
  <c r="M24" i="19"/>
  <c r="H22" i="19"/>
  <c r="L20" i="19"/>
  <c r="L22" i="19" s="1"/>
  <c r="K6" i="19"/>
  <c r="K7" i="19"/>
  <c r="J16" i="19"/>
  <c r="F23" i="19"/>
  <c r="P23" i="19" s="1"/>
  <c r="O24" i="19"/>
  <c r="O25" i="19"/>
  <c r="N26" i="19"/>
  <c r="L26" i="19"/>
  <c r="L9" i="19"/>
  <c r="L10" i="19" s="1"/>
  <c r="M17" i="19"/>
  <c r="M18" i="19" s="1"/>
  <c r="M9" i="19"/>
  <c r="M10" i="19" s="1"/>
  <c r="M14" i="19"/>
  <c r="M16" i="19" s="1"/>
  <c r="J7" i="19"/>
  <c r="H5" i="19"/>
  <c r="H8" i="19" s="1"/>
  <c r="O9" i="19"/>
  <c r="I16" i="19"/>
  <c r="N16" i="19" s="1"/>
  <c r="O17" i="19"/>
  <c r="I22" i="19"/>
  <c r="N21" i="19"/>
  <c r="P25" i="19"/>
  <c r="L14" i="19"/>
  <c r="L16" i="19" s="1"/>
  <c r="O20" i="19"/>
  <c r="G6" i="19"/>
  <c r="P7" i="19"/>
  <c r="N9" i="19"/>
  <c r="H10" i="19"/>
  <c r="N11" i="19"/>
  <c r="H16" i="19"/>
  <c r="N14" i="19"/>
  <c r="N15" i="19"/>
  <c r="N17" i="19"/>
  <c r="H18" i="19"/>
  <c r="N25" i="19"/>
  <c r="O26" i="19"/>
  <c r="F13" i="19"/>
  <c r="O11" i="19"/>
  <c r="I13" i="19"/>
  <c r="O15" i="19"/>
  <c r="F22" i="19"/>
  <c r="J22" i="19"/>
  <c r="P26" i="19"/>
  <c r="O12" i="19"/>
  <c r="P11" i="19"/>
  <c r="N12" i="19"/>
  <c r="O14" i="19"/>
  <c r="P15" i="19"/>
  <c r="P18" i="19"/>
  <c r="N20" i="19"/>
  <c r="N24" i="19"/>
  <c r="H23" i="19"/>
  <c r="H27" i="19" s="1"/>
  <c r="O10" i="19"/>
  <c r="N13" i="19"/>
  <c r="O18" i="19"/>
  <c r="P10" i="19"/>
  <c r="F5" i="19"/>
  <c r="N5" i="19" s="1"/>
  <c r="J5" i="19"/>
  <c r="L5" i="19" s="1"/>
  <c r="P9" i="19"/>
  <c r="I10" i="19"/>
  <c r="N10" i="19" s="1"/>
  <c r="J13" i="19"/>
  <c r="K16" i="19"/>
  <c r="P16" i="19" s="1"/>
  <c r="P17" i="19"/>
  <c r="I18" i="19"/>
  <c r="N18" i="19" s="1"/>
  <c r="N19" i="19"/>
  <c r="P24" i="19"/>
  <c r="G5" i="19"/>
  <c r="K5" i="19"/>
  <c r="F6" i="19"/>
  <c r="N6" i="19" s="1"/>
  <c r="J6" i="19"/>
  <c r="I7" i="19"/>
  <c r="K13" i="19"/>
  <c r="O19" i="19"/>
  <c r="I23" i="19"/>
  <c r="P19" i="19"/>
  <c r="J23" i="19"/>
  <c r="N22" i="19" l="1"/>
  <c r="O16" i="19"/>
  <c r="P13" i="19"/>
  <c r="G8" i="19"/>
  <c r="G27" i="19" s="1"/>
  <c r="M22" i="19"/>
  <c r="O23" i="19"/>
  <c r="M23" i="19"/>
  <c r="N7" i="19"/>
  <c r="L7" i="19"/>
  <c r="N23" i="19"/>
  <c r="L23" i="19"/>
  <c r="O6" i="19"/>
  <c r="M6" i="19"/>
  <c r="M5" i="19"/>
  <c r="O22" i="19"/>
  <c r="P6" i="19"/>
  <c r="P22" i="19"/>
  <c r="O7" i="19"/>
  <c r="M7" i="19"/>
  <c r="L6" i="19"/>
  <c r="O13" i="19"/>
  <c r="K8" i="19"/>
  <c r="P5" i="19"/>
  <c r="J8" i="19"/>
  <c r="O5" i="19"/>
  <c r="F8" i="19"/>
  <c r="F27" i="19" s="1"/>
  <c r="I8" i="19"/>
  <c r="L8" i="19" l="1"/>
  <c r="L27" i="19" s="1"/>
  <c r="M8" i="19"/>
  <c r="M27" i="19" s="1"/>
  <c r="J27" i="19"/>
  <c r="O27" i="19" s="1"/>
  <c r="O8" i="19"/>
  <c r="I27" i="19"/>
  <c r="N27" i="19" s="1"/>
  <c r="N8" i="19"/>
  <c r="K27" i="19"/>
  <c r="P27" i="19" s="1"/>
  <c r="P8" i="19"/>
  <c r="K26" i="18" l="1"/>
  <c r="J26" i="18"/>
  <c r="I26" i="18"/>
  <c r="H26" i="18"/>
  <c r="G26" i="18"/>
  <c r="F26" i="18"/>
  <c r="K25" i="18"/>
  <c r="J25" i="18"/>
  <c r="I25" i="18"/>
  <c r="H25" i="18"/>
  <c r="G25" i="18"/>
  <c r="F25" i="18"/>
  <c r="K24" i="18"/>
  <c r="J24" i="18"/>
  <c r="I24" i="18"/>
  <c r="H24" i="18"/>
  <c r="G24" i="18"/>
  <c r="F24" i="18"/>
  <c r="K21" i="18"/>
  <c r="J21" i="18"/>
  <c r="I21" i="18"/>
  <c r="H21" i="18"/>
  <c r="G21" i="18"/>
  <c r="F21" i="18"/>
  <c r="K20" i="18"/>
  <c r="J20" i="18"/>
  <c r="I20" i="18"/>
  <c r="H20" i="18"/>
  <c r="G20" i="18"/>
  <c r="F20" i="18"/>
  <c r="K19" i="18"/>
  <c r="J19" i="18"/>
  <c r="I19" i="18"/>
  <c r="H19" i="18"/>
  <c r="G19" i="18"/>
  <c r="F19" i="18"/>
  <c r="K17" i="18"/>
  <c r="J17" i="18"/>
  <c r="I17" i="18"/>
  <c r="H17" i="18"/>
  <c r="G17" i="18"/>
  <c r="F17" i="18"/>
  <c r="K15" i="18"/>
  <c r="J15" i="18"/>
  <c r="I15" i="18"/>
  <c r="H15" i="18"/>
  <c r="G15" i="18"/>
  <c r="F15" i="18"/>
  <c r="K14" i="18"/>
  <c r="J14" i="18"/>
  <c r="I14" i="18"/>
  <c r="H14" i="18"/>
  <c r="G14" i="18"/>
  <c r="F14" i="18"/>
  <c r="K12" i="18"/>
  <c r="J12" i="18"/>
  <c r="I12" i="18"/>
  <c r="H12" i="18"/>
  <c r="G12" i="18"/>
  <c r="F12" i="18"/>
  <c r="K11" i="18"/>
  <c r="J11" i="18"/>
  <c r="I11" i="18"/>
  <c r="H11" i="18"/>
  <c r="G11" i="18"/>
  <c r="F11" i="18"/>
  <c r="K9" i="18"/>
  <c r="J9" i="18"/>
  <c r="I9" i="18"/>
  <c r="H9" i="18"/>
  <c r="G9" i="18"/>
  <c r="F9" i="18"/>
  <c r="P26" i="18" l="1"/>
  <c r="M26" i="18"/>
  <c r="L26" i="18"/>
  <c r="O26" i="18"/>
  <c r="N26" i="18"/>
  <c r="O25" i="18"/>
  <c r="L25" i="18"/>
  <c r="P25" i="18"/>
  <c r="M25" i="18"/>
  <c r="N25" i="18"/>
  <c r="H23" i="18"/>
  <c r="P24" i="18"/>
  <c r="M24" i="18"/>
  <c r="L24" i="18"/>
  <c r="G23" i="18"/>
  <c r="F23" i="18"/>
  <c r="I23" i="18"/>
  <c r="H22" i="18"/>
  <c r="O21" i="18"/>
  <c r="L21" i="18"/>
  <c r="P21" i="18"/>
  <c r="M21" i="18"/>
  <c r="N21" i="18"/>
  <c r="K6" i="18"/>
  <c r="M20" i="18"/>
  <c r="L20" i="18"/>
  <c r="G6" i="18"/>
  <c r="N20" i="18"/>
  <c r="M19" i="18"/>
  <c r="K22" i="18"/>
  <c r="J22" i="18"/>
  <c r="L19" i="18"/>
  <c r="G22" i="18"/>
  <c r="F22" i="18"/>
  <c r="I18" i="18"/>
  <c r="H18" i="18"/>
  <c r="O17" i="18"/>
  <c r="L17" i="18"/>
  <c r="L18" i="18" s="1"/>
  <c r="K18" i="18"/>
  <c r="J18" i="18"/>
  <c r="N17" i="18"/>
  <c r="H7" i="18"/>
  <c r="G18" i="18"/>
  <c r="F18" i="18"/>
  <c r="K16" i="18"/>
  <c r="J16" i="18"/>
  <c r="G16" i="18"/>
  <c r="F16" i="18"/>
  <c r="M15" i="18"/>
  <c r="P15" i="18"/>
  <c r="O15" i="18"/>
  <c r="L15" i="18"/>
  <c r="P14" i="18"/>
  <c r="M14" i="18"/>
  <c r="M16" i="18" s="1"/>
  <c r="L14" i="18"/>
  <c r="O14" i="18"/>
  <c r="I16" i="18"/>
  <c r="H16" i="18"/>
  <c r="K13" i="18"/>
  <c r="H13" i="18"/>
  <c r="G13" i="18"/>
  <c r="P12" i="18"/>
  <c r="M12" i="18"/>
  <c r="N12" i="18"/>
  <c r="M11" i="18"/>
  <c r="P11" i="18"/>
  <c r="J13" i="18"/>
  <c r="L11" i="18"/>
  <c r="F13" i="18"/>
  <c r="I10" i="18"/>
  <c r="H10" i="18"/>
  <c r="O9" i="18"/>
  <c r="L9" i="18"/>
  <c r="L10" i="18" s="1"/>
  <c r="K10" i="18"/>
  <c r="J10" i="18"/>
  <c r="N9" i="18"/>
  <c r="G10" i="18"/>
  <c r="F10" i="18"/>
  <c r="J7" i="18"/>
  <c r="I7" i="18"/>
  <c r="L7" i="18" s="1"/>
  <c r="F7" i="18"/>
  <c r="I6" i="18"/>
  <c r="H6" i="18"/>
  <c r="K5" i="18"/>
  <c r="H5" i="18"/>
  <c r="G5" i="18"/>
  <c r="K26" i="17"/>
  <c r="M26" i="17" s="1"/>
  <c r="J26" i="17"/>
  <c r="I26" i="17"/>
  <c r="H26" i="17"/>
  <c r="G26" i="17"/>
  <c r="F26" i="17"/>
  <c r="K25" i="17"/>
  <c r="J25" i="17"/>
  <c r="I25" i="17"/>
  <c r="H25" i="17"/>
  <c r="G25" i="17"/>
  <c r="F25" i="17"/>
  <c r="K24" i="17"/>
  <c r="P24" i="17" s="1"/>
  <c r="J24" i="17"/>
  <c r="I24" i="17"/>
  <c r="H24" i="17"/>
  <c r="G24" i="17"/>
  <c r="F24" i="17"/>
  <c r="K21" i="17"/>
  <c r="J21" i="17"/>
  <c r="M21" i="17" s="1"/>
  <c r="I21" i="17"/>
  <c r="H21" i="17"/>
  <c r="G21" i="17"/>
  <c r="F21" i="17"/>
  <c r="K20" i="17"/>
  <c r="K22" i="17" s="1"/>
  <c r="J20" i="17"/>
  <c r="I20" i="17"/>
  <c r="H20" i="17"/>
  <c r="G20" i="17"/>
  <c r="G22" i="17" s="1"/>
  <c r="F20" i="17"/>
  <c r="K19" i="17"/>
  <c r="J19" i="17"/>
  <c r="I19" i="17"/>
  <c r="L19" i="17" s="1"/>
  <c r="H19" i="17"/>
  <c r="G19" i="17"/>
  <c r="F19" i="17"/>
  <c r="K17" i="17"/>
  <c r="K18" i="17" s="1"/>
  <c r="J17" i="17"/>
  <c r="I17" i="17"/>
  <c r="N17" i="17" s="1"/>
  <c r="H17" i="17"/>
  <c r="H18" i="17" s="1"/>
  <c r="G17" i="17"/>
  <c r="G18" i="17" s="1"/>
  <c r="F17" i="17"/>
  <c r="K15" i="17"/>
  <c r="J15" i="17"/>
  <c r="M15" i="17" s="1"/>
  <c r="I15" i="17"/>
  <c r="I16" i="17" s="1"/>
  <c r="H15" i="17"/>
  <c r="G15" i="17"/>
  <c r="F15" i="17"/>
  <c r="K14" i="17"/>
  <c r="P14" i="17" s="1"/>
  <c r="J14" i="17"/>
  <c r="I14" i="17"/>
  <c r="H14" i="17"/>
  <c r="G14" i="17"/>
  <c r="G16" i="17" s="1"/>
  <c r="F14" i="17"/>
  <c r="K12" i="17"/>
  <c r="J12" i="17"/>
  <c r="I12" i="17"/>
  <c r="N12" i="17" s="1"/>
  <c r="H12" i="17"/>
  <c r="G12" i="17"/>
  <c r="F12" i="17"/>
  <c r="P12" i="17" s="1"/>
  <c r="K11" i="17"/>
  <c r="K13" i="17" s="1"/>
  <c r="J11" i="17"/>
  <c r="I11" i="17"/>
  <c r="H11" i="17"/>
  <c r="G11" i="17"/>
  <c r="G5" i="17" s="1"/>
  <c r="F11" i="17"/>
  <c r="K9" i="17"/>
  <c r="K10" i="17" s="1"/>
  <c r="J9" i="17"/>
  <c r="M9" i="17" s="1"/>
  <c r="I9" i="17"/>
  <c r="N9" i="17" s="1"/>
  <c r="H9" i="17"/>
  <c r="H10" i="17" s="1"/>
  <c r="G9" i="17"/>
  <c r="G10" i="17" s="1"/>
  <c r="F9" i="17"/>
  <c r="F10" i="17" s="1"/>
  <c r="P26" i="17"/>
  <c r="O26" i="17"/>
  <c r="H23" i="17"/>
  <c r="L24" i="17"/>
  <c r="O21" i="17"/>
  <c r="N20" i="17"/>
  <c r="J22" i="17"/>
  <c r="O17" i="17"/>
  <c r="J18" i="17"/>
  <c r="F18" i="17"/>
  <c r="F16" i="17"/>
  <c r="P15" i="17"/>
  <c r="O15" i="17"/>
  <c r="O14" i="17"/>
  <c r="H13" i="17"/>
  <c r="O9" i="17"/>
  <c r="J7" i="17"/>
  <c r="F7" i="17"/>
  <c r="I6" i="17"/>
  <c r="H6" i="17"/>
  <c r="J5" i="17"/>
  <c r="N21" i="17" l="1"/>
  <c r="N16" i="17"/>
  <c r="O12" i="17"/>
  <c r="P11" i="17"/>
  <c r="I13" i="17"/>
  <c r="M12" i="17"/>
  <c r="P19" i="17"/>
  <c r="P21" i="17"/>
  <c r="N26" i="17"/>
  <c r="K5" i="17"/>
  <c r="M5" i="17" s="1"/>
  <c r="J10" i="17"/>
  <c r="L15" i="17"/>
  <c r="M11" i="17"/>
  <c r="M13" i="17" s="1"/>
  <c r="M17" i="17"/>
  <c r="M20" i="17"/>
  <c r="O7" i="18"/>
  <c r="O7" i="17"/>
  <c r="L12" i="17"/>
  <c r="G13" i="17"/>
  <c r="K23" i="17"/>
  <c r="N25" i="17"/>
  <c r="O25" i="17"/>
  <c r="L16" i="18"/>
  <c r="M19" i="17"/>
  <c r="O16" i="18"/>
  <c r="I23" i="17"/>
  <c r="G23" i="17"/>
  <c r="M24" i="17"/>
  <c r="K6" i="17"/>
  <c r="L11" i="17"/>
  <c r="L13" i="17" s="1"/>
  <c r="K16" i="17"/>
  <c r="P16" i="17" s="1"/>
  <c r="F13" i="17"/>
  <c r="O11" i="17"/>
  <c r="L14" i="17"/>
  <c r="H16" i="17"/>
  <c r="H22" i="17"/>
  <c r="F22" i="17"/>
  <c r="O22" i="17" s="1"/>
  <c r="M14" i="17"/>
  <c r="M16" i="17" s="1"/>
  <c r="M25" i="17"/>
  <c r="M13" i="18"/>
  <c r="N16" i="18"/>
  <c r="P16" i="18"/>
  <c r="M22" i="18"/>
  <c r="P18" i="18"/>
  <c r="N18" i="18"/>
  <c r="H8" i="18"/>
  <c r="H27" i="18" s="1"/>
  <c r="N10" i="18"/>
  <c r="L22" i="18"/>
  <c r="P13" i="18"/>
  <c r="O22" i="18"/>
  <c r="O10" i="18"/>
  <c r="P10" i="18"/>
  <c r="O13" i="18"/>
  <c r="O18" i="18"/>
  <c r="P22" i="18"/>
  <c r="N7" i="18"/>
  <c r="P9" i="18"/>
  <c r="N11" i="18"/>
  <c r="N15" i="18"/>
  <c r="P17" i="18"/>
  <c r="O20" i="18"/>
  <c r="J23" i="18"/>
  <c r="L23" i="18" s="1"/>
  <c r="O24" i="18"/>
  <c r="I5" i="18"/>
  <c r="F6" i="18"/>
  <c r="N6" i="18" s="1"/>
  <c r="J6" i="18"/>
  <c r="G7" i="18"/>
  <c r="G8" i="18" s="1"/>
  <c r="G27" i="18" s="1"/>
  <c r="K7" i="18"/>
  <c r="M9" i="18"/>
  <c r="M10" i="18" s="1"/>
  <c r="O11" i="18"/>
  <c r="L12" i="18"/>
  <c r="L13" i="18" s="1"/>
  <c r="I13" i="18"/>
  <c r="N13" i="18" s="1"/>
  <c r="N14" i="18"/>
  <c r="M17" i="18"/>
  <c r="M18" i="18" s="1"/>
  <c r="O19" i="18"/>
  <c r="P20" i="18"/>
  <c r="K23" i="18"/>
  <c r="P23" i="18" s="1"/>
  <c r="N24" i="18"/>
  <c r="O12" i="18"/>
  <c r="N19" i="18"/>
  <c r="I22" i="18"/>
  <c r="N22" i="18" s="1"/>
  <c r="N23" i="18"/>
  <c r="F5" i="18"/>
  <c r="J5" i="18"/>
  <c r="P19" i="18"/>
  <c r="L26" i="17"/>
  <c r="L20" i="17"/>
  <c r="G6" i="17"/>
  <c r="H7" i="17"/>
  <c r="I7" i="17"/>
  <c r="L7" i="17" s="1"/>
  <c r="J16" i="17"/>
  <c r="O16" i="17" s="1"/>
  <c r="N13" i="17"/>
  <c r="F5" i="17"/>
  <c r="O5" i="17" s="1"/>
  <c r="N11" i="17"/>
  <c r="J13" i="17"/>
  <c r="P13" i="17"/>
  <c r="H5" i="17"/>
  <c r="O10" i="17"/>
  <c r="P10" i="17"/>
  <c r="O18" i="17"/>
  <c r="L16" i="17"/>
  <c r="P18" i="17"/>
  <c r="L9" i="17"/>
  <c r="L10" i="17" s="1"/>
  <c r="P9" i="17"/>
  <c r="I10" i="17"/>
  <c r="N10" i="17" s="1"/>
  <c r="N15" i="17"/>
  <c r="L17" i="17"/>
  <c r="L18" i="17" s="1"/>
  <c r="P17" i="17"/>
  <c r="I18" i="17"/>
  <c r="N18" i="17" s="1"/>
  <c r="N19" i="17"/>
  <c r="O20" i="17"/>
  <c r="L21" i="17"/>
  <c r="L22" i="17" s="1"/>
  <c r="I22" i="17"/>
  <c r="F23" i="17"/>
  <c r="J23" i="17"/>
  <c r="O24" i="17"/>
  <c r="L25" i="17"/>
  <c r="P25" i="17"/>
  <c r="N24" i="17"/>
  <c r="I5" i="17"/>
  <c r="F6" i="17"/>
  <c r="J6" i="17"/>
  <c r="G7" i="17"/>
  <c r="G8" i="17" s="1"/>
  <c r="G27" i="17" s="1"/>
  <c r="K7" i="17"/>
  <c r="M7" i="17" s="1"/>
  <c r="M10" i="17"/>
  <c r="N14" i="17"/>
  <c r="M18" i="17"/>
  <c r="O19" i="17"/>
  <c r="P20" i="17"/>
  <c r="P22" i="17" l="1"/>
  <c r="N22" i="17"/>
  <c r="M22" i="17"/>
  <c r="M23" i="17"/>
  <c r="O13" i="17"/>
  <c r="P23" i="17"/>
  <c r="N7" i="17"/>
  <c r="H8" i="17"/>
  <c r="H27" i="17" s="1"/>
  <c r="F8" i="18"/>
  <c r="F27" i="18" s="1"/>
  <c r="O6" i="18"/>
  <c r="M6" i="18"/>
  <c r="L6" i="18"/>
  <c r="M23" i="18"/>
  <c r="O23" i="18"/>
  <c r="J8" i="18"/>
  <c r="M5" i="18"/>
  <c r="O5" i="18"/>
  <c r="P7" i="18"/>
  <c r="M7" i="18"/>
  <c r="I8" i="18"/>
  <c r="N5" i="18"/>
  <c r="L5" i="18"/>
  <c r="K8" i="18"/>
  <c r="P6" i="18"/>
  <c r="P5" i="18"/>
  <c r="P5" i="17"/>
  <c r="F8" i="17"/>
  <c r="F27" i="17" s="1"/>
  <c r="P6" i="17"/>
  <c r="O23" i="17"/>
  <c r="L23" i="17"/>
  <c r="P7" i="17"/>
  <c r="I8" i="17"/>
  <c r="N5" i="17"/>
  <c r="L5" i="17"/>
  <c r="N6" i="17"/>
  <c r="O6" i="17"/>
  <c r="L6" i="17"/>
  <c r="J8" i="17"/>
  <c r="M6" i="17"/>
  <c r="N23" i="17"/>
  <c r="K8" i="17"/>
  <c r="L8" i="17" l="1"/>
  <c r="L27" i="17" s="1"/>
  <c r="M8" i="18"/>
  <c r="M27" i="18" s="1"/>
  <c r="I27" i="18"/>
  <c r="N27" i="18" s="1"/>
  <c r="N8" i="18"/>
  <c r="K27" i="18"/>
  <c r="P27" i="18" s="1"/>
  <c r="P8" i="18"/>
  <c r="J27" i="18"/>
  <c r="O27" i="18" s="1"/>
  <c r="O8" i="18"/>
  <c r="L8" i="18"/>
  <c r="L27" i="18" s="1"/>
  <c r="M8" i="17"/>
  <c r="M27" i="17" s="1"/>
  <c r="J27" i="17"/>
  <c r="O27" i="17" s="1"/>
  <c r="O8" i="17"/>
  <c r="K27" i="17"/>
  <c r="P27" i="17" s="1"/>
  <c r="P8" i="17"/>
  <c r="N8" i="17"/>
  <c r="I27" i="17"/>
  <c r="N27" i="17" s="1"/>
  <c r="P12" i="16" l="1"/>
  <c r="O12" i="16"/>
  <c r="N12" i="16"/>
  <c r="N11" i="16"/>
  <c r="P11" i="16"/>
  <c r="K13" i="16"/>
  <c r="K26" i="16"/>
  <c r="J26" i="16"/>
  <c r="I26" i="16"/>
  <c r="H26" i="16"/>
  <c r="G26" i="16"/>
  <c r="F26" i="16"/>
  <c r="K25" i="16"/>
  <c r="J25" i="16"/>
  <c r="I25" i="16"/>
  <c r="H25" i="16"/>
  <c r="G25" i="16"/>
  <c r="F25" i="16"/>
  <c r="K24" i="16"/>
  <c r="J24" i="16"/>
  <c r="I24" i="16"/>
  <c r="H24" i="16"/>
  <c r="G24" i="16"/>
  <c r="F24" i="16"/>
  <c r="K21" i="16"/>
  <c r="J21" i="16"/>
  <c r="I21" i="16"/>
  <c r="H21" i="16"/>
  <c r="G21" i="16"/>
  <c r="F21" i="16"/>
  <c r="K20" i="16"/>
  <c r="J20" i="16"/>
  <c r="I20" i="16"/>
  <c r="H20" i="16"/>
  <c r="G20" i="16"/>
  <c r="F20" i="16"/>
  <c r="K19" i="16"/>
  <c r="K22" i="16" s="1"/>
  <c r="J19" i="16"/>
  <c r="I19" i="16"/>
  <c r="H19" i="16"/>
  <c r="G19" i="16"/>
  <c r="F19" i="16"/>
  <c r="K17" i="16"/>
  <c r="J17" i="16"/>
  <c r="I17" i="16"/>
  <c r="N17" i="16" s="1"/>
  <c r="H17" i="16"/>
  <c r="H7" i="16" s="1"/>
  <c r="G17" i="16"/>
  <c r="G7" i="16" s="1"/>
  <c r="F17" i="16"/>
  <c r="F7" i="16" s="1"/>
  <c r="K15" i="16"/>
  <c r="J15" i="16"/>
  <c r="I15" i="16"/>
  <c r="H15" i="16"/>
  <c r="G15" i="16"/>
  <c r="G16" i="16" s="1"/>
  <c r="F15" i="16"/>
  <c r="K14" i="16"/>
  <c r="J14" i="16"/>
  <c r="J6" i="16" s="1"/>
  <c r="I14" i="16"/>
  <c r="H14" i="16"/>
  <c r="H6" i="16" s="1"/>
  <c r="G14" i="16"/>
  <c r="G6" i="16" s="1"/>
  <c r="F14" i="16"/>
  <c r="F6" i="16" s="1"/>
  <c r="M12" i="16"/>
  <c r="L12" i="16"/>
  <c r="M11" i="16"/>
  <c r="L11" i="16"/>
  <c r="K9" i="16"/>
  <c r="J9" i="16"/>
  <c r="I9" i="16"/>
  <c r="L9" i="16" s="1"/>
  <c r="H9" i="16"/>
  <c r="H5" i="16" s="1"/>
  <c r="G9" i="16"/>
  <c r="F9" i="16"/>
  <c r="P26" i="16" l="1"/>
  <c r="N14" i="16"/>
  <c r="N20" i="16"/>
  <c r="F5" i="16"/>
  <c r="O5" i="16" s="1"/>
  <c r="J5" i="16"/>
  <c r="L15" i="16"/>
  <c r="O15" i="16"/>
  <c r="O25" i="16"/>
  <c r="M15" i="16"/>
  <c r="P15" i="16"/>
  <c r="P21" i="16"/>
  <c r="P25" i="16"/>
  <c r="N26" i="16"/>
  <c r="P14" i="16"/>
  <c r="N21" i="16"/>
  <c r="K6" i="16"/>
  <c r="P6" i="16" s="1"/>
  <c r="O6" i="16"/>
  <c r="O17" i="16"/>
  <c r="O20" i="16"/>
  <c r="O26" i="16"/>
  <c r="O9" i="16"/>
  <c r="P17" i="16"/>
  <c r="N19" i="16"/>
  <c r="P20" i="16"/>
  <c r="N25" i="16"/>
  <c r="J7" i="16"/>
  <c r="O7" i="16" s="1"/>
  <c r="G5" i="16"/>
  <c r="K5" i="16"/>
  <c r="O19" i="16"/>
  <c r="O21" i="16"/>
  <c r="N9" i="16"/>
  <c r="K16" i="16"/>
  <c r="P19" i="16"/>
  <c r="H16" i="16"/>
  <c r="K18" i="16"/>
  <c r="K7" i="16"/>
  <c r="P7" i="16" s="1"/>
  <c r="I5" i="16"/>
  <c r="N15" i="16"/>
  <c r="O14" i="16"/>
  <c r="M9" i="16"/>
  <c r="M10" i="16" s="1"/>
  <c r="I16" i="16"/>
  <c r="K10" i="16"/>
  <c r="I6" i="16"/>
  <c r="N6" i="16" s="1"/>
  <c r="P9" i="16"/>
  <c r="F16" i="16"/>
  <c r="J16" i="16"/>
  <c r="I7" i="16"/>
  <c r="N7" i="16" s="1"/>
  <c r="M26" i="16"/>
  <c r="L24" i="16"/>
  <c r="M21" i="16"/>
  <c r="M19" i="16"/>
  <c r="H22" i="16"/>
  <c r="G22" i="16"/>
  <c r="L17" i="16"/>
  <c r="L18" i="16" s="1"/>
  <c r="H18" i="16"/>
  <c r="G18" i="16"/>
  <c r="M14" i="16"/>
  <c r="M16" i="16" s="1"/>
  <c r="M13" i="16"/>
  <c r="L13" i="16"/>
  <c r="J13" i="16"/>
  <c r="F13" i="16"/>
  <c r="L10" i="16"/>
  <c r="H10" i="16"/>
  <c r="J10" i="16"/>
  <c r="G10" i="16"/>
  <c r="F10" i="16"/>
  <c r="N5" i="16" l="1"/>
  <c r="P5" i="16"/>
  <c r="O16" i="16"/>
  <c r="N16" i="16"/>
  <c r="P16" i="16"/>
  <c r="M20" i="16"/>
  <c r="M22" i="16" s="1"/>
  <c r="L14" i="16"/>
  <c r="L16" i="16" s="1"/>
  <c r="L19" i="16"/>
  <c r="L21" i="16"/>
  <c r="H23" i="16"/>
  <c r="N24" i="16"/>
  <c r="L25" i="16"/>
  <c r="M17" i="16"/>
  <c r="M18" i="16" s="1"/>
  <c r="F23" i="16"/>
  <c r="M25" i="16"/>
  <c r="L20" i="16"/>
  <c r="M24" i="16"/>
  <c r="L26" i="16"/>
  <c r="O13" i="16"/>
  <c r="J18" i="16"/>
  <c r="I23" i="16"/>
  <c r="H13" i="16"/>
  <c r="O11" i="16"/>
  <c r="G8" i="16"/>
  <c r="F18" i="16"/>
  <c r="I22" i="16"/>
  <c r="O24" i="16"/>
  <c r="L7" i="16"/>
  <c r="P10" i="16"/>
  <c r="G13" i="16"/>
  <c r="P13" i="16"/>
  <c r="M6" i="16"/>
  <c r="I13" i="16"/>
  <c r="N13" i="16" s="1"/>
  <c r="I18" i="16"/>
  <c r="F22" i="16"/>
  <c r="P22" i="16" s="1"/>
  <c r="J22" i="16"/>
  <c r="G23" i="16"/>
  <c r="P24" i="16"/>
  <c r="O10" i="16"/>
  <c r="I10" i="16"/>
  <c r="N10" i="16" s="1"/>
  <c r="J23" i="16"/>
  <c r="K23" i="16"/>
  <c r="M21" i="15"/>
  <c r="L21" i="15"/>
  <c r="M17" i="15"/>
  <c r="L17" i="15"/>
  <c r="M15" i="15"/>
  <c r="L15" i="15"/>
  <c r="M13" i="15"/>
  <c r="L13" i="15"/>
  <c r="M10" i="15"/>
  <c r="L10" i="15"/>
  <c r="J23" i="15"/>
  <c r="K25" i="15"/>
  <c r="J25" i="15"/>
  <c r="I25" i="15"/>
  <c r="N25" i="15" s="1"/>
  <c r="H25" i="15"/>
  <c r="G25" i="15"/>
  <c r="F25" i="15"/>
  <c r="K24" i="15"/>
  <c r="J24" i="15"/>
  <c r="I24" i="15"/>
  <c r="H24" i="15"/>
  <c r="G24" i="15"/>
  <c r="F24" i="15"/>
  <c r="K23" i="15"/>
  <c r="I23" i="15"/>
  <c r="H23" i="15"/>
  <c r="G23" i="15"/>
  <c r="F23" i="15"/>
  <c r="K20" i="15"/>
  <c r="J20" i="15"/>
  <c r="I20" i="15"/>
  <c r="H20" i="15"/>
  <c r="G20" i="15"/>
  <c r="F20" i="15"/>
  <c r="K19" i="15"/>
  <c r="K6" i="15" s="1"/>
  <c r="J19" i="15"/>
  <c r="I19" i="15"/>
  <c r="H19" i="15"/>
  <c r="H6" i="15" s="1"/>
  <c r="G19" i="15"/>
  <c r="G6" i="15" s="1"/>
  <c r="F19" i="15"/>
  <c r="P19" i="15" s="1"/>
  <c r="K18" i="15"/>
  <c r="J18" i="15"/>
  <c r="I18" i="15"/>
  <c r="H18" i="15"/>
  <c r="G18" i="15"/>
  <c r="F18" i="15"/>
  <c r="K16" i="15"/>
  <c r="K17" i="15" s="1"/>
  <c r="J16" i="15"/>
  <c r="J7" i="15" s="1"/>
  <c r="I16" i="15"/>
  <c r="H16" i="15"/>
  <c r="H17" i="15" s="1"/>
  <c r="G16" i="15"/>
  <c r="G17" i="15" s="1"/>
  <c r="F16" i="15"/>
  <c r="F7" i="15" s="1"/>
  <c r="K14" i="15"/>
  <c r="J14" i="15"/>
  <c r="I14" i="15"/>
  <c r="I15" i="15" s="1"/>
  <c r="H14" i="15"/>
  <c r="H15" i="15" s="1"/>
  <c r="G14" i="15"/>
  <c r="G15" i="15" s="1"/>
  <c r="F14" i="15"/>
  <c r="F15" i="15" s="1"/>
  <c r="K12" i="15"/>
  <c r="J12" i="15"/>
  <c r="I12" i="15"/>
  <c r="H12" i="15"/>
  <c r="G12" i="15"/>
  <c r="F12" i="15"/>
  <c r="K11" i="15"/>
  <c r="J11" i="15"/>
  <c r="I11" i="15"/>
  <c r="N11" i="15" s="1"/>
  <c r="H11" i="15"/>
  <c r="G11" i="15"/>
  <c r="G13" i="15" s="1"/>
  <c r="F11" i="15"/>
  <c r="K9" i="15"/>
  <c r="K10" i="15" s="1"/>
  <c r="J9" i="15"/>
  <c r="J10" i="15" s="1"/>
  <c r="I9" i="15"/>
  <c r="H9" i="15"/>
  <c r="H10" i="15" s="1"/>
  <c r="G9" i="15"/>
  <c r="G10" i="15" s="1"/>
  <c r="F9" i="15"/>
  <c r="F10" i="15" s="1"/>
  <c r="K13" i="15" l="1"/>
  <c r="P13" i="15" s="1"/>
  <c r="O16" i="15"/>
  <c r="N18" i="15"/>
  <c r="I13" i="15"/>
  <c r="O9" i="15"/>
  <c r="N14" i="15"/>
  <c r="I5" i="15"/>
  <c r="G22" i="15"/>
  <c r="H21" i="15"/>
  <c r="N19" i="15"/>
  <c r="N23" i="15"/>
  <c r="O22" i="16"/>
  <c r="P23" i="16"/>
  <c r="H8" i="16"/>
  <c r="H27" i="16" s="1"/>
  <c r="P18" i="16"/>
  <c r="L22" i="16"/>
  <c r="O23" i="16"/>
  <c r="M23" i="16"/>
  <c r="N23" i="16"/>
  <c r="L23" i="16"/>
  <c r="L5" i="16"/>
  <c r="O25" i="15"/>
  <c r="F8" i="16"/>
  <c r="F27" i="16" s="1"/>
  <c r="G27" i="16"/>
  <c r="H7" i="15"/>
  <c r="F13" i="15"/>
  <c r="J13" i="15"/>
  <c r="N15" i="15"/>
  <c r="P25" i="15"/>
  <c r="N22" i="16"/>
  <c r="L6" i="16"/>
  <c r="O18" i="16"/>
  <c r="G7" i="15"/>
  <c r="H13" i="15"/>
  <c r="G21" i="15"/>
  <c r="K21" i="15"/>
  <c r="P20" i="15"/>
  <c r="O20" i="15"/>
  <c r="P24" i="15"/>
  <c r="O24" i="15"/>
  <c r="H22" i="15"/>
  <c r="I8" i="16"/>
  <c r="M7" i="16"/>
  <c r="N18" i="16"/>
  <c r="J8" i="16"/>
  <c r="K8" i="16"/>
  <c r="M5" i="16"/>
  <c r="K22" i="15"/>
  <c r="K7" i="15"/>
  <c r="P7" i="15" s="1"/>
  <c r="N9" i="15"/>
  <c r="F5" i="15"/>
  <c r="J5" i="15"/>
  <c r="O14" i="15"/>
  <c r="J15" i="15"/>
  <c r="O15" i="15" s="1"/>
  <c r="N16" i="15"/>
  <c r="O19" i="15"/>
  <c r="F22" i="15"/>
  <c r="O23" i="15"/>
  <c r="H5" i="15"/>
  <c r="I6" i="15"/>
  <c r="N13" i="15"/>
  <c r="P14" i="15"/>
  <c r="F21" i="15"/>
  <c r="J21" i="15"/>
  <c r="N20" i="15"/>
  <c r="N24" i="15"/>
  <c r="O10" i="15"/>
  <c r="O7" i="15"/>
  <c r="P10" i="15"/>
  <c r="P9" i="15"/>
  <c r="K15" i="15"/>
  <c r="P15" i="15" s="1"/>
  <c r="P16" i="15"/>
  <c r="I17" i="15"/>
  <c r="I21" i="15"/>
  <c r="G5" i="15"/>
  <c r="K5" i="15"/>
  <c r="F6" i="15"/>
  <c r="J6" i="15"/>
  <c r="I7" i="15"/>
  <c r="O11" i="15"/>
  <c r="F17" i="15"/>
  <c r="P17" i="15" s="1"/>
  <c r="J17" i="15"/>
  <c r="O18" i="15"/>
  <c r="I22" i="15"/>
  <c r="P23" i="15"/>
  <c r="I10" i="15"/>
  <c r="N10" i="15" s="1"/>
  <c r="P11" i="15"/>
  <c r="P18" i="15"/>
  <c r="J22" i="15"/>
  <c r="G8" i="15" l="1"/>
  <c r="G26" i="15" s="1"/>
  <c r="H8" i="15"/>
  <c r="H26" i="15" s="1"/>
  <c r="L8" i="16"/>
  <c r="O22" i="15"/>
  <c r="P22" i="15"/>
  <c r="O13" i="15"/>
  <c r="N6" i="15"/>
  <c r="I8" i="15"/>
  <c r="K27" i="16"/>
  <c r="P27" i="16" s="1"/>
  <c r="P8" i="16"/>
  <c r="I27" i="16"/>
  <c r="N27" i="16" s="1"/>
  <c r="N8" i="16"/>
  <c r="O8" i="16"/>
  <c r="L27" i="16"/>
  <c r="J27" i="16"/>
  <c r="O27" i="16" s="1"/>
  <c r="M8" i="16"/>
  <c r="M27" i="16" s="1"/>
  <c r="O21" i="15"/>
  <c r="O5" i="15"/>
  <c r="M7" i="15"/>
  <c r="N22" i="15"/>
  <c r="P21" i="15"/>
  <c r="P6" i="15"/>
  <c r="F8" i="15"/>
  <c r="F26" i="15" s="1"/>
  <c r="N5" i="15"/>
  <c r="N7" i="15"/>
  <c r="L7" i="15"/>
  <c r="O17" i="15"/>
  <c r="O6" i="15"/>
  <c r="M6" i="15"/>
  <c r="N21" i="15"/>
  <c r="L6" i="15"/>
  <c r="L5" i="15"/>
  <c r="M5" i="15"/>
  <c r="M8" i="15" s="1"/>
  <c r="M26" i="15" s="1"/>
  <c r="K8" i="15"/>
  <c r="P5" i="15"/>
  <c r="I26" i="15"/>
  <c r="N8" i="15"/>
  <c r="N17" i="15"/>
  <c r="J8" i="15"/>
  <c r="N26" i="15" l="1"/>
  <c r="L8" i="15"/>
  <c r="L26" i="15" s="1"/>
  <c r="K26" i="15"/>
  <c r="P26" i="15" s="1"/>
  <c r="P8" i="15"/>
  <c r="J26" i="15"/>
  <c r="O26" i="15" s="1"/>
  <c r="O8" i="15"/>
</calcChain>
</file>

<file path=xl/sharedStrings.xml><?xml version="1.0" encoding="utf-8"?>
<sst xmlns="http://schemas.openxmlformats.org/spreadsheetml/2006/main" count="1188" uniqueCount="79">
  <si>
    <t>FUENTE</t>
  </si>
  <si>
    <t>REC</t>
  </si>
  <si>
    <t>SIT</t>
  </si>
  <si>
    <t>DESCRIPCION</t>
  </si>
  <si>
    <t>PAGOS</t>
  </si>
  <si>
    <t>Nación</t>
  </si>
  <si>
    <t>10</t>
  </si>
  <si>
    <t>CSF</t>
  </si>
  <si>
    <t>Propios</t>
  </si>
  <si>
    <t>20</t>
  </si>
  <si>
    <t>11</t>
  </si>
  <si>
    <t>SSF</t>
  </si>
  <si>
    <t>CONCEPTO</t>
  </si>
  <si>
    <t>EJECUCION VIGENCIA</t>
  </si>
  <si>
    <t>REZAGO POTENCIAL</t>
  </si>
  <si>
    <t>PORCENTAJES DE AVANCE</t>
  </si>
  <si>
    <t>RECURSO</t>
  </si>
  <si>
    <t xml:space="preserve">APROPIACION
VIGENTE </t>
  </si>
  <si>
    <t xml:space="preserve"> CDP
</t>
  </si>
  <si>
    <t xml:space="preserve">APROPIACION
DISPONIBLE </t>
  </si>
  <si>
    <t>COMPROMISOS</t>
  </si>
  <si>
    <t>OBLIGACIONES</t>
  </si>
  <si>
    <t>RESERVA PRESUPUESTAL</t>
  </si>
  <si>
    <t>CUENTAS POR PAGAR</t>
  </si>
  <si>
    <t>%Compromisos      (compromisos/  apro. Vigente)</t>
  </si>
  <si>
    <t>%Obligaciones      (obligaciones/  apro. Vigente)</t>
  </si>
  <si>
    <t>%Pagos      (pagos   /  apro. Vigente)</t>
  </si>
  <si>
    <t>FUNCIONAMIENTO</t>
  </si>
  <si>
    <t>RECURSOS CORRIENTES</t>
  </si>
  <si>
    <t>OTROS RECURSOS DEL TESORO</t>
  </si>
  <si>
    <t>INGRESOS CORRIENTES</t>
  </si>
  <si>
    <t>TOTAL FUNCIONAMIENTO</t>
  </si>
  <si>
    <t>GASTOS DE PERSONAL</t>
  </si>
  <si>
    <t>TOTAL GASTOS DE PERSONAL</t>
  </si>
  <si>
    <t>TRANSFERENCIAS CORRIENTES</t>
  </si>
  <si>
    <t>TOTAL TRANSFERENCIAS</t>
  </si>
  <si>
    <t>INVERSION</t>
  </si>
  <si>
    <t xml:space="preserve">TOTAL </t>
  </si>
  <si>
    <t>COMPRA DE BIENES Y SERVICIOS</t>
  </si>
  <si>
    <t>TOTAL COMPRA DE BIENES Y SERVICIOS</t>
  </si>
  <si>
    <t>CUOTA DE AUDITAJE CONTRANAL</t>
  </si>
  <si>
    <t>SSF/CSF</t>
  </si>
  <si>
    <t>ADQUISICIÓN DE ACTIVOS NO FINANCIEROS</t>
  </si>
  <si>
    <t>ADQUISICIONES DIFERENTES DE ACTIVOS</t>
  </si>
  <si>
    <t>TOTAL ADQUISICIÓN DE BIENES  Y SERVICIOS</t>
  </si>
  <si>
    <t>IMPUESTOS</t>
  </si>
  <si>
    <t>CONTRIBUCIONES</t>
  </si>
  <si>
    <t>MULTAS, SANCIONES E INTERESES DE MORA</t>
  </si>
  <si>
    <t>TOTAL GASTOS POR TRIBUTOS, MULTAS, SANCIONES E INTERESES DE MORA</t>
  </si>
  <si>
    <t>IMPLEMENTACIÓN DE LA RUTA DE PROTECCION COLECTIVA DE LA  UNP A NIVEL    NACIONAL - [PREVIO CONCEPTO DNP]</t>
  </si>
  <si>
    <t>MEJORAMIENTO INTEGRAL DE IDENTIFICACIÓN DE RIESGOS, VULNERABILIDAD Y AMENAZAS EN EL MARCO DEL POSCONFLICTO A NIVEL  NACIONAL - [PREVIO CONCEPTO DNP]</t>
  </si>
  <si>
    <t>FORTALECIMIENTO DE LOS ESQUEMAS DE PROTECCION A LA POBLACION OBJETO SEGUN DECRETO 299 DE  2017 NACIONAL - [PREVIO CONCEPTO DNP]</t>
  </si>
  <si>
    <t>ELABORADO: VANESSA ANDREA PINZON - CONTRATISTA PRESUPUESTO</t>
  </si>
  <si>
    <t>UNIDAD NACIONAL DE PROTECCION - UNP EJECUCION A ENERO DE 2019</t>
  </si>
  <si>
    <t>UNIDAD EJECUTORA: 37-08-00  MES: ENERO DE 2019</t>
  </si>
  <si>
    <t>UNIDAD NACIONAL DE PROTECCION - UNP EJECUCION A FEBRERO DE 2019</t>
  </si>
  <si>
    <t>UNIDAD EJECUTORA: 37-08-00  MES: FEBRERO DE 2019</t>
  </si>
  <si>
    <t>UNIDAD NACIONAL DE PROTECCION - UNP EJECUCION A MARZO DE 2019</t>
  </si>
  <si>
    <t>UNIDAD EJECUTORA: 37-08-00  MES: MARZO DE 2019</t>
  </si>
  <si>
    <t>UNIDAD NACIONAL DE PROTECCION - UNP EJECUCION A ABRIL DE 2019</t>
  </si>
  <si>
    <t>UNIDAD EJECUTORA: 37-08-00  MES: ABRIL DE 2019</t>
  </si>
  <si>
    <t>UNIDAD NACIONAL DE PROTECCION - UNP EJECUCION A MAYO DE 2019</t>
  </si>
  <si>
    <t>UNIDAD EJECUTORA: 37-08-00  MES: MAYO DE 2019</t>
  </si>
  <si>
    <t>UNIDAD NACIONAL DE PROTECCION - UNP EJECUCION A JUNIO DE 2019</t>
  </si>
  <si>
    <t>UNIDAD EJECUTORA: 37-08-00  MES: JUNIO DE 2019</t>
  </si>
  <si>
    <t>UNIDAD NACIONAL DE PROTECCION - UNP EJECUCION A JULIO DE 2019</t>
  </si>
  <si>
    <t>UNIDAD EJECUTORA: 37-08-00  MES: JULIO DE 2019</t>
  </si>
  <si>
    <t>IMPLEMENTACION DE LA RUTA DE PROTECCION COLECTIVA DE LA UNP A NIVEL NACIONAL</t>
  </si>
  <si>
    <t>UNIDAD NACIONAL DE PROTECCION - UNP EJECUCION A AGOSTO DE 2019</t>
  </si>
  <si>
    <t>UNIDAD EJECUTORA: 37-08-00  MES: AGOSTO DE 2019</t>
  </si>
  <si>
    <t>UNIDAD NACIONAL DE PROTECCION - UNP EJECUCION A SEPTIEMBRE DE 2019</t>
  </si>
  <si>
    <t>UNIDAD EJECUTORA: 37-08-00  MES: SEPTIEMBRE DE 2019</t>
  </si>
  <si>
    <t>UNIDAD NACIONAL DE PROTECCION - UNP EJECUCION A OCTUBRE DE 2019</t>
  </si>
  <si>
    <t>UNIDAD EJECUTORA: 37-08-00  MES: OCTUBRE DE 2019</t>
  </si>
  <si>
    <t>UNIDAD NACIONAL DE PROTECCION - UNP EJECUCION A NOVIEMBRE DE 2019</t>
  </si>
  <si>
    <t>UNIDAD EJECUTORA: 37-08-00  MES: NOVIEMBRE DE 2019</t>
  </si>
  <si>
    <t>A 22 DE ENERO DE 2020</t>
  </si>
  <si>
    <t>UNIDAD NACIONAL DE PROTECCION - UNP EJECUCION A DICIEMBRE DE 2019</t>
  </si>
  <si>
    <t>UNIDAD EJECUTORA: 37-08-00  MES: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</si>
</sst>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5" formatCode="#,##0\ &quot;€&quot;;\-#,##0\ &quot;€&quot;"/>
    <numFmt numFmtId="43" formatCode="_-* #,##0.00\ _€_-;\-* #,##0.00\ _€_-;_-* &quot;-&quot;??\ _€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 [$€-2]\ * #,##0.00_ ;_ [$€-2]\ * \-#,##0.00_ ;_ [$€-2]\ * &quot;-&quot;??_ "/>
    <numFmt numFmtId="167" formatCode="_ * #,##0.00_ ;_ * \-#,##0.00_ ;_ * &quot;-&quot;??_ ;_ @_ "/>
    <numFmt numFmtId="168" formatCode="0;[Red]0"/>
    <numFmt numFmtId="169" formatCode="#,##0.000"/>
    <numFmt numFmtId="170" formatCode="_-* #,##0.00\ _p_t_a_-;\-* #,##0.00\ _p_t_a_-;_-* &quot;-&quot;??\ _p_t_a_-;_-@_-"/>
    <numFmt numFmtId="171" formatCode="_ &quot;$&quot;\ * #,##0.00_ ;_ &quot;$&quot;\ * \-#,##0.00_ ;_ &quot;$&quot;\ * &quot;-&quot;??_ ;_ @_ "/>
    <numFmt numFmtId="172" formatCode="&quot;€&quot;#,##0_);\(&quot;€&quot;#,##0\)"/>
    <numFmt numFmtId="173" formatCode="_(&quot;$&quot;* #,##0.00_);_(&quot;$&quot;* \(#,##0.00\);_(&quot;$&quot;* &quot;-&quot;??_);_(@_)"/>
  </numFmts>
  <fonts count="57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26"/>
      <name val="Calibri"/>
      <family val="2"/>
    </font>
    <font>
      <sz val="20"/>
      <name val="Calibri"/>
      <family val="2"/>
    </font>
    <font>
      <b/>
      <sz val="12"/>
      <color theme="0"/>
      <name val="Calibri"/>
      <family val="2"/>
    </font>
    <font>
      <b/>
      <sz val="11"/>
      <color theme="0"/>
      <name val="Arial Narrow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b/>
      <sz val="8"/>
      <color theme="0"/>
      <name val="Calibri"/>
      <family val="2"/>
    </font>
    <font>
      <b/>
      <sz val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indexed="20"/>
      <name val="Calibri"/>
      <family val="2"/>
    </font>
    <font>
      <b/>
      <sz val="11.05"/>
      <color indexed="8"/>
      <name val="Arial"/>
      <family val="2"/>
    </font>
    <font>
      <sz val="10"/>
      <color indexed="8"/>
      <name val="Arial"/>
      <family val="2"/>
    </font>
    <font>
      <sz val="11"/>
      <color indexed="19"/>
      <name val="Calibri"/>
      <family val="2"/>
    </font>
    <font>
      <sz val="10"/>
      <color indexed="8"/>
      <name val="MS Sans Serif"/>
      <family val="2"/>
    </font>
    <font>
      <sz val="10"/>
      <color indexed="64"/>
      <name val="Arial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7"/>
      <color rgb="FF000000"/>
      <name val="Calibri"/>
      <family val="2"/>
    </font>
    <font>
      <b/>
      <i/>
      <sz val="9"/>
      <name val="Calibri"/>
      <family val="2"/>
    </font>
    <font>
      <sz val="6"/>
      <color rgb="FF000000"/>
      <name val="Arial Narrow"/>
      <family val="2"/>
    </font>
    <font>
      <sz val="9"/>
      <name val="Calibri"/>
      <family val="2"/>
    </font>
    <font>
      <b/>
      <i/>
      <sz val="11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rgb="FFDCDCD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37">
    <xf numFmtId="0" fontId="0" fillId="0" borderId="0"/>
    <xf numFmtId="0" fontId="19" fillId="0" borderId="0"/>
    <xf numFmtId="0" fontId="21" fillId="0" borderId="0"/>
    <xf numFmtId="9" fontId="21" fillId="0" borderId="0" applyFont="0" applyFill="0" applyBorder="0" applyAlignment="0" applyProtection="0"/>
    <xf numFmtId="0" fontId="18" fillId="0" borderId="0"/>
    <xf numFmtId="0" fontId="17" fillId="0" borderId="0"/>
    <xf numFmtId="165" fontId="17" fillId="0" borderId="0" applyFont="0" applyFill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1" fillId="15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7" borderId="0" applyNumberFormat="0" applyBorder="0" applyAlignment="0" applyProtection="0"/>
    <xf numFmtId="0" fontId="31" fillId="15" borderId="0" applyNumberFormat="0" applyBorder="0" applyAlignment="0" applyProtection="0"/>
    <xf numFmtId="0" fontId="31" fillId="12" borderId="0" applyNumberFormat="0" applyBorder="0" applyAlignment="0" applyProtection="0"/>
    <xf numFmtId="0" fontId="32" fillId="15" borderId="0" applyNumberFormat="0" applyBorder="0" applyAlignment="0" applyProtection="0"/>
    <xf numFmtId="0" fontId="33" fillId="20" borderId="4" applyNumberFormat="0" applyAlignment="0" applyProtection="0"/>
    <xf numFmtId="0" fontId="33" fillId="20" borderId="4" applyNumberFormat="0" applyAlignment="0" applyProtection="0"/>
    <xf numFmtId="0" fontId="34" fillId="21" borderId="5" applyNumberFormat="0" applyAlignment="0" applyProtection="0"/>
    <xf numFmtId="0" fontId="35" fillId="0" borderId="6" applyNumberFormat="0" applyFill="0" applyAlignment="0" applyProtection="0"/>
    <xf numFmtId="0" fontId="36" fillId="0" borderId="0" applyNumberFormat="0" applyFill="0" applyBorder="0" applyAlignment="0" applyProtection="0"/>
    <xf numFmtId="0" fontId="31" fillId="22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7" fillId="16" borderId="4" applyNumberFormat="0" applyAlignment="0" applyProtection="0"/>
    <xf numFmtId="0" fontId="37" fillId="16" borderId="4" applyNumberFormat="0" applyAlignment="0" applyProtection="0"/>
    <xf numFmtId="0" fontId="38" fillId="0" borderId="0"/>
    <xf numFmtId="0" fontId="38" fillId="0" borderId="0"/>
    <xf numFmtId="0" fontId="38" fillId="0" borderId="0" applyNumberFormat="0" applyFill="0" applyBorder="0" applyAlignment="0" applyProtection="0"/>
    <xf numFmtId="166" fontId="38" fillId="0" borderId="0" applyFont="0" applyFill="0" applyBorder="0" applyAlignment="0" applyProtection="0"/>
    <xf numFmtId="0" fontId="3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40" fillId="26" borderId="0" applyNumberFormat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8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8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8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8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9" fontId="41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41" fillId="0" borderId="0" applyFont="0" applyFill="0" applyBorder="0" applyAlignment="0" applyProtection="0"/>
    <xf numFmtId="168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38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8" fillId="0" borderId="0" applyFont="0" applyFill="0" applyBorder="0" applyAlignment="0" applyProtection="0"/>
    <xf numFmtId="165" fontId="21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42" fillId="0" borderId="0">
      <alignment vertical="top"/>
    </xf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38" fillId="0" borderId="0" applyFont="0" applyFill="0" applyBorder="0" applyAlignment="0" applyProtection="0"/>
    <xf numFmtId="173" fontId="17" fillId="0" borderId="0" applyFont="0" applyFill="0" applyBorder="0" applyAlignment="0" applyProtection="0"/>
    <xf numFmtId="0" fontId="43" fillId="16" borderId="0" applyNumberFormat="0" applyBorder="0" applyAlignment="0" applyProtection="0"/>
    <xf numFmtId="0" fontId="21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7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4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8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8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8" fillId="0" borderId="0"/>
    <xf numFmtId="0" fontId="38" fillId="0" borderId="0"/>
    <xf numFmtId="0" fontId="21" fillId="0" borderId="0"/>
    <xf numFmtId="0" fontId="38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5" fillId="0" borderId="0"/>
    <xf numFmtId="0" fontId="38" fillId="0" borderId="0"/>
    <xf numFmtId="0" fontId="38" fillId="0" borderId="0"/>
    <xf numFmtId="0" fontId="38" fillId="0" borderId="0"/>
    <xf numFmtId="0" fontId="38" fillId="0" borderId="0" applyNumberFormat="0" applyFill="0" applyBorder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 applyNumberFormat="0" applyFill="0" applyBorder="0" applyAlignment="0" applyProtection="0"/>
    <xf numFmtId="0" fontId="38" fillId="0" borderId="0"/>
    <xf numFmtId="0" fontId="38" fillId="0" borderId="0"/>
    <xf numFmtId="0" fontId="38" fillId="0" borderId="0"/>
    <xf numFmtId="0" fontId="4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7" fillId="0" borderId="0"/>
    <xf numFmtId="0" fontId="17" fillId="0" borderId="0"/>
    <xf numFmtId="0" fontId="4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1" fillId="0" borderId="0"/>
    <xf numFmtId="0" fontId="38" fillId="0" borderId="0"/>
    <xf numFmtId="0" fontId="38" fillId="0" borderId="0" applyNumberFormat="0" applyFill="0" applyBorder="0" applyAlignment="0" applyProtection="0"/>
    <xf numFmtId="0" fontId="38" fillId="13" borderId="7" applyNumberFormat="0" applyFont="0" applyAlignment="0" applyProtection="0"/>
    <xf numFmtId="0" fontId="30" fillId="10" borderId="3" applyNumberFormat="0" applyFont="0" applyAlignment="0" applyProtection="0"/>
    <xf numFmtId="0" fontId="38" fillId="13" borderId="7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17" fillId="10" borderId="3" applyNumberFormat="0" applyFont="0" applyAlignment="0" applyProtection="0"/>
    <xf numFmtId="0" fontId="30" fillId="10" borderId="3" applyNumberFormat="0" applyFont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46" fillId="20" borderId="8" applyNumberFormat="0" applyAlignment="0" applyProtection="0"/>
    <xf numFmtId="0" fontId="46" fillId="20" borderId="8" applyNumberFormat="0" applyAlignment="0" applyProtection="0"/>
    <xf numFmtId="0" fontId="35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9" applyNumberFormat="0" applyFill="0" applyAlignment="0" applyProtection="0"/>
    <xf numFmtId="0" fontId="49" fillId="0" borderId="10" applyNumberFormat="0" applyFill="0" applyAlignment="0" applyProtection="0"/>
    <xf numFmtId="0" fontId="36" fillId="0" borderId="11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89">
    <xf numFmtId="0" fontId="20" fillId="0" borderId="0" xfId="0" applyFont="1" applyFill="1" applyBorder="1"/>
    <xf numFmtId="4" fontId="25" fillId="7" borderId="1" xfId="2" applyNumberFormat="1" applyFont="1" applyFill="1" applyBorder="1" applyAlignment="1">
      <alignment horizontal="center" vertical="center" wrapText="1" readingOrder="1"/>
    </xf>
    <xf numFmtId="4" fontId="28" fillId="7" borderId="13" xfId="2" applyNumberFormat="1" applyFont="1" applyFill="1" applyBorder="1" applyAlignment="1">
      <alignment horizontal="center" vertical="center" wrapText="1" readingOrder="1"/>
    </xf>
    <xf numFmtId="4" fontId="26" fillId="0" borderId="1" xfId="2" applyNumberFormat="1" applyFont="1" applyFill="1" applyBorder="1" applyAlignment="1">
      <alignment vertical="center" wrapText="1" readingOrder="1"/>
    </xf>
    <xf numFmtId="4" fontId="26" fillId="0" borderId="1" xfId="2" applyNumberFormat="1" applyFont="1" applyFill="1" applyBorder="1" applyAlignment="1">
      <alignment horizontal="center" vertical="center" wrapText="1" readingOrder="1"/>
    </xf>
    <xf numFmtId="4" fontId="27" fillId="9" borderId="1" xfId="2" applyNumberFormat="1" applyFont="1" applyFill="1" applyBorder="1" applyAlignment="1">
      <alignment vertical="center" wrapText="1" readingOrder="1"/>
    </xf>
    <xf numFmtId="4" fontId="27" fillId="9" borderId="1" xfId="2" applyNumberFormat="1" applyFont="1" applyFill="1" applyBorder="1" applyAlignment="1">
      <alignment horizontal="center" vertical="center" wrapText="1" readingOrder="1"/>
    </xf>
    <xf numFmtId="4" fontId="26" fillId="9" borderId="1" xfId="2" applyNumberFormat="1" applyFont="1" applyFill="1" applyBorder="1" applyAlignment="1">
      <alignment vertical="center" wrapText="1" readingOrder="1"/>
    </xf>
    <xf numFmtId="4" fontId="26" fillId="9" borderId="1" xfId="2" applyNumberFormat="1" applyFont="1" applyFill="1" applyBorder="1" applyAlignment="1">
      <alignment horizontal="center" vertical="center" wrapText="1" readingOrder="1"/>
    </xf>
    <xf numFmtId="3" fontId="26" fillId="0" borderId="1" xfId="2" applyNumberFormat="1" applyFont="1" applyFill="1" applyBorder="1" applyAlignment="1">
      <alignment horizontal="center" vertical="center" wrapText="1" readingOrder="1"/>
    </xf>
    <xf numFmtId="4" fontId="27" fillId="0" borderId="1" xfId="2" applyNumberFormat="1" applyFont="1" applyFill="1" applyBorder="1" applyAlignment="1">
      <alignment vertical="center" wrapText="1" readingOrder="1"/>
    </xf>
    <xf numFmtId="4" fontId="27" fillId="0" borderId="1" xfId="2" applyNumberFormat="1" applyFont="1" applyFill="1" applyBorder="1" applyAlignment="1">
      <alignment horizontal="center" vertical="center" wrapText="1" readingOrder="1"/>
    </xf>
    <xf numFmtId="4" fontId="28" fillId="7" borderId="1" xfId="2" applyNumberFormat="1" applyFont="1" applyFill="1" applyBorder="1" applyAlignment="1">
      <alignment horizontal="center" vertical="center" wrapText="1" readingOrder="1"/>
    </xf>
    <xf numFmtId="4" fontId="25" fillId="7" borderId="13" xfId="2" applyNumberFormat="1" applyFont="1" applyFill="1" applyBorder="1" applyAlignment="1">
      <alignment horizontal="center" vertical="center" wrapText="1" readingOrder="1"/>
    </xf>
    <xf numFmtId="4" fontId="28" fillId="8" borderId="1" xfId="2" applyNumberFormat="1" applyFont="1" applyFill="1" applyBorder="1" applyAlignment="1">
      <alignment horizontal="center" vertical="center" wrapText="1"/>
    </xf>
    <xf numFmtId="10" fontId="29" fillId="0" borderId="1" xfId="3" applyNumberFormat="1" applyFont="1" applyFill="1" applyBorder="1" applyAlignment="1">
      <alignment horizontal="center" vertical="center" wrapText="1"/>
    </xf>
    <xf numFmtId="4" fontId="52" fillId="0" borderId="1" xfId="2" applyNumberFormat="1" applyFont="1" applyFill="1" applyBorder="1" applyAlignment="1">
      <alignment horizontal="center" vertical="center" wrapText="1" readingOrder="1"/>
    </xf>
    <xf numFmtId="10" fontId="29" fillId="9" borderId="1" xfId="3" applyNumberFormat="1" applyFont="1" applyFill="1" applyBorder="1" applyAlignment="1">
      <alignment horizontal="center" vertical="center" wrapText="1"/>
    </xf>
    <xf numFmtId="0" fontId="20" fillId="0" borderId="0" xfId="2" applyFont="1" applyFill="1" applyBorder="1"/>
    <xf numFmtId="165" fontId="20" fillId="0" borderId="0" xfId="2" applyNumberFormat="1" applyFont="1" applyFill="1" applyBorder="1"/>
    <xf numFmtId="4" fontId="20" fillId="0" borderId="0" xfId="2" applyNumberFormat="1" applyFont="1" applyFill="1" applyBorder="1"/>
    <xf numFmtId="9" fontId="20" fillId="0" borderId="0" xfId="2" applyNumberFormat="1" applyFont="1" applyFill="1" applyBorder="1"/>
    <xf numFmtId="0" fontId="53" fillId="0" borderId="0" xfId="2" applyFont="1" applyFill="1" applyBorder="1"/>
    <xf numFmtId="165" fontId="26" fillId="2" borderId="1" xfId="1733" applyFont="1" applyFill="1" applyBorder="1" applyAlignment="1">
      <alignment horizontal="right" vertical="center" wrapText="1" readingOrder="1"/>
    </xf>
    <xf numFmtId="165" fontId="26" fillId="2" borderId="1" xfId="1733" applyFont="1" applyFill="1" applyBorder="1" applyAlignment="1">
      <alignment vertical="center" wrapText="1" readingOrder="1"/>
    </xf>
    <xf numFmtId="165" fontId="26" fillId="9" borderId="1" xfId="1733" applyFont="1" applyFill="1" applyBorder="1" applyAlignment="1">
      <alignment vertical="center" wrapText="1" readingOrder="1"/>
    </xf>
    <xf numFmtId="165" fontId="26" fillId="2" borderId="1" xfId="1733" applyFont="1" applyFill="1" applyBorder="1" applyAlignment="1">
      <alignment vertical="center" readingOrder="1"/>
    </xf>
    <xf numFmtId="165" fontId="27" fillId="2" borderId="1" xfId="1733" applyFont="1" applyFill="1" applyBorder="1" applyAlignment="1">
      <alignment vertical="center" wrapText="1" readingOrder="1"/>
    </xf>
    <xf numFmtId="165" fontId="27" fillId="9" borderId="1" xfId="1733" applyFont="1" applyFill="1" applyBorder="1" applyAlignment="1">
      <alignment vertical="top" wrapText="1" readingOrder="1"/>
    </xf>
    <xf numFmtId="165" fontId="20" fillId="0" borderId="0" xfId="1733" applyFont="1" applyFill="1" applyBorder="1"/>
    <xf numFmtId="165" fontId="54" fillId="0" borderId="0" xfId="1734" applyFont="1" applyFill="1" applyBorder="1" applyAlignment="1">
      <alignment horizontal="right" vertical="center" wrapText="1" readingOrder="1"/>
    </xf>
    <xf numFmtId="165" fontId="0" fillId="0" borderId="0" xfId="1734" applyFont="1" applyFill="1" applyBorder="1"/>
    <xf numFmtId="165" fontId="55" fillId="0" borderId="0" xfId="1734" applyFont="1" applyFill="1" applyBorder="1"/>
    <xf numFmtId="165" fontId="20" fillId="0" borderId="0" xfId="1734" applyFont="1" applyFill="1" applyBorder="1"/>
    <xf numFmtId="165" fontId="26" fillId="2" borderId="1" xfId="1731" applyFont="1" applyFill="1" applyBorder="1" applyAlignment="1">
      <alignment vertical="center" wrapText="1" readingOrder="1"/>
    </xf>
    <xf numFmtId="165" fontId="26" fillId="2" borderId="1" xfId="1731" applyFont="1" applyFill="1" applyBorder="1" applyAlignment="1">
      <alignment vertical="center" readingOrder="1"/>
    </xf>
    <xf numFmtId="4" fontId="28" fillId="7" borderId="16" xfId="2" applyNumberFormat="1" applyFont="1" applyFill="1" applyBorder="1" applyAlignment="1">
      <alignment horizontal="center" vertical="center" wrapText="1" readingOrder="1"/>
    </xf>
    <xf numFmtId="165" fontId="26" fillId="2" borderId="1" xfId="1731" applyFont="1" applyFill="1" applyBorder="1" applyAlignment="1">
      <alignment horizontal="right" vertical="center" wrapText="1" readingOrder="1"/>
    </xf>
    <xf numFmtId="165" fontId="26" fillId="9" borderId="1" xfId="1731" applyFont="1" applyFill="1" applyBorder="1" applyAlignment="1">
      <alignment vertical="center" wrapText="1" readingOrder="1"/>
    </xf>
    <xf numFmtId="165" fontId="27" fillId="2" borderId="1" xfId="1731" applyFont="1" applyFill="1" applyBorder="1" applyAlignment="1">
      <alignment vertical="center" wrapText="1" readingOrder="1"/>
    </xf>
    <xf numFmtId="165" fontId="27" fillId="9" borderId="1" xfId="1731" applyFont="1" applyFill="1" applyBorder="1" applyAlignment="1">
      <alignment vertical="top" wrapText="1" readingOrder="1"/>
    </xf>
    <xf numFmtId="165" fontId="20" fillId="0" borderId="0" xfId="1731" applyFont="1" applyFill="1" applyBorder="1"/>
    <xf numFmtId="4" fontId="27" fillId="9" borderId="1" xfId="2" applyNumberFormat="1" applyFont="1" applyFill="1" applyBorder="1" applyAlignment="1">
      <alignment horizontal="center" vertical="top" wrapText="1" readingOrder="1"/>
    </xf>
    <xf numFmtId="4" fontId="22" fillId="2" borderId="0" xfId="2" applyNumberFormat="1" applyFont="1" applyFill="1" applyBorder="1" applyAlignment="1">
      <alignment horizontal="center" vertical="center" wrapText="1"/>
    </xf>
    <xf numFmtId="4" fontId="23" fillId="2" borderId="2" xfId="2" applyNumberFormat="1" applyFont="1" applyFill="1" applyBorder="1" applyAlignment="1">
      <alignment horizontal="center" vertical="top" wrapText="1"/>
    </xf>
    <xf numFmtId="4" fontId="28" fillId="3" borderId="13" xfId="2" applyNumberFormat="1" applyFont="1" applyFill="1" applyBorder="1" applyAlignment="1">
      <alignment horizontal="center" vertical="center" wrapText="1"/>
    </xf>
    <xf numFmtId="4" fontId="28" fillId="3" borderId="14" xfId="2" applyNumberFormat="1" applyFont="1" applyFill="1" applyBorder="1" applyAlignment="1">
      <alignment horizontal="center" vertical="center" wrapText="1"/>
    </xf>
    <xf numFmtId="4" fontId="28" fillId="3" borderId="15" xfId="2" applyNumberFormat="1" applyFont="1" applyFill="1" applyBorder="1" applyAlignment="1">
      <alignment horizontal="center" vertical="center" wrapText="1"/>
    </xf>
    <xf numFmtId="4" fontId="28" fillId="4" borderId="13" xfId="2" applyNumberFormat="1" applyFont="1" applyFill="1" applyBorder="1" applyAlignment="1">
      <alignment horizontal="center" vertical="center" wrapText="1" readingOrder="1"/>
    </xf>
    <xf numFmtId="4" fontId="28" fillId="4" borderId="14" xfId="2" applyNumberFormat="1" applyFont="1" applyFill="1" applyBorder="1" applyAlignment="1">
      <alignment horizontal="center" vertical="center" wrapText="1" readingOrder="1"/>
    </xf>
    <xf numFmtId="4" fontId="28" fillId="4" borderId="15" xfId="2" applyNumberFormat="1" applyFont="1" applyFill="1" applyBorder="1" applyAlignment="1">
      <alignment horizontal="center" vertical="center" wrapText="1" readingOrder="1"/>
    </xf>
    <xf numFmtId="4" fontId="24" fillId="5" borderId="13" xfId="2" applyNumberFormat="1" applyFont="1" applyFill="1" applyBorder="1" applyAlignment="1">
      <alignment horizontal="center" vertical="center" wrapText="1" readingOrder="1"/>
    </xf>
    <xf numFmtId="4" fontId="24" fillId="5" borderId="15" xfId="2" applyNumberFormat="1" applyFont="1" applyFill="1" applyBorder="1" applyAlignment="1">
      <alignment horizontal="center" vertical="center" wrapText="1" readingOrder="1"/>
    </xf>
    <xf numFmtId="4" fontId="28" fillId="6" borderId="13" xfId="2" applyNumberFormat="1" applyFont="1" applyFill="1" applyBorder="1" applyAlignment="1">
      <alignment horizontal="center" vertical="center" wrapText="1"/>
    </xf>
    <xf numFmtId="4" fontId="28" fillId="6" borderId="14" xfId="2" applyNumberFormat="1" applyFont="1" applyFill="1" applyBorder="1" applyAlignment="1">
      <alignment horizontal="center" vertical="center" wrapText="1"/>
    </xf>
    <xf numFmtId="4" fontId="28" fillId="6" borderId="15" xfId="2" applyNumberFormat="1" applyFont="1" applyFill="1" applyBorder="1" applyAlignment="1">
      <alignment horizontal="center" vertical="center" wrapText="1"/>
    </xf>
    <xf numFmtId="4" fontId="28" fillId="3" borderId="16" xfId="2" applyNumberFormat="1" applyFont="1" applyFill="1" applyBorder="1" applyAlignment="1">
      <alignment horizontal="center" vertical="center" wrapText="1"/>
    </xf>
    <xf numFmtId="4" fontId="28" fillId="3" borderId="17" xfId="2" applyNumberFormat="1" applyFont="1" applyFill="1" applyBorder="1" applyAlignment="1">
      <alignment horizontal="center" vertical="center" wrapText="1"/>
    </xf>
    <xf numFmtId="4" fontId="28" fillId="3" borderId="18" xfId="2" applyNumberFormat="1" applyFont="1" applyFill="1" applyBorder="1" applyAlignment="1">
      <alignment horizontal="center" vertical="center" wrapText="1"/>
    </xf>
    <xf numFmtId="4" fontId="28" fillId="4" borderId="16" xfId="2" applyNumberFormat="1" applyFont="1" applyFill="1" applyBorder="1" applyAlignment="1">
      <alignment horizontal="center" vertical="center" wrapText="1" readingOrder="1"/>
    </xf>
    <xf numFmtId="4" fontId="28" fillId="4" borderId="17" xfId="2" applyNumberFormat="1" applyFont="1" applyFill="1" applyBorder="1" applyAlignment="1">
      <alignment horizontal="center" vertical="center" wrapText="1" readingOrder="1"/>
    </xf>
    <xf numFmtId="4" fontId="28" fillId="4" borderId="18" xfId="2" applyNumberFormat="1" applyFont="1" applyFill="1" applyBorder="1" applyAlignment="1">
      <alignment horizontal="center" vertical="center" wrapText="1" readingOrder="1"/>
    </xf>
    <xf numFmtId="4" fontId="28" fillId="6" borderId="16" xfId="2" applyNumberFormat="1" applyFont="1" applyFill="1" applyBorder="1" applyAlignment="1">
      <alignment horizontal="center" vertical="center" wrapText="1"/>
    </xf>
    <xf numFmtId="4" fontId="28" fillId="6" borderId="17" xfId="2" applyNumberFormat="1" applyFont="1" applyFill="1" applyBorder="1" applyAlignment="1">
      <alignment horizontal="center" vertical="center" wrapText="1"/>
    </xf>
    <xf numFmtId="4" fontId="28" fillId="6" borderId="18" xfId="2" applyNumberFormat="1" applyFont="1" applyFill="1" applyBorder="1" applyAlignment="1">
      <alignment horizontal="center" vertical="center" wrapText="1"/>
    </xf>
    <xf numFmtId="4" fontId="28" fillId="3" borderId="19" xfId="2" applyNumberFormat="1" applyFont="1" applyFill="1" applyBorder="1" applyAlignment="1">
      <alignment horizontal="center" vertical="center" wrapText="1"/>
    </xf>
    <xf numFmtId="4" fontId="28" fillId="3" borderId="20" xfId="2" applyNumberFormat="1" applyFont="1" applyFill="1" applyBorder="1" applyAlignment="1">
      <alignment horizontal="center" vertical="center" wrapText="1"/>
    </xf>
    <xf numFmtId="4" fontId="28" fillId="3" borderId="21" xfId="2" applyNumberFormat="1" applyFont="1" applyFill="1" applyBorder="1" applyAlignment="1">
      <alignment horizontal="center" vertical="center" wrapText="1"/>
    </xf>
    <xf numFmtId="4" fontId="28" fillId="4" borderId="19" xfId="2" applyNumberFormat="1" applyFont="1" applyFill="1" applyBorder="1" applyAlignment="1">
      <alignment horizontal="center" vertical="center" wrapText="1" readingOrder="1"/>
    </xf>
    <xf numFmtId="4" fontId="28" fillId="4" borderId="20" xfId="2" applyNumberFormat="1" applyFont="1" applyFill="1" applyBorder="1" applyAlignment="1">
      <alignment horizontal="center" vertical="center" wrapText="1" readingOrder="1"/>
    </xf>
    <xf numFmtId="4" fontId="28" fillId="4" borderId="21" xfId="2" applyNumberFormat="1" applyFont="1" applyFill="1" applyBorder="1" applyAlignment="1">
      <alignment horizontal="center" vertical="center" wrapText="1" readingOrder="1"/>
    </xf>
    <xf numFmtId="4" fontId="24" fillId="5" borderId="19" xfId="2" applyNumberFormat="1" applyFont="1" applyFill="1" applyBorder="1" applyAlignment="1">
      <alignment horizontal="center" vertical="center" wrapText="1" readingOrder="1"/>
    </xf>
    <xf numFmtId="4" fontId="24" fillId="5" borderId="21" xfId="2" applyNumberFormat="1" applyFont="1" applyFill="1" applyBorder="1" applyAlignment="1">
      <alignment horizontal="center" vertical="center" wrapText="1" readingOrder="1"/>
    </xf>
    <xf numFmtId="4" fontId="28" fillId="6" borderId="19" xfId="2" applyNumberFormat="1" applyFont="1" applyFill="1" applyBorder="1" applyAlignment="1">
      <alignment horizontal="center" vertical="center" wrapText="1"/>
    </xf>
    <xf numFmtId="4" fontId="28" fillId="6" borderId="20" xfId="2" applyNumberFormat="1" applyFont="1" applyFill="1" applyBorder="1" applyAlignment="1">
      <alignment horizontal="center" vertical="center" wrapText="1"/>
    </xf>
    <xf numFmtId="4" fontId="28" fillId="6" borderId="21" xfId="2" applyNumberFormat="1" applyFont="1" applyFill="1" applyBorder="1" applyAlignment="1">
      <alignment horizontal="center" vertical="center" wrapText="1"/>
    </xf>
    <xf numFmtId="4" fontId="28" fillId="7" borderId="19" xfId="2" applyNumberFormat="1" applyFont="1" applyFill="1" applyBorder="1" applyAlignment="1">
      <alignment horizontal="center" vertical="center" wrapText="1" readingOrder="1"/>
    </xf>
    <xf numFmtId="4" fontId="25" fillId="7" borderId="19" xfId="2" applyNumberFormat="1" applyFont="1" applyFill="1" applyBorder="1" applyAlignment="1">
      <alignment horizontal="center" vertical="center" wrapText="1" readingOrder="1"/>
    </xf>
    <xf numFmtId="165" fontId="26" fillId="2" borderId="1" xfId="1735" applyFont="1" applyFill="1" applyBorder="1" applyAlignment="1">
      <alignment horizontal="right" vertical="center" wrapText="1" readingOrder="1"/>
    </xf>
    <xf numFmtId="165" fontId="26" fillId="2" borderId="1" xfId="1736" applyFont="1" applyFill="1" applyBorder="1" applyAlignment="1">
      <alignment horizontal="right" vertical="center" wrapText="1" readingOrder="1"/>
    </xf>
    <xf numFmtId="165" fontId="26" fillId="2" borderId="1" xfId="1735" applyFont="1" applyFill="1" applyBorder="1" applyAlignment="1">
      <alignment vertical="center" wrapText="1" readingOrder="1"/>
    </xf>
    <xf numFmtId="165" fontId="26" fillId="9" borderId="1" xfId="1735" applyFont="1" applyFill="1" applyBorder="1" applyAlignment="1">
      <alignment vertical="center" wrapText="1" readingOrder="1"/>
    </xf>
    <xf numFmtId="165" fontId="26" fillId="2" borderId="1" xfId="1735" applyFont="1" applyFill="1" applyBorder="1" applyAlignment="1">
      <alignment vertical="center" readingOrder="1"/>
    </xf>
    <xf numFmtId="165" fontId="27" fillId="2" borderId="1" xfId="1735" applyFont="1" applyFill="1" applyBorder="1" applyAlignment="1">
      <alignment vertical="center" wrapText="1" readingOrder="1"/>
    </xf>
    <xf numFmtId="165" fontId="27" fillId="9" borderId="1" xfId="1735" applyFont="1" applyFill="1" applyBorder="1" applyAlignment="1">
      <alignment vertical="top" wrapText="1" readingOrder="1"/>
    </xf>
    <xf numFmtId="165" fontId="20" fillId="0" borderId="0" xfId="1735" applyFont="1" applyFill="1" applyBorder="1"/>
    <xf numFmtId="0" fontId="56" fillId="0" borderId="0" xfId="2" applyFont="1" applyFill="1" applyBorder="1"/>
    <xf numFmtId="43" fontId="20" fillId="0" borderId="0" xfId="2" applyNumberFormat="1" applyFont="1" applyFill="1" applyBorder="1"/>
    <xf numFmtId="10" fontId="20" fillId="0" borderId="0" xfId="2" applyNumberFormat="1" applyFont="1" applyFill="1" applyBorder="1"/>
  </cellXfs>
  <cellStyles count="1737">
    <cellStyle name="20% - Énfasis1 2" xfId="7"/>
    <cellStyle name="20% - Énfasis1 2 2" xfId="8"/>
    <cellStyle name="20% - Énfasis2 2" xfId="9"/>
    <cellStyle name="20% - Énfasis2 2 2" xfId="10"/>
    <cellStyle name="20% - Énfasis3 2" xfId="11"/>
    <cellStyle name="20% - Énfasis3 2 2" xfId="12"/>
    <cellStyle name="20% - Énfasis4 2" xfId="13"/>
    <cellStyle name="20% - Énfasis4 2 2" xfId="14"/>
    <cellStyle name="20% - Énfasis5 2" xfId="15"/>
    <cellStyle name="20% - Énfasis5 2 2" xfId="16"/>
    <cellStyle name="20% - Énfasis6 2" xfId="17"/>
    <cellStyle name="20% - Énfasis6 2 2" xfId="18"/>
    <cellStyle name="40% - Énfasis1 2" xfId="19"/>
    <cellStyle name="40% - Énfasis1 2 2" xfId="20"/>
    <cellStyle name="40% - Énfasis2 2" xfId="21"/>
    <cellStyle name="40% - Énfasis2 2 2" xfId="22"/>
    <cellStyle name="40% - Énfasis3 2" xfId="23"/>
    <cellStyle name="40% - Énfasis3 2 2" xfId="24"/>
    <cellStyle name="40% - Énfasis4 2" xfId="25"/>
    <cellStyle name="40% - Énfasis4 2 2" xfId="26"/>
    <cellStyle name="40% - Énfasis5 2" xfId="27"/>
    <cellStyle name="40% - Énfasis5 2 2" xfId="28"/>
    <cellStyle name="40% - Énfasis6 2" xfId="29"/>
    <cellStyle name="40% - Énfasis6 2 2" xfId="30"/>
    <cellStyle name="60% - Énfasis1 2" xfId="31"/>
    <cellStyle name="60% - Énfasis2 2" xfId="32"/>
    <cellStyle name="60% - Énfasis3 2" xfId="33"/>
    <cellStyle name="60% - Énfasis4 2" xfId="34"/>
    <cellStyle name="60% - Énfasis5 2" xfId="35"/>
    <cellStyle name="60% - Énfasis6 2" xfId="36"/>
    <cellStyle name="Buena 2" xfId="37"/>
    <cellStyle name="Cálculo 2" xfId="38"/>
    <cellStyle name="Cálculo 2 2" xfId="39"/>
    <cellStyle name="Celda de comprobación 2" xfId="40"/>
    <cellStyle name="Celda vinculada 2" xfId="41"/>
    <cellStyle name="Encabezado 4 2" xfId="42"/>
    <cellStyle name="Énfasis1 2" xfId="43"/>
    <cellStyle name="Énfasis2 2" xfId="44"/>
    <cellStyle name="Énfasis3 2" xfId="45"/>
    <cellStyle name="Énfasis4 2" xfId="46"/>
    <cellStyle name="Énfasis5 2" xfId="47"/>
    <cellStyle name="Énfasis6 2" xfId="48"/>
    <cellStyle name="Entrada 2" xfId="49"/>
    <cellStyle name="Entrada 2 2" xfId="50"/>
    <cellStyle name="Estilo 1" xfId="51"/>
    <cellStyle name="Estilo 1 2" xfId="52"/>
    <cellStyle name="Estilo 1 2 2" xfId="53"/>
    <cellStyle name="Euro" xfId="54"/>
    <cellStyle name="Excel Built-in Normal" xfId="55"/>
    <cellStyle name="Hipervínculo 2" xfId="56"/>
    <cellStyle name="Incorrecto 2" xfId="57"/>
    <cellStyle name="Millares 10" xfId="58"/>
    <cellStyle name="Millares 10 2" xfId="59"/>
    <cellStyle name="Millares 11" xfId="60"/>
    <cellStyle name="Millares 11 2" xfId="61"/>
    <cellStyle name="Millares 11 4" xfId="62"/>
    <cellStyle name="Millares 12" xfId="63"/>
    <cellStyle name="Millares 12 2" xfId="64"/>
    <cellStyle name="Millares 12 2 2" xfId="65"/>
    <cellStyle name="Millares 12 4" xfId="66"/>
    <cellStyle name="Millares 13" xfId="67"/>
    <cellStyle name="Millares 13 2" xfId="68"/>
    <cellStyle name="Millares 13 2 2" xfId="69"/>
    <cellStyle name="Millares 13 3" xfId="70"/>
    <cellStyle name="Millares 14" xfId="71"/>
    <cellStyle name="Millares 14 2" xfId="72"/>
    <cellStyle name="Millares 14 2 2" xfId="73"/>
    <cellStyle name="Millares 14 3" xfId="74"/>
    <cellStyle name="Millares 15" xfId="75"/>
    <cellStyle name="Millares 15 2" xfId="76"/>
    <cellStyle name="Millares 15 3" xfId="77"/>
    <cellStyle name="Millares 16" xfId="78"/>
    <cellStyle name="Millares 16 2" xfId="79"/>
    <cellStyle name="Millares 16 2 2" xfId="80"/>
    <cellStyle name="Millares 16 3" xfId="81"/>
    <cellStyle name="Millares 16 4" xfId="82"/>
    <cellStyle name="Millares 16 5" xfId="83"/>
    <cellStyle name="Millares 17" xfId="84"/>
    <cellStyle name="Millares 17 2" xfId="85"/>
    <cellStyle name="Millares 18" xfId="86"/>
    <cellStyle name="Millares 19" xfId="87"/>
    <cellStyle name="Millares 19 2" xfId="88"/>
    <cellStyle name="Millares 19 3" xfId="89"/>
    <cellStyle name="Millares 2" xfId="6"/>
    <cellStyle name="Millares 2 10" xfId="90"/>
    <cellStyle name="Millares 2 10 2" xfId="91"/>
    <cellStyle name="Millares 2 11" xfId="92"/>
    <cellStyle name="Millares 2 11 2" xfId="93"/>
    <cellStyle name="Millares 2 12" xfId="94"/>
    <cellStyle name="Millares 2 12 2" xfId="95"/>
    <cellStyle name="Millares 2 13" xfId="96"/>
    <cellStyle name="Millares 2 13 2" xfId="97"/>
    <cellStyle name="Millares 2 14" xfId="98"/>
    <cellStyle name="Millares 2 14 2" xfId="99"/>
    <cellStyle name="Millares 2 15" xfId="100"/>
    <cellStyle name="Millares 2 15 2" xfId="101"/>
    <cellStyle name="Millares 2 16" xfId="102"/>
    <cellStyle name="Millares 2 16 2" xfId="103"/>
    <cellStyle name="Millares 2 17" xfId="104"/>
    <cellStyle name="Millares 2 17 2" xfId="105"/>
    <cellStyle name="Millares 2 18" xfId="106"/>
    <cellStyle name="Millares 2 18 2" xfId="107"/>
    <cellStyle name="Millares 2 19" xfId="108"/>
    <cellStyle name="Millares 2 19 2" xfId="109"/>
    <cellStyle name="Millares 2 2" xfId="110"/>
    <cellStyle name="Millares 2 2 10" xfId="111"/>
    <cellStyle name="Millares 2 2 10 2" xfId="112"/>
    <cellStyle name="Millares 2 2 11" xfId="113"/>
    <cellStyle name="Millares 2 2 11 2" xfId="114"/>
    <cellStyle name="Millares 2 2 12" xfId="115"/>
    <cellStyle name="Millares 2 2 12 2" xfId="116"/>
    <cellStyle name="Millares 2 2 13" xfId="117"/>
    <cellStyle name="Millares 2 2 13 2" xfId="118"/>
    <cellStyle name="Millares 2 2 14" xfId="119"/>
    <cellStyle name="Millares 2 2 14 2" xfId="120"/>
    <cellStyle name="Millares 2 2 15" xfId="121"/>
    <cellStyle name="Millares 2 2 15 2" xfId="122"/>
    <cellStyle name="Millares 2 2 16" xfId="123"/>
    <cellStyle name="Millares 2 2 16 2" xfId="124"/>
    <cellStyle name="Millares 2 2 17" xfId="125"/>
    <cellStyle name="Millares 2 2 17 2" xfId="126"/>
    <cellStyle name="Millares 2 2 18" xfId="127"/>
    <cellStyle name="Millares 2 2 18 2" xfId="128"/>
    <cellStyle name="Millares 2 2 19" xfId="129"/>
    <cellStyle name="Millares 2 2 19 2" xfId="130"/>
    <cellStyle name="Millares 2 2 2" xfId="131"/>
    <cellStyle name="Millares 2 2 2 10" xfId="132"/>
    <cellStyle name="Millares 2 2 2 10 2" xfId="133"/>
    <cellStyle name="Millares 2 2 2 11" xfId="134"/>
    <cellStyle name="Millares 2 2 2 11 2" xfId="135"/>
    <cellStyle name="Millares 2 2 2 12" xfId="136"/>
    <cellStyle name="Millares 2 2 2 12 2" xfId="137"/>
    <cellStyle name="Millares 2 2 2 13" xfId="138"/>
    <cellStyle name="Millares 2 2 2 13 2" xfId="139"/>
    <cellStyle name="Millares 2 2 2 14" xfId="140"/>
    <cellStyle name="Millares 2 2 2 14 2" xfId="141"/>
    <cellStyle name="Millares 2 2 2 15" xfId="142"/>
    <cellStyle name="Millares 2 2 2 15 2" xfId="143"/>
    <cellStyle name="Millares 2 2 2 16" xfId="144"/>
    <cellStyle name="Millares 2 2 2 16 2" xfId="145"/>
    <cellStyle name="Millares 2 2 2 17" xfId="146"/>
    <cellStyle name="Millares 2 2 2 17 2" xfId="147"/>
    <cellStyle name="Millares 2 2 2 18" xfId="148"/>
    <cellStyle name="Millares 2 2 2 18 2" xfId="149"/>
    <cellStyle name="Millares 2 2 2 19" xfId="150"/>
    <cellStyle name="Millares 2 2 2 19 2" xfId="151"/>
    <cellStyle name="Millares 2 2 2 2" xfId="152"/>
    <cellStyle name="Millares 2 2 2 2 2" xfId="153"/>
    <cellStyle name="Millares 2 2 2 2 2 2" xfId="154"/>
    <cellStyle name="Millares 2 2 2 2 3" xfId="155"/>
    <cellStyle name="Millares 2 2 2 20" xfId="156"/>
    <cellStyle name="Millares 2 2 2 20 2" xfId="157"/>
    <cellStyle name="Millares 2 2 2 21" xfId="158"/>
    <cellStyle name="Millares 2 2 2 21 2" xfId="159"/>
    <cellStyle name="Millares 2 2 2 22" xfId="160"/>
    <cellStyle name="Millares 2 2 2 22 2" xfId="161"/>
    <cellStyle name="Millares 2 2 2 23" xfId="162"/>
    <cellStyle name="Millares 2 2 2 3" xfId="163"/>
    <cellStyle name="Millares 2 2 2 3 2" xfId="164"/>
    <cellStyle name="Millares 2 2 2 4" xfId="165"/>
    <cellStyle name="Millares 2 2 2 4 2" xfId="166"/>
    <cellStyle name="Millares 2 2 2 5" xfId="167"/>
    <cellStyle name="Millares 2 2 2 5 2" xfId="168"/>
    <cellStyle name="Millares 2 2 2 6" xfId="169"/>
    <cellStyle name="Millares 2 2 2 6 2" xfId="170"/>
    <cellStyle name="Millares 2 2 2 7" xfId="171"/>
    <cellStyle name="Millares 2 2 2 7 2" xfId="172"/>
    <cellStyle name="Millares 2 2 2 8" xfId="173"/>
    <cellStyle name="Millares 2 2 2 8 2" xfId="174"/>
    <cellStyle name="Millares 2 2 2 9" xfId="175"/>
    <cellStyle name="Millares 2 2 2 9 2" xfId="176"/>
    <cellStyle name="Millares 2 2 20" xfId="177"/>
    <cellStyle name="Millares 2 2 20 2" xfId="178"/>
    <cellStyle name="Millares 2 2 21" xfId="179"/>
    <cellStyle name="Millares 2 2 21 2" xfId="180"/>
    <cellStyle name="Millares 2 2 22" xfId="181"/>
    <cellStyle name="Millares 2 2 22 2" xfId="182"/>
    <cellStyle name="Millares 2 2 23" xfId="183"/>
    <cellStyle name="Millares 2 2 23 2" xfId="184"/>
    <cellStyle name="Millares 2 2 24" xfId="185"/>
    <cellStyle name="Millares 2 2 24 2" xfId="186"/>
    <cellStyle name="Millares 2 2 25" xfId="187"/>
    <cellStyle name="Millares 2 2 3" xfId="188"/>
    <cellStyle name="Millares 2 2 3 2" xfId="189"/>
    <cellStyle name="Millares 2 2 4" xfId="190"/>
    <cellStyle name="Millares 2 2 4 2" xfId="191"/>
    <cellStyle name="Millares 2 2 5" xfId="192"/>
    <cellStyle name="Millares 2 2 5 2" xfId="193"/>
    <cellStyle name="Millares 2 2 6" xfId="194"/>
    <cellStyle name="Millares 2 2 6 2" xfId="195"/>
    <cellStyle name="Millares 2 2 7" xfId="196"/>
    <cellStyle name="Millares 2 2 7 2" xfId="197"/>
    <cellStyle name="Millares 2 2 8" xfId="198"/>
    <cellStyle name="Millares 2 2 8 2" xfId="199"/>
    <cellStyle name="Millares 2 2 9" xfId="200"/>
    <cellStyle name="Millares 2 2 9 2" xfId="201"/>
    <cellStyle name="Millares 2 20" xfId="202"/>
    <cellStyle name="Millares 2 20 2" xfId="203"/>
    <cellStyle name="Millares 2 21" xfId="204"/>
    <cellStyle name="Millares 2 21 2" xfId="205"/>
    <cellStyle name="Millares 2 22" xfId="206"/>
    <cellStyle name="Millares 2 22 2" xfId="207"/>
    <cellStyle name="Millares 2 23" xfId="208"/>
    <cellStyle name="Millares 2 23 2" xfId="209"/>
    <cellStyle name="Millares 2 24" xfId="210"/>
    <cellStyle name="Millares 2 24 2" xfId="211"/>
    <cellStyle name="Millares 2 25" xfId="212"/>
    <cellStyle name="Millares 2 25 2" xfId="213"/>
    <cellStyle name="Millares 2 26" xfId="214"/>
    <cellStyle name="Millares 2 26 2" xfId="215"/>
    <cellStyle name="Millares 2 27" xfId="216"/>
    <cellStyle name="Millares 2 27 2" xfId="217"/>
    <cellStyle name="Millares 2 28" xfId="218"/>
    <cellStyle name="Millares 2 28 2" xfId="219"/>
    <cellStyle name="Millares 2 29" xfId="220"/>
    <cellStyle name="Millares 2 29 2" xfId="221"/>
    <cellStyle name="Millares 2 3" xfId="222"/>
    <cellStyle name="Millares 2 3 2" xfId="223"/>
    <cellStyle name="Millares 2 3 2 2" xfId="224"/>
    <cellStyle name="Millares 2 3 3" xfId="225"/>
    <cellStyle name="Millares 2 3 4" xfId="226"/>
    <cellStyle name="Millares 2 30" xfId="227"/>
    <cellStyle name="Millares 2 31" xfId="228"/>
    <cellStyle name="Millares 2 32" xfId="1713"/>
    <cellStyle name="Millares 2 33" xfId="1734"/>
    <cellStyle name="Millares 2 4" xfId="229"/>
    <cellStyle name="Millares 2 4 2" xfId="230"/>
    <cellStyle name="Millares 2 4 2 2" xfId="231"/>
    <cellStyle name="Millares 2 4 3" xfId="232"/>
    <cellStyle name="Millares 2 4 4" xfId="233"/>
    <cellStyle name="Millares 2 5" xfId="234"/>
    <cellStyle name="Millares 2 5 2" xfId="235"/>
    <cellStyle name="Millares 2 5 2 2" xfId="236"/>
    <cellStyle name="Millares 2 5 3" xfId="237"/>
    <cellStyle name="Millares 2 6" xfId="238"/>
    <cellStyle name="Millares 2 6 2" xfId="239"/>
    <cellStyle name="Millares 2 7" xfId="240"/>
    <cellStyle name="Millares 2 7 2" xfId="241"/>
    <cellStyle name="Millares 2 8" xfId="242"/>
    <cellStyle name="Millares 2 8 2" xfId="243"/>
    <cellStyle name="Millares 2 9" xfId="244"/>
    <cellStyle name="Millares 2 9 2" xfId="245"/>
    <cellStyle name="Millares 20" xfId="246"/>
    <cellStyle name="Millares 21" xfId="247"/>
    <cellStyle name="Millares 22" xfId="248"/>
    <cellStyle name="Millares 23" xfId="249"/>
    <cellStyle name="Millares 24" xfId="250"/>
    <cellStyle name="Millares 25" xfId="251"/>
    <cellStyle name="Millares 25 2" xfId="252"/>
    <cellStyle name="Millares 28" xfId="253"/>
    <cellStyle name="Millares 3" xfId="254"/>
    <cellStyle name="Millares 3 2" xfId="255"/>
    <cellStyle name="Millares 32" xfId="256"/>
    <cellStyle name="Millares 4" xfId="257"/>
    <cellStyle name="Millares 4 2" xfId="258"/>
    <cellStyle name="Millares 4 2 2" xfId="259"/>
    <cellStyle name="Millares 4 3" xfId="1714"/>
    <cellStyle name="Millares 4 4" xfId="1715"/>
    <cellStyle name="Millares 4 5" xfId="1716"/>
    <cellStyle name="Millares 4 6" xfId="1717"/>
    <cellStyle name="Millares 4 6 2" xfId="1719"/>
    <cellStyle name="Millares 4 6 2 2" xfId="1724"/>
    <cellStyle name="Millares 4 7" xfId="1718"/>
    <cellStyle name="Millares 4 7 2" xfId="1720"/>
    <cellStyle name="Millares 4 7 2 2" xfId="1721"/>
    <cellStyle name="Millares 4 7 2 2 2" xfId="1725"/>
    <cellStyle name="Millares 4 7 2 3" xfId="1722"/>
    <cellStyle name="Millares 4 7 2 4" xfId="1723"/>
    <cellStyle name="Millares 4 7 2 5" xfId="1726"/>
    <cellStyle name="Millares 4 7 2 6" xfId="1727"/>
    <cellStyle name="Millares 4 7 2 7" xfId="1728"/>
    <cellStyle name="Millares 4 7 2 7 2" xfId="1729"/>
    <cellStyle name="Millares 4 7 2 7 3" xfId="1730"/>
    <cellStyle name="Millares 4 7 2 7 5 2 2" xfId="1731"/>
    <cellStyle name="Millares 4 7 2 7 5 2 2 2" xfId="1732"/>
    <cellStyle name="Millares 4 7 2 7 5 2 2 3" xfId="1733"/>
    <cellStyle name="Millares 4 7 2 7 5 2 2 3 2" xfId="1736"/>
    <cellStyle name="Millares 4 7 2 7 5 2 2 4" xfId="1735"/>
    <cellStyle name="Millares 5" xfId="260"/>
    <cellStyle name="Millares 5 2" xfId="261"/>
    <cellStyle name="Millares 5 2 2" xfId="262"/>
    <cellStyle name="Millares 5 3" xfId="263"/>
    <cellStyle name="Millares 6" xfId="264"/>
    <cellStyle name="Millares 6 2" xfId="265"/>
    <cellStyle name="Millares 6 2 2" xfId="266"/>
    <cellStyle name="Millares 6 3" xfId="267"/>
    <cellStyle name="Millares 7" xfId="268"/>
    <cellStyle name="Millares 7 2" xfId="269"/>
    <cellStyle name="Millares 7 2 2" xfId="270"/>
    <cellStyle name="Millares 7 3" xfId="271"/>
    <cellStyle name="Millares 7 4" xfId="272"/>
    <cellStyle name="Millares 8" xfId="273"/>
    <cellStyle name="Millares 8 2" xfId="274"/>
    <cellStyle name="Millares 8 2 2" xfId="275"/>
    <cellStyle name="Millares 8 3" xfId="276"/>
    <cellStyle name="Millares 8 4" xfId="277"/>
    <cellStyle name="Millares 9" xfId="278"/>
    <cellStyle name="Millares 9 2" xfId="279"/>
    <cellStyle name="Millares 9 2 2" xfId="280"/>
    <cellStyle name="Millares 9 3" xfId="281"/>
    <cellStyle name="Millares 9 4" xfId="282"/>
    <cellStyle name="Moneda 2" xfId="283"/>
    <cellStyle name="Moneda 2 10" xfId="284"/>
    <cellStyle name="Moneda 2 11" xfId="285"/>
    <cellStyle name="Moneda 2 12" xfId="286"/>
    <cellStyle name="Moneda 2 13" xfId="287"/>
    <cellStyle name="Moneda 2 14" xfId="288"/>
    <cellStyle name="Moneda 2 15" xfId="289"/>
    <cellStyle name="Moneda 2 16" xfId="290"/>
    <cellStyle name="Moneda 2 17" xfId="291"/>
    <cellStyle name="Moneda 2 18" xfId="292"/>
    <cellStyle name="Moneda 2 19" xfId="293"/>
    <cellStyle name="Moneda 2 2" xfId="294"/>
    <cellStyle name="Moneda 2 2 10" xfId="295"/>
    <cellStyle name="Moneda 2 2 11" xfId="296"/>
    <cellStyle name="Moneda 2 2 12" xfId="297"/>
    <cellStyle name="Moneda 2 2 13" xfId="298"/>
    <cellStyle name="Moneda 2 2 14" xfId="299"/>
    <cellStyle name="Moneda 2 2 15" xfId="300"/>
    <cellStyle name="Moneda 2 2 16" xfId="301"/>
    <cellStyle name="Moneda 2 2 17" xfId="302"/>
    <cellStyle name="Moneda 2 2 18" xfId="303"/>
    <cellStyle name="Moneda 2 2 19" xfId="304"/>
    <cellStyle name="Moneda 2 2 2" xfId="305"/>
    <cellStyle name="Moneda 2 2 2 10" xfId="306"/>
    <cellStyle name="Moneda 2 2 2 11" xfId="307"/>
    <cellStyle name="Moneda 2 2 2 12" xfId="308"/>
    <cellStyle name="Moneda 2 2 2 13" xfId="309"/>
    <cellStyle name="Moneda 2 2 2 2" xfId="310"/>
    <cellStyle name="Moneda 2 2 2 2 10" xfId="311"/>
    <cellStyle name="Moneda 2 2 2 2 11" xfId="312"/>
    <cellStyle name="Moneda 2 2 2 2 12" xfId="313"/>
    <cellStyle name="Moneda 2 2 2 2 13" xfId="314"/>
    <cellStyle name="Moneda 2 2 2 2 2" xfId="315"/>
    <cellStyle name="Moneda 2 2 2 2 3" xfId="316"/>
    <cellStyle name="Moneda 2 2 2 2 4" xfId="317"/>
    <cellStyle name="Moneda 2 2 2 2 5" xfId="318"/>
    <cellStyle name="Moneda 2 2 2 2 6" xfId="319"/>
    <cellStyle name="Moneda 2 2 2 2 7" xfId="320"/>
    <cellStyle name="Moneda 2 2 2 2 8" xfId="321"/>
    <cellStyle name="Moneda 2 2 2 2 9" xfId="322"/>
    <cellStyle name="Moneda 2 2 2 3" xfId="323"/>
    <cellStyle name="Moneda 2 2 2 4" xfId="324"/>
    <cellStyle name="Moneda 2 2 2 5" xfId="325"/>
    <cellStyle name="Moneda 2 2 2 6" xfId="326"/>
    <cellStyle name="Moneda 2 2 2 7" xfId="327"/>
    <cellStyle name="Moneda 2 2 2 8" xfId="328"/>
    <cellStyle name="Moneda 2 2 2 9" xfId="329"/>
    <cellStyle name="Moneda 2 2 20" xfId="330"/>
    <cellStyle name="Moneda 2 2 21" xfId="331"/>
    <cellStyle name="Moneda 2 2 22" xfId="332"/>
    <cellStyle name="Moneda 2 2 23" xfId="333"/>
    <cellStyle name="Moneda 2 2 24" xfId="334"/>
    <cellStyle name="Moneda 2 2 25" xfId="335"/>
    <cellStyle name="Moneda 2 2 26" xfId="336"/>
    <cellStyle name="Moneda 2 2 27" xfId="337"/>
    <cellStyle name="Moneda 2 2 28" xfId="338"/>
    <cellStyle name="Moneda 2 2 29" xfId="339"/>
    <cellStyle name="Moneda 2 2 3" xfId="340"/>
    <cellStyle name="Moneda 2 2 30" xfId="341"/>
    <cellStyle name="Moneda 2 2 31" xfId="342"/>
    <cellStyle name="Moneda 2 2 32" xfId="343"/>
    <cellStyle name="Moneda 2 2 4" xfId="344"/>
    <cellStyle name="Moneda 2 2 5" xfId="345"/>
    <cellStyle name="Moneda 2 2 6" xfId="346"/>
    <cellStyle name="Moneda 2 2 7" xfId="347"/>
    <cellStyle name="Moneda 2 2 8" xfId="348"/>
    <cellStyle name="Moneda 2 2 9" xfId="349"/>
    <cellStyle name="Moneda 2 20" xfId="350"/>
    <cellStyle name="Moneda 2 21" xfId="351"/>
    <cellStyle name="Moneda 2 22" xfId="352"/>
    <cellStyle name="Moneda 2 23" xfId="353"/>
    <cellStyle name="Moneda 2 24" xfId="354"/>
    <cellStyle name="Moneda 2 25" xfId="355"/>
    <cellStyle name="Moneda 2 26" xfId="356"/>
    <cellStyle name="Moneda 2 27" xfId="357"/>
    <cellStyle name="Moneda 2 28" xfId="358"/>
    <cellStyle name="Moneda 2 29" xfId="359"/>
    <cellStyle name="Moneda 2 3" xfId="360"/>
    <cellStyle name="Moneda 2 3 2" xfId="361"/>
    <cellStyle name="Moneda 2 30" xfId="362"/>
    <cellStyle name="Moneda 2 31" xfId="363"/>
    <cellStyle name="Moneda 2 32" xfId="364"/>
    <cellStyle name="Moneda 2 33" xfId="365"/>
    <cellStyle name="Moneda 2 4" xfId="366"/>
    <cellStyle name="Moneda 2 4 10" xfId="367"/>
    <cellStyle name="Moneda 2 4 11" xfId="368"/>
    <cellStyle name="Moneda 2 4 12" xfId="369"/>
    <cellStyle name="Moneda 2 4 13" xfId="370"/>
    <cellStyle name="Moneda 2 4 2" xfId="371"/>
    <cellStyle name="Moneda 2 4 2 10" xfId="372"/>
    <cellStyle name="Moneda 2 4 2 11" xfId="373"/>
    <cellStyle name="Moneda 2 4 2 12" xfId="374"/>
    <cellStyle name="Moneda 2 4 2 13" xfId="375"/>
    <cellStyle name="Moneda 2 4 2 2" xfId="376"/>
    <cellStyle name="Moneda 2 4 2 3" xfId="377"/>
    <cellStyle name="Moneda 2 4 2 4" xfId="378"/>
    <cellStyle name="Moneda 2 4 2 5" xfId="379"/>
    <cellStyle name="Moneda 2 4 2 6" xfId="380"/>
    <cellStyle name="Moneda 2 4 2 7" xfId="381"/>
    <cellStyle name="Moneda 2 4 2 8" xfId="382"/>
    <cellStyle name="Moneda 2 4 2 9" xfId="383"/>
    <cellStyle name="Moneda 2 4 3" xfId="384"/>
    <cellStyle name="Moneda 2 4 4" xfId="385"/>
    <cellStyle name="Moneda 2 4 5" xfId="386"/>
    <cellStyle name="Moneda 2 4 6" xfId="387"/>
    <cellStyle name="Moneda 2 4 7" xfId="388"/>
    <cellStyle name="Moneda 2 4 8" xfId="389"/>
    <cellStyle name="Moneda 2 4 9" xfId="390"/>
    <cellStyle name="Moneda 2 5" xfId="391"/>
    <cellStyle name="Moneda 2 6" xfId="392"/>
    <cellStyle name="Moneda 2 7" xfId="393"/>
    <cellStyle name="Moneda 2 8" xfId="394"/>
    <cellStyle name="Moneda 2 9" xfId="395"/>
    <cellStyle name="Moneda 3" xfId="396"/>
    <cellStyle name="Moneda 4" xfId="397"/>
    <cellStyle name="Moneda 5" xfId="398"/>
    <cellStyle name="Neutral 2" xfId="399"/>
    <cellStyle name="Normal" xfId="0" builtinId="0"/>
    <cellStyle name="Normal 10" xfId="400"/>
    <cellStyle name="Normal 10 10" xfId="401"/>
    <cellStyle name="Normal 10 11" xfId="402"/>
    <cellStyle name="Normal 10 12" xfId="403"/>
    <cellStyle name="Normal 10 13" xfId="404"/>
    <cellStyle name="Normal 10 14" xfId="405"/>
    <cellStyle name="Normal 10 15" xfId="406"/>
    <cellStyle name="Normal 10 16" xfId="407"/>
    <cellStyle name="Normal 10 17" xfId="408"/>
    <cellStyle name="Normal 10 18" xfId="409"/>
    <cellStyle name="Normal 10 19" xfId="410"/>
    <cellStyle name="Normal 10 2" xfId="411"/>
    <cellStyle name="Normal 10 20" xfId="412"/>
    <cellStyle name="Normal 10 21" xfId="413"/>
    <cellStyle name="Normal 10 22" xfId="414"/>
    <cellStyle name="Normal 10 23" xfId="415"/>
    <cellStyle name="Normal 10 24" xfId="416"/>
    <cellStyle name="Normal 10 25" xfId="417"/>
    <cellStyle name="Normal 10 26" xfId="418"/>
    <cellStyle name="Normal 10 27" xfId="419"/>
    <cellStyle name="Normal 10 28" xfId="420"/>
    <cellStyle name="Normal 10 29" xfId="421"/>
    <cellStyle name="Normal 10 3" xfId="422"/>
    <cellStyle name="Normal 10 30" xfId="423"/>
    <cellStyle name="Normal 10 31" xfId="424"/>
    <cellStyle name="Normal 10 32" xfId="425"/>
    <cellStyle name="Normal 10 4" xfId="426"/>
    <cellStyle name="Normal 10 5" xfId="427"/>
    <cellStyle name="Normal 10 6" xfId="428"/>
    <cellStyle name="Normal 10 7" xfId="429"/>
    <cellStyle name="Normal 10 8" xfId="430"/>
    <cellStyle name="Normal 10 9" xfId="431"/>
    <cellStyle name="Normal 11" xfId="432"/>
    <cellStyle name="Normal 11 10" xfId="433"/>
    <cellStyle name="Normal 11 11" xfId="434"/>
    <cellStyle name="Normal 11 12" xfId="435"/>
    <cellStyle name="Normal 11 13" xfId="436"/>
    <cellStyle name="Normal 11 14" xfId="437"/>
    <cellStyle name="Normal 11 14 10" xfId="438"/>
    <cellStyle name="Normal 11 14 11" xfId="439"/>
    <cellStyle name="Normal 11 14 12" xfId="440"/>
    <cellStyle name="Normal 11 14 13" xfId="441"/>
    <cellStyle name="Normal 11 14 14" xfId="442"/>
    <cellStyle name="Normal 11 14 15" xfId="443"/>
    <cellStyle name="Normal 11 14 16" xfId="444"/>
    <cellStyle name="Normal 11 14 17" xfId="445"/>
    <cellStyle name="Normal 11 14 18" xfId="446"/>
    <cellStyle name="Normal 11 14 19" xfId="447"/>
    <cellStyle name="Normal 11 14 2" xfId="448"/>
    <cellStyle name="Normal 11 14 2 10" xfId="449"/>
    <cellStyle name="Normal 11 14 2 11" xfId="450"/>
    <cellStyle name="Normal 11 14 2 12" xfId="451"/>
    <cellStyle name="Normal 11 14 2 13" xfId="452"/>
    <cellStyle name="Normal 11 14 2 14" xfId="453"/>
    <cellStyle name="Normal 11 14 2 15" xfId="454"/>
    <cellStyle name="Normal 11 14 2 16" xfId="455"/>
    <cellStyle name="Normal 11 14 2 17" xfId="456"/>
    <cellStyle name="Normal 11 14 2 18" xfId="457"/>
    <cellStyle name="Normal 11 14 2 19" xfId="458"/>
    <cellStyle name="Normal 11 14 2 2" xfId="459"/>
    <cellStyle name="Normal 11 14 2 2 10" xfId="460"/>
    <cellStyle name="Normal 11 14 2 2 11" xfId="461"/>
    <cellStyle name="Normal 11 14 2 2 12" xfId="462"/>
    <cellStyle name="Normal 11 14 2 2 13" xfId="463"/>
    <cellStyle name="Normal 11 14 2 2 14" xfId="464"/>
    <cellStyle name="Normal 11 14 2 2 15" xfId="465"/>
    <cellStyle name="Normal 11 14 2 2 16" xfId="466"/>
    <cellStyle name="Normal 11 14 2 2 17" xfId="467"/>
    <cellStyle name="Normal 11 14 2 2 18" xfId="468"/>
    <cellStyle name="Normal 11 14 2 2 2" xfId="469"/>
    <cellStyle name="Normal 11 14 2 2 3" xfId="470"/>
    <cellStyle name="Normal 11 14 2 2 4" xfId="471"/>
    <cellStyle name="Normal 11 14 2 2 5" xfId="472"/>
    <cellStyle name="Normal 11 14 2 2 6" xfId="473"/>
    <cellStyle name="Normal 11 14 2 2 7" xfId="474"/>
    <cellStyle name="Normal 11 14 2 2 8" xfId="475"/>
    <cellStyle name="Normal 11 14 2 2 9" xfId="476"/>
    <cellStyle name="Normal 11 14 2 20" xfId="477"/>
    <cellStyle name="Normal 11 14 2 21" xfId="478"/>
    <cellStyle name="Normal 11 14 2 22" xfId="479"/>
    <cellStyle name="Normal 11 14 2 23" xfId="480"/>
    <cellStyle name="Normal 11 14 2 24" xfId="481"/>
    <cellStyle name="Normal 11 14 2 25" xfId="482"/>
    <cellStyle name="Normal 11 14 2 3" xfId="483"/>
    <cellStyle name="Normal 11 14 2 3 10" xfId="484"/>
    <cellStyle name="Normal 11 14 2 3 11" xfId="485"/>
    <cellStyle name="Normal 11 14 2 3 12" xfId="486"/>
    <cellStyle name="Normal 11 14 2 3 13" xfId="487"/>
    <cellStyle name="Normal 11 14 2 3 14" xfId="488"/>
    <cellStyle name="Normal 11 14 2 3 15" xfId="489"/>
    <cellStyle name="Normal 11 14 2 3 16" xfId="490"/>
    <cellStyle name="Normal 11 14 2 3 17" xfId="491"/>
    <cellStyle name="Normal 11 14 2 3 18" xfId="492"/>
    <cellStyle name="Normal 11 14 2 3 2" xfId="493"/>
    <cellStyle name="Normal 11 14 2 3 3" xfId="494"/>
    <cellStyle name="Normal 11 14 2 3 4" xfId="495"/>
    <cellStyle name="Normal 11 14 2 3 5" xfId="496"/>
    <cellStyle name="Normal 11 14 2 3 6" xfId="497"/>
    <cellStyle name="Normal 11 14 2 3 7" xfId="498"/>
    <cellStyle name="Normal 11 14 2 3 8" xfId="499"/>
    <cellStyle name="Normal 11 14 2 3 9" xfId="500"/>
    <cellStyle name="Normal 11 14 2 4" xfId="501"/>
    <cellStyle name="Normal 11 14 2 4 10" xfId="502"/>
    <cellStyle name="Normal 11 14 2 4 11" xfId="503"/>
    <cellStyle name="Normal 11 14 2 4 12" xfId="504"/>
    <cellStyle name="Normal 11 14 2 4 13" xfId="505"/>
    <cellStyle name="Normal 11 14 2 4 14" xfId="506"/>
    <cellStyle name="Normal 11 14 2 4 15" xfId="507"/>
    <cellStyle name="Normal 11 14 2 4 16" xfId="508"/>
    <cellStyle name="Normal 11 14 2 4 17" xfId="509"/>
    <cellStyle name="Normal 11 14 2 4 18" xfId="510"/>
    <cellStyle name="Normal 11 14 2 4 2" xfId="511"/>
    <cellStyle name="Normal 11 14 2 4 3" xfId="512"/>
    <cellStyle name="Normal 11 14 2 4 4" xfId="513"/>
    <cellStyle name="Normal 11 14 2 4 5" xfId="514"/>
    <cellStyle name="Normal 11 14 2 4 6" xfId="515"/>
    <cellStyle name="Normal 11 14 2 4 7" xfId="516"/>
    <cellStyle name="Normal 11 14 2 4 8" xfId="517"/>
    <cellStyle name="Normal 11 14 2 4 9" xfId="518"/>
    <cellStyle name="Normal 11 14 2 5" xfId="519"/>
    <cellStyle name="Normal 11 14 2 5 10" xfId="520"/>
    <cellStyle name="Normal 11 14 2 5 11" xfId="521"/>
    <cellStyle name="Normal 11 14 2 5 12" xfId="522"/>
    <cellStyle name="Normal 11 14 2 5 13" xfId="523"/>
    <cellStyle name="Normal 11 14 2 5 14" xfId="524"/>
    <cellStyle name="Normal 11 14 2 5 15" xfId="525"/>
    <cellStyle name="Normal 11 14 2 5 16" xfId="526"/>
    <cellStyle name="Normal 11 14 2 5 17" xfId="527"/>
    <cellStyle name="Normal 11 14 2 5 18" xfId="528"/>
    <cellStyle name="Normal 11 14 2 5 2" xfId="529"/>
    <cellStyle name="Normal 11 14 2 5 3" xfId="530"/>
    <cellStyle name="Normal 11 14 2 5 4" xfId="531"/>
    <cellStyle name="Normal 11 14 2 5 5" xfId="532"/>
    <cellStyle name="Normal 11 14 2 5 6" xfId="533"/>
    <cellStyle name="Normal 11 14 2 5 7" xfId="534"/>
    <cellStyle name="Normal 11 14 2 5 8" xfId="535"/>
    <cellStyle name="Normal 11 14 2 5 9" xfId="536"/>
    <cellStyle name="Normal 11 14 2 6" xfId="537"/>
    <cellStyle name="Normal 11 14 2 6 10" xfId="538"/>
    <cellStyle name="Normal 11 14 2 6 11" xfId="539"/>
    <cellStyle name="Normal 11 14 2 6 12" xfId="540"/>
    <cellStyle name="Normal 11 14 2 6 13" xfId="541"/>
    <cellStyle name="Normal 11 14 2 6 14" xfId="542"/>
    <cellStyle name="Normal 11 14 2 6 15" xfId="543"/>
    <cellStyle name="Normal 11 14 2 6 16" xfId="544"/>
    <cellStyle name="Normal 11 14 2 6 17" xfId="545"/>
    <cellStyle name="Normal 11 14 2 6 18" xfId="546"/>
    <cellStyle name="Normal 11 14 2 6 2" xfId="547"/>
    <cellStyle name="Normal 11 14 2 6 3" xfId="548"/>
    <cellStyle name="Normal 11 14 2 6 4" xfId="549"/>
    <cellStyle name="Normal 11 14 2 6 5" xfId="550"/>
    <cellStyle name="Normal 11 14 2 6 6" xfId="551"/>
    <cellStyle name="Normal 11 14 2 6 7" xfId="552"/>
    <cellStyle name="Normal 11 14 2 6 8" xfId="553"/>
    <cellStyle name="Normal 11 14 2 6 9" xfId="554"/>
    <cellStyle name="Normal 11 14 2 7" xfId="555"/>
    <cellStyle name="Normal 11 14 2 7 10" xfId="556"/>
    <cellStyle name="Normal 11 14 2 7 11" xfId="557"/>
    <cellStyle name="Normal 11 14 2 7 12" xfId="558"/>
    <cellStyle name="Normal 11 14 2 7 13" xfId="559"/>
    <cellStyle name="Normal 11 14 2 7 14" xfId="560"/>
    <cellStyle name="Normal 11 14 2 7 15" xfId="561"/>
    <cellStyle name="Normal 11 14 2 7 16" xfId="562"/>
    <cellStyle name="Normal 11 14 2 7 17" xfId="563"/>
    <cellStyle name="Normal 11 14 2 7 18" xfId="564"/>
    <cellStyle name="Normal 11 14 2 7 2" xfId="565"/>
    <cellStyle name="Normal 11 14 2 7 3" xfId="566"/>
    <cellStyle name="Normal 11 14 2 7 4" xfId="567"/>
    <cellStyle name="Normal 11 14 2 7 5" xfId="568"/>
    <cellStyle name="Normal 11 14 2 7 6" xfId="569"/>
    <cellStyle name="Normal 11 14 2 7 7" xfId="570"/>
    <cellStyle name="Normal 11 14 2 7 8" xfId="571"/>
    <cellStyle name="Normal 11 14 2 7 9" xfId="572"/>
    <cellStyle name="Normal 11 14 2 8" xfId="573"/>
    <cellStyle name="Normal 11 14 2 8 10" xfId="574"/>
    <cellStyle name="Normal 11 14 2 8 11" xfId="575"/>
    <cellStyle name="Normal 11 14 2 8 12" xfId="576"/>
    <cellStyle name="Normal 11 14 2 8 13" xfId="577"/>
    <cellStyle name="Normal 11 14 2 8 14" xfId="578"/>
    <cellStyle name="Normal 11 14 2 8 15" xfId="579"/>
    <cellStyle name="Normal 11 14 2 8 16" xfId="580"/>
    <cellStyle name="Normal 11 14 2 8 17" xfId="581"/>
    <cellStyle name="Normal 11 14 2 8 18" xfId="582"/>
    <cellStyle name="Normal 11 14 2 8 2" xfId="583"/>
    <cellStyle name="Normal 11 14 2 8 3" xfId="584"/>
    <cellStyle name="Normal 11 14 2 8 4" xfId="585"/>
    <cellStyle name="Normal 11 14 2 8 5" xfId="586"/>
    <cellStyle name="Normal 11 14 2 8 6" xfId="587"/>
    <cellStyle name="Normal 11 14 2 8 7" xfId="588"/>
    <cellStyle name="Normal 11 14 2 8 8" xfId="589"/>
    <cellStyle name="Normal 11 14 2 8 9" xfId="590"/>
    <cellStyle name="Normal 11 14 2 9" xfId="591"/>
    <cellStyle name="Normal 11 14 20" xfId="592"/>
    <cellStyle name="Normal 11 14 21" xfId="593"/>
    <cellStyle name="Normal 11 14 22" xfId="594"/>
    <cellStyle name="Normal 11 14 23" xfId="595"/>
    <cellStyle name="Normal 11 14 24" xfId="596"/>
    <cellStyle name="Normal 11 14 25" xfId="597"/>
    <cellStyle name="Normal 11 14 26" xfId="598"/>
    <cellStyle name="Normal 11 14 3" xfId="599"/>
    <cellStyle name="Normal 11 14 3 10" xfId="600"/>
    <cellStyle name="Normal 11 14 3 11" xfId="601"/>
    <cellStyle name="Normal 11 14 3 12" xfId="602"/>
    <cellStyle name="Normal 11 14 3 13" xfId="603"/>
    <cellStyle name="Normal 11 14 3 14" xfId="604"/>
    <cellStyle name="Normal 11 14 3 15" xfId="605"/>
    <cellStyle name="Normal 11 14 3 16" xfId="606"/>
    <cellStyle name="Normal 11 14 3 17" xfId="607"/>
    <cellStyle name="Normal 11 14 3 18" xfId="608"/>
    <cellStyle name="Normal 11 14 3 2" xfId="609"/>
    <cellStyle name="Normal 11 14 3 3" xfId="610"/>
    <cellStyle name="Normal 11 14 3 4" xfId="611"/>
    <cellStyle name="Normal 11 14 3 5" xfId="612"/>
    <cellStyle name="Normal 11 14 3 6" xfId="613"/>
    <cellStyle name="Normal 11 14 3 7" xfId="614"/>
    <cellStyle name="Normal 11 14 3 8" xfId="615"/>
    <cellStyle name="Normal 11 14 3 9" xfId="616"/>
    <cellStyle name="Normal 11 14 4" xfId="617"/>
    <cellStyle name="Normal 11 14 4 10" xfId="618"/>
    <cellStyle name="Normal 11 14 4 11" xfId="619"/>
    <cellStyle name="Normal 11 14 4 12" xfId="620"/>
    <cellStyle name="Normal 11 14 4 13" xfId="621"/>
    <cellStyle name="Normal 11 14 4 14" xfId="622"/>
    <cellStyle name="Normal 11 14 4 15" xfId="623"/>
    <cellStyle name="Normal 11 14 4 16" xfId="624"/>
    <cellStyle name="Normal 11 14 4 17" xfId="625"/>
    <cellStyle name="Normal 11 14 4 18" xfId="626"/>
    <cellStyle name="Normal 11 14 4 2" xfId="627"/>
    <cellStyle name="Normal 11 14 4 3" xfId="628"/>
    <cellStyle name="Normal 11 14 4 4" xfId="629"/>
    <cellStyle name="Normal 11 14 4 5" xfId="630"/>
    <cellStyle name="Normal 11 14 4 6" xfId="631"/>
    <cellStyle name="Normal 11 14 4 7" xfId="632"/>
    <cellStyle name="Normal 11 14 4 8" xfId="633"/>
    <cellStyle name="Normal 11 14 4 9" xfId="634"/>
    <cellStyle name="Normal 11 14 5" xfId="635"/>
    <cellStyle name="Normal 11 14 5 10" xfId="636"/>
    <cellStyle name="Normal 11 14 5 11" xfId="637"/>
    <cellStyle name="Normal 11 14 5 12" xfId="638"/>
    <cellStyle name="Normal 11 14 5 13" xfId="639"/>
    <cellStyle name="Normal 11 14 5 14" xfId="640"/>
    <cellStyle name="Normal 11 14 5 15" xfId="641"/>
    <cellStyle name="Normal 11 14 5 16" xfId="642"/>
    <cellStyle name="Normal 11 14 5 17" xfId="643"/>
    <cellStyle name="Normal 11 14 5 18" xfId="644"/>
    <cellStyle name="Normal 11 14 5 2" xfId="645"/>
    <cellStyle name="Normal 11 14 5 3" xfId="646"/>
    <cellStyle name="Normal 11 14 5 4" xfId="647"/>
    <cellStyle name="Normal 11 14 5 5" xfId="648"/>
    <cellStyle name="Normal 11 14 5 6" xfId="649"/>
    <cellStyle name="Normal 11 14 5 7" xfId="650"/>
    <cellStyle name="Normal 11 14 5 8" xfId="651"/>
    <cellStyle name="Normal 11 14 5 9" xfId="652"/>
    <cellStyle name="Normal 11 14 6" xfId="653"/>
    <cellStyle name="Normal 11 14 6 10" xfId="654"/>
    <cellStyle name="Normal 11 14 6 11" xfId="655"/>
    <cellStyle name="Normal 11 14 6 12" xfId="656"/>
    <cellStyle name="Normal 11 14 6 13" xfId="657"/>
    <cellStyle name="Normal 11 14 6 14" xfId="658"/>
    <cellStyle name="Normal 11 14 6 15" xfId="659"/>
    <cellStyle name="Normal 11 14 6 16" xfId="660"/>
    <cellStyle name="Normal 11 14 6 17" xfId="661"/>
    <cellStyle name="Normal 11 14 6 18" xfId="662"/>
    <cellStyle name="Normal 11 14 6 2" xfId="663"/>
    <cellStyle name="Normal 11 14 6 3" xfId="664"/>
    <cellStyle name="Normal 11 14 6 4" xfId="665"/>
    <cellStyle name="Normal 11 14 6 5" xfId="666"/>
    <cellStyle name="Normal 11 14 6 6" xfId="667"/>
    <cellStyle name="Normal 11 14 6 7" xfId="668"/>
    <cellStyle name="Normal 11 14 6 8" xfId="669"/>
    <cellStyle name="Normal 11 14 6 9" xfId="670"/>
    <cellStyle name="Normal 11 14 7" xfId="671"/>
    <cellStyle name="Normal 11 14 7 10" xfId="672"/>
    <cellStyle name="Normal 11 14 7 11" xfId="673"/>
    <cellStyle name="Normal 11 14 7 12" xfId="674"/>
    <cellStyle name="Normal 11 14 7 13" xfId="675"/>
    <cellStyle name="Normal 11 14 7 14" xfId="676"/>
    <cellStyle name="Normal 11 14 7 15" xfId="677"/>
    <cellStyle name="Normal 11 14 7 16" xfId="678"/>
    <cellStyle name="Normal 11 14 7 17" xfId="679"/>
    <cellStyle name="Normal 11 14 7 18" xfId="680"/>
    <cellStyle name="Normal 11 14 7 2" xfId="681"/>
    <cellStyle name="Normal 11 14 7 3" xfId="682"/>
    <cellStyle name="Normal 11 14 7 4" xfId="683"/>
    <cellStyle name="Normal 11 14 7 5" xfId="684"/>
    <cellStyle name="Normal 11 14 7 6" xfId="685"/>
    <cellStyle name="Normal 11 14 7 7" xfId="686"/>
    <cellStyle name="Normal 11 14 7 8" xfId="687"/>
    <cellStyle name="Normal 11 14 7 9" xfId="688"/>
    <cellStyle name="Normal 11 14 8" xfId="689"/>
    <cellStyle name="Normal 11 14 8 10" xfId="690"/>
    <cellStyle name="Normal 11 14 8 11" xfId="691"/>
    <cellStyle name="Normal 11 14 8 12" xfId="692"/>
    <cellStyle name="Normal 11 14 8 13" xfId="693"/>
    <cellStyle name="Normal 11 14 8 14" xfId="694"/>
    <cellStyle name="Normal 11 14 8 15" xfId="695"/>
    <cellStyle name="Normal 11 14 8 16" xfId="696"/>
    <cellStyle name="Normal 11 14 8 17" xfId="697"/>
    <cellStyle name="Normal 11 14 8 18" xfId="698"/>
    <cellStyle name="Normal 11 14 8 2" xfId="699"/>
    <cellStyle name="Normal 11 14 8 3" xfId="700"/>
    <cellStyle name="Normal 11 14 8 4" xfId="701"/>
    <cellStyle name="Normal 11 14 8 5" xfId="702"/>
    <cellStyle name="Normal 11 14 8 6" xfId="703"/>
    <cellStyle name="Normal 11 14 8 7" xfId="704"/>
    <cellStyle name="Normal 11 14 8 8" xfId="705"/>
    <cellStyle name="Normal 11 14 8 9" xfId="706"/>
    <cellStyle name="Normal 11 14 9" xfId="707"/>
    <cellStyle name="Normal 11 14 9 10" xfId="708"/>
    <cellStyle name="Normal 11 14 9 11" xfId="709"/>
    <cellStyle name="Normal 11 14 9 12" xfId="710"/>
    <cellStyle name="Normal 11 14 9 13" xfId="711"/>
    <cellStyle name="Normal 11 14 9 14" xfId="712"/>
    <cellStyle name="Normal 11 14 9 15" xfId="713"/>
    <cellStyle name="Normal 11 14 9 16" xfId="714"/>
    <cellStyle name="Normal 11 14 9 17" xfId="715"/>
    <cellStyle name="Normal 11 14 9 18" xfId="716"/>
    <cellStyle name="Normal 11 14 9 2" xfId="717"/>
    <cellStyle name="Normal 11 14 9 3" xfId="718"/>
    <cellStyle name="Normal 11 14 9 4" xfId="719"/>
    <cellStyle name="Normal 11 14 9 5" xfId="720"/>
    <cellStyle name="Normal 11 14 9 6" xfId="721"/>
    <cellStyle name="Normal 11 14 9 7" xfId="722"/>
    <cellStyle name="Normal 11 14 9 8" xfId="723"/>
    <cellStyle name="Normal 11 14 9 9" xfId="724"/>
    <cellStyle name="Normal 11 2" xfId="725"/>
    <cellStyle name="Normal 11 3" xfId="726"/>
    <cellStyle name="Normal 11 4" xfId="727"/>
    <cellStyle name="Normal 11 5" xfId="728"/>
    <cellStyle name="Normal 11 6" xfId="729"/>
    <cellStyle name="Normal 11 7" xfId="730"/>
    <cellStyle name="Normal 11 8" xfId="731"/>
    <cellStyle name="Normal 11 9" xfId="732"/>
    <cellStyle name="Normal 12" xfId="733"/>
    <cellStyle name="Normal 13" xfId="734"/>
    <cellStyle name="Normal 14" xfId="735"/>
    <cellStyle name="Normal 15" xfId="736"/>
    <cellStyle name="Normal 15 10" xfId="737"/>
    <cellStyle name="Normal 15 11" xfId="738"/>
    <cellStyle name="Normal 15 12" xfId="739"/>
    <cellStyle name="Normal 15 13" xfId="740"/>
    <cellStyle name="Normal 15 14" xfId="741"/>
    <cellStyle name="Normal 15 15" xfId="742"/>
    <cellStyle name="Normal 15 16" xfId="743"/>
    <cellStyle name="Normal 15 17" xfId="744"/>
    <cellStyle name="Normal 15 18" xfId="745"/>
    <cellStyle name="Normal 15 19" xfId="746"/>
    <cellStyle name="Normal 15 2" xfId="747"/>
    <cellStyle name="Normal 15 2 10" xfId="748"/>
    <cellStyle name="Normal 15 2 11" xfId="749"/>
    <cellStyle name="Normal 15 2 12" xfId="750"/>
    <cellStyle name="Normal 15 2 13" xfId="751"/>
    <cellStyle name="Normal 15 2 14" xfId="752"/>
    <cellStyle name="Normal 15 2 15" xfId="753"/>
    <cellStyle name="Normal 15 2 16" xfId="754"/>
    <cellStyle name="Normal 15 2 17" xfId="755"/>
    <cellStyle name="Normal 15 2 18" xfId="756"/>
    <cellStyle name="Normal 15 2 2" xfId="757"/>
    <cellStyle name="Normal 15 2 3" xfId="758"/>
    <cellStyle name="Normal 15 2 4" xfId="759"/>
    <cellStyle name="Normal 15 2 5" xfId="760"/>
    <cellStyle name="Normal 15 2 6" xfId="761"/>
    <cellStyle name="Normal 15 2 7" xfId="762"/>
    <cellStyle name="Normal 15 2 8" xfId="763"/>
    <cellStyle name="Normal 15 2 9" xfId="764"/>
    <cellStyle name="Normal 15 20" xfId="765"/>
    <cellStyle name="Normal 15 21" xfId="766"/>
    <cellStyle name="Normal 15 22" xfId="767"/>
    <cellStyle name="Normal 15 23" xfId="768"/>
    <cellStyle name="Normal 15 24" xfId="769"/>
    <cellStyle name="Normal 15 25" xfId="770"/>
    <cellStyle name="Normal 15 3" xfId="771"/>
    <cellStyle name="Normal 15 3 10" xfId="772"/>
    <cellStyle name="Normal 15 3 11" xfId="773"/>
    <cellStyle name="Normal 15 3 12" xfId="774"/>
    <cellStyle name="Normal 15 3 13" xfId="775"/>
    <cellStyle name="Normal 15 3 14" xfId="776"/>
    <cellStyle name="Normal 15 3 15" xfId="777"/>
    <cellStyle name="Normal 15 3 16" xfId="778"/>
    <cellStyle name="Normal 15 3 17" xfId="779"/>
    <cellStyle name="Normal 15 3 18" xfId="780"/>
    <cellStyle name="Normal 15 3 2" xfId="781"/>
    <cellStyle name="Normal 15 3 3" xfId="782"/>
    <cellStyle name="Normal 15 3 4" xfId="783"/>
    <cellStyle name="Normal 15 3 5" xfId="784"/>
    <cellStyle name="Normal 15 3 6" xfId="785"/>
    <cellStyle name="Normal 15 3 7" xfId="786"/>
    <cellStyle name="Normal 15 3 8" xfId="787"/>
    <cellStyle name="Normal 15 3 9" xfId="788"/>
    <cellStyle name="Normal 15 4" xfId="789"/>
    <cellStyle name="Normal 15 4 10" xfId="790"/>
    <cellStyle name="Normal 15 4 11" xfId="791"/>
    <cellStyle name="Normal 15 4 12" xfId="792"/>
    <cellStyle name="Normal 15 4 13" xfId="793"/>
    <cellStyle name="Normal 15 4 14" xfId="794"/>
    <cellStyle name="Normal 15 4 15" xfId="795"/>
    <cellStyle name="Normal 15 4 16" xfId="796"/>
    <cellStyle name="Normal 15 4 17" xfId="797"/>
    <cellStyle name="Normal 15 4 18" xfId="798"/>
    <cellStyle name="Normal 15 4 2" xfId="799"/>
    <cellStyle name="Normal 15 4 3" xfId="800"/>
    <cellStyle name="Normal 15 4 4" xfId="801"/>
    <cellStyle name="Normal 15 4 5" xfId="802"/>
    <cellStyle name="Normal 15 4 6" xfId="803"/>
    <cellStyle name="Normal 15 4 7" xfId="804"/>
    <cellStyle name="Normal 15 4 8" xfId="805"/>
    <cellStyle name="Normal 15 4 9" xfId="806"/>
    <cellStyle name="Normal 15 5" xfId="807"/>
    <cellStyle name="Normal 15 5 10" xfId="808"/>
    <cellStyle name="Normal 15 5 11" xfId="809"/>
    <cellStyle name="Normal 15 5 12" xfId="810"/>
    <cellStyle name="Normal 15 5 13" xfId="811"/>
    <cellStyle name="Normal 15 5 14" xfId="812"/>
    <cellStyle name="Normal 15 5 15" xfId="813"/>
    <cellStyle name="Normal 15 5 16" xfId="814"/>
    <cellStyle name="Normal 15 5 17" xfId="815"/>
    <cellStyle name="Normal 15 5 18" xfId="816"/>
    <cellStyle name="Normal 15 5 2" xfId="817"/>
    <cellStyle name="Normal 15 5 3" xfId="818"/>
    <cellStyle name="Normal 15 5 4" xfId="819"/>
    <cellStyle name="Normal 15 5 5" xfId="820"/>
    <cellStyle name="Normal 15 5 6" xfId="821"/>
    <cellStyle name="Normal 15 5 7" xfId="822"/>
    <cellStyle name="Normal 15 5 8" xfId="823"/>
    <cellStyle name="Normal 15 5 9" xfId="824"/>
    <cellStyle name="Normal 15 6" xfId="825"/>
    <cellStyle name="Normal 15 6 10" xfId="826"/>
    <cellStyle name="Normal 15 6 11" xfId="827"/>
    <cellStyle name="Normal 15 6 12" xfId="828"/>
    <cellStyle name="Normal 15 6 13" xfId="829"/>
    <cellStyle name="Normal 15 6 14" xfId="830"/>
    <cellStyle name="Normal 15 6 15" xfId="831"/>
    <cellStyle name="Normal 15 6 16" xfId="832"/>
    <cellStyle name="Normal 15 6 17" xfId="833"/>
    <cellStyle name="Normal 15 6 18" xfId="834"/>
    <cellStyle name="Normal 15 6 2" xfId="835"/>
    <cellStyle name="Normal 15 6 3" xfId="836"/>
    <cellStyle name="Normal 15 6 4" xfId="837"/>
    <cellStyle name="Normal 15 6 5" xfId="838"/>
    <cellStyle name="Normal 15 6 6" xfId="839"/>
    <cellStyle name="Normal 15 6 7" xfId="840"/>
    <cellStyle name="Normal 15 6 8" xfId="841"/>
    <cellStyle name="Normal 15 6 9" xfId="842"/>
    <cellStyle name="Normal 15 7" xfId="843"/>
    <cellStyle name="Normal 15 7 10" xfId="844"/>
    <cellStyle name="Normal 15 7 11" xfId="845"/>
    <cellStyle name="Normal 15 7 12" xfId="846"/>
    <cellStyle name="Normal 15 7 13" xfId="847"/>
    <cellStyle name="Normal 15 7 14" xfId="848"/>
    <cellStyle name="Normal 15 7 15" xfId="849"/>
    <cellStyle name="Normal 15 7 16" xfId="850"/>
    <cellStyle name="Normal 15 7 17" xfId="851"/>
    <cellStyle name="Normal 15 7 18" xfId="852"/>
    <cellStyle name="Normal 15 7 2" xfId="853"/>
    <cellStyle name="Normal 15 7 3" xfId="854"/>
    <cellStyle name="Normal 15 7 4" xfId="855"/>
    <cellStyle name="Normal 15 7 5" xfId="856"/>
    <cellStyle name="Normal 15 7 6" xfId="857"/>
    <cellStyle name="Normal 15 7 7" xfId="858"/>
    <cellStyle name="Normal 15 7 8" xfId="859"/>
    <cellStyle name="Normal 15 7 9" xfId="860"/>
    <cellStyle name="Normal 15 8" xfId="861"/>
    <cellStyle name="Normal 15 8 10" xfId="862"/>
    <cellStyle name="Normal 15 8 11" xfId="863"/>
    <cellStyle name="Normal 15 8 12" xfId="864"/>
    <cellStyle name="Normal 15 8 13" xfId="865"/>
    <cellStyle name="Normal 15 8 14" xfId="866"/>
    <cellStyle name="Normal 15 8 15" xfId="867"/>
    <cellStyle name="Normal 15 8 16" xfId="868"/>
    <cellStyle name="Normal 15 8 17" xfId="869"/>
    <cellStyle name="Normal 15 8 18" xfId="870"/>
    <cellStyle name="Normal 15 8 2" xfId="871"/>
    <cellStyle name="Normal 15 8 3" xfId="872"/>
    <cellStyle name="Normal 15 8 4" xfId="873"/>
    <cellStyle name="Normal 15 8 5" xfId="874"/>
    <cellStyle name="Normal 15 8 6" xfId="875"/>
    <cellStyle name="Normal 15 8 7" xfId="876"/>
    <cellStyle name="Normal 15 8 8" xfId="877"/>
    <cellStyle name="Normal 15 8 9" xfId="878"/>
    <cellStyle name="Normal 15 9" xfId="879"/>
    <cellStyle name="Normal 16" xfId="880"/>
    <cellStyle name="Normal 16 10" xfId="881"/>
    <cellStyle name="Normal 16 11" xfId="882"/>
    <cellStyle name="Normal 16 12" xfId="883"/>
    <cellStyle name="Normal 16 13" xfId="884"/>
    <cellStyle name="Normal 16 14" xfId="885"/>
    <cellStyle name="Normal 16 15" xfId="886"/>
    <cellStyle name="Normal 16 16" xfId="887"/>
    <cellStyle name="Normal 16 17" xfId="888"/>
    <cellStyle name="Normal 16 18" xfId="889"/>
    <cellStyle name="Normal 16 19" xfId="890"/>
    <cellStyle name="Normal 16 2" xfId="891"/>
    <cellStyle name="Normal 16 20" xfId="892"/>
    <cellStyle name="Normal 16 21" xfId="893"/>
    <cellStyle name="Normal 16 22" xfId="894"/>
    <cellStyle name="Normal 16 23" xfId="895"/>
    <cellStyle name="Normal 16 24" xfId="896"/>
    <cellStyle name="Normal 16 25" xfId="897"/>
    <cellStyle name="Normal 16 3" xfId="898"/>
    <cellStyle name="Normal 16 4" xfId="899"/>
    <cellStyle name="Normal 16 5" xfId="900"/>
    <cellStyle name="Normal 16 6" xfId="901"/>
    <cellStyle name="Normal 16 7" xfId="902"/>
    <cellStyle name="Normal 16 8" xfId="903"/>
    <cellStyle name="Normal 16 9" xfId="904"/>
    <cellStyle name="Normal 17" xfId="905"/>
    <cellStyle name="Normal 17 10" xfId="906"/>
    <cellStyle name="Normal 17 11" xfId="907"/>
    <cellStyle name="Normal 17 12" xfId="908"/>
    <cellStyle name="Normal 17 13" xfId="909"/>
    <cellStyle name="Normal 17 14" xfId="910"/>
    <cellStyle name="Normal 17 15" xfId="911"/>
    <cellStyle name="Normal 17 16" xfId="912"/>
    <cellStyle name="Normal 17 17" xfId="913"/>
    <cellStyle name="Normal 17 18" xfId="914"/>
    <cellStyle name="Normal 17 19" xfId="915"/>
    <cellStyle name="Normal 17 2" xfId="916"/>
    <cellStyle name="Normal 17 3" xfId="917"/>
    <cellStyle name="Normal 17 4" xfId="918"/>
    <cellStyle name="Normal 17 5" xfId="919"/>
    <cellStyle name="Normal 17 6" xfId="920"/>
    <cellStyle name="Normal 17 7" xfId="921"/>
    <cellStyle name="Normal 17 8" xfId="922"/>
    <cellStyle name="Normal 17 9" xfId="923"/>
    <cellStyle name="Normal 18" xfId="924"/>
    <cellStyle name="Normal 19" xfId="925"/>
    <cellStyle name="Normal 2" xfId="926"/>
    <cellStyle name="Normal 2 10" xfId="927"/>
    <cellStyle name="Normal 2 10 2" xfId="928"/>
    <cellStyle name="Normal 2 11" xfId="929"/>
    <cellStyle name="Normal 2 12" xfId="930"/>
    <cellStyle name="Normal 2 13" xfId="931"/>
    <cellStyle name="Normal 2 14" xfId="932"/>
    <cellStyle name="Normal 2 14 2" xfId="933"/>
    <cellStyle name="Normal 2 15" xfId="934"/>
    <cellStyle name="Normal 2 16" xfId="935"/>
    <cellStyle name="Normal 2 17" xfId="936"/>
    <cellStyle name="Normal 2 18" xfId="937"/>
    <cellStyle name="Normal 2 19" xfId="938"/>
    <cellStyle name="Normal 2 2" xfId="939"/>
    <cellStyle name="Normal 2 2 2" xfId="940"/>
    <cellStyle name="Normal 2 2 2 2" xfId="941"/>
    <cellStyle name="Normal 2 2 3" xfId="942"/>
    <cellStyle name="Normal 2 2 3 2" xfId="943"/>
    <cellStyle name="Normal 2 20" xfId="944"/>
    <cellStyle name="Normal 2 21" xfId="945"/>
    <cellStyle name="Normal 2 22" xfId="946"/>
    <cellStyle name="Normal 2 23" xfId="947"/>
    <cellStyle name="Normal 2 24" xfId="948"/>
    <cellStyle name="Normal 2 25" xfId="949"/>
    <cellStyle name="Normal 2 26" xfId="950"/>
    <cellStyle name="Normal 2 27" xfId="951"/>
    <cellStyle name="Normal 2 28" xfId="952"/>
    <cellStyle name="Normal 2 29" xfId="953"/>
    <cellStyle name="Normal 2 3" xfId="954"/>
    <cellStyle name="Normal 2 3 10" xfId="955"/>
    <cellStyle name="Normal 2 3 11" xfId="956"/>
    <cellStyle name="Normal 2 3 12" xfId="957"/>
    <cellStyle name="Normal 2 3 13" xfId="958"/>
    <cellStyle name="Normal 2 3 14" xfId="959"/>
    <cellStyle name="Normal 2 3 15" xfId="960"/>
    <cellStyle name="Normal 2 3 16" xfId="961"/>
    <cellStyle name="Normal 2 3 17" xfId="962"/>
    <cellStyle name="Normal 2 3 18" xfId="963"/>
    <cellStyle name="Normal 2 3 19" xfId="964"/>
    <cellStyle name="Normal 2 3 2" xfId="965"/>
    <cellStyle name="Normal 2 3 2 10" xfId="966"/>
    <cellStyle name="Normal 2 3 2 11" xfId="967"/>
    <cellStyle name="Normal 2 3 2 12" xfId="968"/>
    <cellStyle name="Normal 2 3 2 13" xfId="969"/>
    <cellStyle name="Normal 2 3 2 2" xfId="970"/>
    <cellStyle name="Normal 2 3 2 2 10" xfId="971"/>
    <cellStyle name="Normal 2 3 2 2 11" xfId="972"/>
    <cellStyle name="Normal 2 3 2 2 12" xfId="973"/>
    <cellStyle name="Normal 2 3 2 2 13" xfId="974"/>
    <cellStyle name="Normal 2 3 2 2 2" xfId="975"/>
    <cellStyle name="Normal 2 3 2 2 3" xfId="976"/>
    <cellStyle name="Normal 2 3 2 2 4" xfId="977"/>
    <cellStyle name="Normal 2 3 2 2 5" xfId="978"/>
    <cellStyle name="Normal 2 3 2 2 6" xfId="979"/>
    <cellStyle name="Normal 2 3 2 2 7" xfId="980"/>
    <cellStyle name="Normal 2 3 2 2 8" xfId="981"/>
    <cellStyle name="Normal 2 3 2 2 9" xfId="982"/>
    <cellStyle name="Normal 2 3 2 3" xfId="983"/>
    <cellStyle name="Normal 2 3 2 4" xfId="984"/>
    <cellStyle name="Normal 2 3 2 5" xfId="985"/>
    <cellStyle name="Normal 2 3 2 6" xfId="986"/>
    <cellStyle name="Normal 2 3 2 7" xfId="987"/>
    <cellStyle name="Normal 2 3 2 8" xfId="988"/>
    <cellStyle name="Normal 2 3 2 9" xfId="989"/>
    <cellStyle name="Normal 2 3 20" xfId="990"/>
    <cellStyle name="Normal 2 3 21" xfId="991"/>
    <cellStyle name="Normal 2 3 22" xfId="992"/>
    <cellStyle name="Normal 2 3 23" xfId="993"/>
    <cellStyle name="Normal 2 3 24" xfId="994"/>
    <cellStyle name="Normal 2 3 25" xfId="995"/>
    <cellStyle name="Normal 2 3 26" xfId="996"/>
    <cellStyle name="Normal 2 3 27" xfId="997"/>
    <cellStyle name="Normal 2 3 28" xfId="998"/>
    <cellStyle name="Normal 2 3 29" xfId="999"/>
    <cellStyle name="Normal 2 3 3" xfId="1000"/>
    <cellStyle name="Normal 2 3 30" xfId="1001"/>
    <cellStyle name="Normal 2 3 31" xfId="1002"/>
    <cellStyle name="Normal 2 3 32" xfId="1003"/>
    <cellStyle name="Normal 2 3 33" xfId="1004"/>
    <cellStyle name="Normal 2 3 4" xfId="1005"/>
    <cellStyle name="Normal 2 3 5" xfId="1006"/>
    <cellStyle name="Normal 2 3 6" xfId="1007"/>
    <cellStyle name="Normal 2 3 7" xfId="1008"/>
    <cellStyle name="Normal 2 3 8" xfId="1009"/>
    <cellStyle name="Normal 2 3 9" xfId="1010"/>
    <cellStyle name="Normal 2 30" xfId="1011"/>
    <cellStyle name="Normal 2 31" xfId="1012"/>
    <cellStyle name="Normal 2 32" xfId="1013"/>
    <cellStyle name="Normal 2 33" xfId="1014"/>
    <cellStyle name="Normal 2 4" xfId="2"/>
    <cellStyle name="Normal 2 4 10" xfId="1015"/>
    <cellStyle name="Normal 2 4 11" xfId="1016"/>
    <cellStyle name="Normal 2 4 12" xfId="1017"/>
    <cellStyle name="Normal 2 4 13" xfId="1018"/>
    <cellStyle name="Normal 2 4 2" xfId="1019"/>
    <cellStyle name="Normal 2 4 2 10" xfId="1020"/>
    <cellStyle name="Normal 2 4 2 11" xfId="1021"/>
    <cellStyle name="Normal 2 4 2 12" xfId="1022"/>
    <cellStyle name="Normal 2 4 2 13" xfId="1023"/>
    <cellStyle name="Normal 2 4 2 2" xfId="1024"/>
    <cellStyle name="Normal 2 4 2 3" xfId="1025"/>
    <cellStyle name="Normal 2 4 2 4" xfId="1026"/>
    <cellStyle name="Normal 2 4 2 5" xfId="1027"/>
    <cellStyle name="Normal 2 4 2 6" xfId="1028"/>
    <cellStyle name="Normal 2 4 2 7" xfId="1029"/>
    <cellStyle name="Normal 2 4 2 8" xfId="1030"/>
    <cellStyle name="Normal 2 4 2 9" xfId="1031"/>
    <cellStyle name="Normal 2 4 3" xfId="1032"/>
    <cellStyle name="Normal 2 4 4" xfId="1033"/>
    <cellStyle name="Normal 2 4 5" xfId="1034"/>
    <cellStyle name="Normal 2 4 6" xfId="1035"/>
    <cellStyle name="Normal 2 4 7" xfId="1036"/>
    <cellStyle name="Normal 2 4 8" xfId="1037"/>
    <cellStyle name="Normal 2 4 9" xfId="1038"/>
    <cellStyle name="Normal 2 5" xfId="1039"/>
    <cellStyle name="Normal 2 6" xfId="1040"/>
    <cellStyle name="Normal 2 7" xfId="1041"/>
    <cellStyle name="Normal 2 8" xfId="1042"/>
    <cellStyle name="Normal 2 9" xfId="1043"/>
    <cellStyle name="Normal 20" xfId="1044"/>
    <cellStyle name="Normal 21" xfId="1045"/>
    <cellStyle name="Normal 22" xfId="1046"/>
    <cellStyle name="Normal 23" xfId="1047"/>
    <cellStyle name="Normal 24" xfId="1048"/>
    <cellStyle name="Normal 25" xfId="1049"/>
    <cellStyle name="Normal 26" xfId="1050"/>
    <cellStyle name="Normal 3" xfId="1051"/>
    <cellStyle name="Normal 3 10" xfId="1052"/>
    <cellStyle name="Normal 3 11" xfId="1053"/>
    <cellStyle name="Normal 3 12" xfId="1054"/>
    <cellStyle name="Normal 3 13" xfId="1055"/>
    <cellStyle name="Normal 3 14" xfId="1056"/>
    <cellStyle name="Normal 3 15" xfId="1057"/>
    <cellStyle name="Normal 3 16" xfId="1058"/>
    <cellStyle name="Normal 3 17" xfId="1059"/>
    <cellStyle name="Normal 3 18" xfId="1060"/>
    <cellStyle name="Normal 3 19" xfId="1061"/>
    <cellStyle name="Normal 3 2" xfId="1062"/>
    <cellStyle name="Normal 3 2 2" xfId="1063"/>
    <cellStyle name="Normal 3 20" xfId="1064"/>
    <cellStyle name="Normal 3 21" xfId="1065"/>
    <cellStyle name="Normal 3 22" xfId="1066"/>
    <cellStyle name="Normal 3 23" xfId="1067"/>
    <cellStyle name="Normal 3 24" xfId="1068"/>
    <cellStyle name="Normal 3 25" xfId="1069"/>
    <cellStyle name="Normal 3 26" xfId="1070"/>
    <cellStyle name="Normal 3 27" xfId="1071"/>
    <cellStyle name="Normal 3 28" xfId="1072"/>
    <cellStyle name="Normal 3 29" xfId="1073"/>
    <cellStyle name="Normal 3 3" xfId="1074"/>
    <cellStyle name="Normal 3 30" xfId="1075"/>
    <cellStyle name="Normal 3 31" xfId="1076"/>
    <cellStyle name="Normal 3 32" xfId="1077"/>
    <cellStyle name="Normal 3 33" xfId="1078"/>
    <cellStyle name="Normal 3 4" xfId="1079"/>
    <cellStyle name="Normal 3 5" xfId="1080"/>
    <cellStyle name="Normal 3 6" xfId="1081"/>
    <cellStyle name="Normal 3 7" xfId="1082"/>
    <cellStyle name="Normal 3 8" xfId="1083"/>
    <cellStyle name="Normal 3 9" xfId="1084"/>
    <cellStyle name="Normal 39" xfId="1085"/>
    <cellStyle name="Normal 4" xfId="1086"/>
    <cellStyle name="Normal 4 10" xfId="1087"/>
    <cellStyle name="Normal 4 11" xfId="1088"/>
    <cellStyle name="Normal 4 12" xfId="1089"/>
    <cellStyle name="Normal 4 13" xfId="1090"/>
    <cellStyle name="Normal 4 14" xfId="1091"/>
    <cellStyle name="Normal 4 15" xfId="1092"/>
    <cellStyle name="Normal 4 16" xfId="1093"/>
    <cellStyle name="Normal 4 17" xfId="1094"/>
    <cellStyle name="Normal 4 18" xfId="1095"/>
    <cellStyle name="Normal 4 19" xfId="1096"/>
    <cellStyle name="Normal 4 2" xfId="1097"/>
    <cellStyle name="Normal 4 20" xfId="1098"/>
    <cellStyle name="Normal 4 21" xfId="1099"/>
    <cellStyle name="Normal 4 22" xfId="1100"/>
    <cellStyle name="Normal 4 23" xfId="1101"/>
    <cellStyle name="Normal 4 24" xfId="1102"/>
    <cellStyle name="Normal 4 25" xfId="1103"/>
    <cellStyle name="Normal 4 26" xfId="1104"/>
    <cellStyle name="Normal 4 27" xfId="1105"/>
    <cellStyle name="Normal 4 28" xfId="1106"/>
    <cellStyle name="Normal 4 29" xfId="1107"/>
    <cellStyle name="Normal 4 3" xfId="1108"/>
    <cellStyle name="Normal 4 3 2" xfId="1109"/>
    <cellStyle name="Normal 4 30" xfId="1110"/>
    <cellStyle name="Normal 4 31" xfId="1111"/>
    <cellStyle name="Normal 4 32" xfId="1112"/>
    <cellStyle name="Normal 4 33" xfId="1113"/>
    <cellStyle name="Normal 4 4" xfId="1114"/>
    <cellStyle name="Normal 4 5" xfId="1115"/>
    <cellStyle name="Normal 4 6" xfId="1116"/>
    <cellStyle name="Normal 4 7" xfId="1117"/>
    <cellStyle name="Normal 4 8" xfId="1118"/>
    <cellStyle name="Normal 4 9" xfId="1119"/>
    <cellStyle name="Normal 5" xfId="1120"/>
    <cellStyle name="Normal 5 10" xfId="1121"/>
    <cellStyle name="Normal 5 11" xfId="1122"/>
    <cellStyle name="Normal 5 12" xfId="1123"/>
    <cellStyle name="Normal 5 13" xfId="1124"/>
    <cellStyle name="Normal 5 14" xfId="1125"/>
    <cellStyle name="Normal 5 15" xfId="1126"/>
    <cellStyle name="Normal 5 16" xfId="1127"/>
    <cellStyle name="Normal 5 17" xfId="1128"/>
    <cellStyle name="Normal 5 18" xfId="1129"/>
    <cellStyle name="Normal 5 19" xfId="1130"/>
    <cellStyle name="Normal 5 2" xfId="1131"/>
    <cellStyle name="Normal 5 20" xfId="1132"/>
    <cellStyle name="Normal 5 21" xfId="1133"/>
    <cellStyle name="Normal 5 22" xfId="1134"/>
    <cellStyle name="Normal 5 23" xfId="1135"/>
    <cellStyle name="Normal 5 24" xfId="1136"/>
    <cellStyle name="Normal 5 25" xfId="1137"/>
    <cellStyle name="Normal 5 26" xfId="1138"/>
    <cellStyle name="Normal 5 27" xfId="1139"/>
    <cellStyle name="Normal 5 28" xfId="1140"/>
    <cellStyle name="Normal 5 29" xfId="1141"/>
    <cellStyle name="Normal 5 3" xfId="1142"/>
    <cellStyle name="Normal 5 30" xfId="1143"/>
    <cellStyle name="Normal 5 31" xfId="1144"/>
    <cellStyle name="Normal 5 32" xfId="1145"/>
    <cellStyle name="Normal 5 33" xfId="1146"/>
    <cellStyle name="Normal 5 33 10" xfId="1147"/>
    <cellStyle name="Normal 5 33 11" xfId="1148"/>
    <cellStyle name="Normal 5 33 12" xfId="1149"/>
    <cellStyle name="Normal 5 33 13" xfId="1150"/>
    <cellStyle name="Normal 5 33 14" xfId="1151"/>
    <cellStyle name="Normal 5 33 15" xfId="1152"/>
    <cellStyle name="Normal 5 33 16" xfId="1153"/>
    <cellStyle name="Normal 5 33 17" xfId="1154"/>
    <cellStyle name="Normal 5 33 18" xfId="1155"/>
    <cellStyle name="Normal 5 33 19" xfId="1156"/>
    <cellStyle name="Normal 5 33 2" xfId="1157"/>
    <cellStyle name="Normal 5 33 2 10" xfId="1158"/>
    <cellStyle name="Normal 5 33 2 11" xfId="1159"/>
    <cellStyle name="Normal 5 33 2 12" xfId="1160"/>
    <cellStyle name="Normal 5 33 2 13" xfId="1161"/>
    <cellStyle name="Normal 5 33 2 14" xfId="1162"/>
    <cellStyle name="Normal 5 33 2 15" xfId="1163"/>
    <cellStyle name="Normal 5 33 2 16" xfId="1164"/>
    <cellStyle name="Normal 5 33 2 17" xfId="1165"/>
    <cellStyle name="Normal 5 33 2 18" xfId="1166"/>
    <cellStyle name="Normal 5 33 2 2" xfId="1167"/>
    <cellStyle name="Normal 5 33 2 3" xfId="1168"/>
    <cellStyle name="Normal 5 33 2 4" xfId="1169"/>
    <cellStyle name="Normal 5 33 2 5" xfId="1170"/>
    <cellStyle name="Normal 5 33 2 6" xfId="1171"/>
    <cellStyle name="Normal 5 33 2 7" xfId="1172"/>
    <cellStyle name="Normal 5 33 2 8" xfId="1173"/>
    <cellStyle name="Normal 5 33 2 9" xfId="1174"/>
    <cellStyle name="Normal 5 33 20" xfId="1175"/>
    <cellStyle name="Normal 5 33 21" xfId="1176"/>
    <cellStyle name="Normal 5 33 22" xfId="1177"/>
    <cellStyle name="Normal 5 33 23" xfId="1178"/>
    <cellStyle name="Normal 5 33 24" xfId="1179"/>
    <cellStyle name="Normal 5 33 25" xfId="1180"/>
    <cellStyle name="Normal 5 33 3" xfId="1181"/>
    <cellStyle name="Normal 5 33 3 10" xfId="1182"/>
    <cellStyle name="Normal 5 33 3 11" xfId="1183"/>
    <cellStyle name="Normal 5 33 3 12" xfId="1184"/>
    <cellStyle name="Normal 5 33 3 13" xfId="1185"/>
    <cellStyle name="Normal 5 33 3 14" xfId="1186"/>
    <cellStyle name="Normal 5 33 3 15" xfId="1187"/>
    <cellStyle name="Normal 5 33 3 16" xfId="1188"/>
    <cellStyle name="Normal 5 33 3 17" xfId="1189"/>
    <cellStyle name="Normal 5 33 3 18" xfId="1190"/>
    <cellStyle name="Normal 5 33 3 2" xfId="1191"/>
    <cellStyle name="Normal 5 33 3 3" xfId="1192"/>
    <cellStyle name="Normal 5 33 3 4" xfId="1193"/>
    <cellStyle name="Normal 5 33 3 5" xfId="1194"/>
    <cellStyle name="Normal 5 33 3 6" xfId="1195"/>
    <cellStyle name="Normal 5 33 3 7" xfId="1196"/>
    <cellStyle name="Normal 5 33 3 8" xfId="1197"/>
    <cellStyle name="Normal 5 33 3 9" xfId="1198"/>
    <cellStyle name="Normal 5 33 4" xfId="1199"/>
    <cellStyle name="Normal 5 33 4 10" xfId="1200"/>
    <cellStyle name="Normal 5 33 4 11" xfId="1201"/>
    <cellStyle name="Normal 5 33 4 12" xfId="1202"/>
    <cellStyle name="Normal 5 33 4 13" xfId="1203"/>
    <cellStyle name="Normal 5 33 4 14" xfId="1204"/>
    <cellStyle name="Normal 5 33 4 15" xfId="1205"/>
    <cellStyle name="Normal 5 33 4 16" xfId="1206"/>
    <cellStyle name="Normal 5 33 4 17" xfId="1207"/>
    <cellStyle name="Normal 5 33 4 18" xfId="1208"/>
    <cellStyle name="Normal 5 33 4 2" xfId="1209"/>
    <cellStyle name="Normal 5 33 4 3" xfId="1210"/>
    <cellStyle name="Normal 5 33 4 4" xfId="1211"/>
    <cellStyle name="Normal 5 33 4 5" xfId="1212"/>
    <cellStyle name="Normal 5 33 4 6" xfId="1213"/>
    <cellStyle name="Normal 5 33 4 7" xfId="1214"/>
    <cellStyle name="Normal 5 33 4 8" xfId="1215"/>
    <cellStyle name="Normal 5 33 4 9" xfId="1216"/>
    <cellStyle name="Normal 5 33 5" xfId="1217"/>
    <cellStyle name="Normal 5 33 5 10" xfId="1218"/>
    <cellStyle name="Normal 5 33 5 11" xfId="1219"/>
    <cellStyle name="Normal 5 33 5 12" xfId="1220"/>
    <cellStyle name="Normal 5 33 5 13" xfId="1221"/>
    <cellStyle name="Normal 5 33 5 14" xfId="1222"/>
    <cellStyle name="Normal 5 33 5 15" xfId="1223"/>
    <cellStyle name="Normal 5 33 5 16" xfId="1224"/>
    <cellStyle name="Normal 5 33 5 17" xfId="1225"/>
    <cellStyle name="Normal 5 33 5 18" xfId="1226"/>
    <cellStyle name="Normal 5 33 5 2" xfId="1227"/>
    <cellStyle name="Normal 5 33 5 3" xfId="1228"/>
    <cellStyle name="Normal 5 33 5 4" xfId="1229"/>
    <cellStyle name="Normal 5 33 5 5" xfId="1230"/>
    <cellStyle name="Normal 5 33 5 6" xfId="1231"/>
    <cellStyle name="Normal 5 33 5 7" xfId="1232"/>
    <cellStyle name="Normal 5 33 5 8" xfId="1233"/>
    <cellStyle name="Normal 5 33 5 9" xfId="1234"/>
    <cellStyle name="Normal 5 33 6" xfId="1235"/>
    <cellStyle name="Normal 5 33 6 10" xfId="1236"/>
    <cellStyle name="Normal 5 33 6 11" xfId="1237"/>
    <cellStyle name="Normal 5 33 6 12" xfId="1238"/>
    <cellStyle name="Normal 5 33 6 13" xfId="1239"/>
    <cellStyle name="Normal 5 33 6 14" xfId="1240"/>
    <cellStyle name="Normal 5 33 6 15" xfId="1241"/>
    <cellStyle name="Normal 5 33 6 16" xfId="1242"/>
    <cellStyle name="Normal 5 33 6 17" xfId="1243"/>
    <cellStyle name="Normal 5 33 6 18" xfId="1244"/>
    <cellStyle name="Normal 5 33 6 2" xfId="1245"/>
    <cellStyle name="Normal 5 33 6 3" xfId="1246"/>
    <cellStyle name="Normal 5 33 6 4" xfId="1247"/>
    <cellStyle name="Normal 5 33 6 5" xfId="1248"/>
    <cellStyle name="Normal 5 33 6 6" xfId="1249"/>
    <cellStyle name="Normal 5 33 6 7" xfId="1250"/>
    <cellStyle name="Normal 5 33 6 8" xfId="1251"/>
    <cellStyle name="Normal 5 33 6 9" xfId="1252"/>
    <cellStyle name="Normal 5 33 7" xfId="1253"/>
    <cellStyle name="Normal 5 33 7 10" xfId="1254"/>
    <cellStyle name="Normal 5 33 7 11" xfId="1255"/>
    <cellStyle name="Normal 5 33 7 12" xfId="1256"/>
    <cellStyle name="Normal 5 33 7 13" xfId="1257"/>
    <cellStyle name="Normal 5 33 7 14" xfId="1258"/>
    <cellStyle name="Normal 5 33 7 15" xfId="1259"/>
    <cellStyle name="Normal 5 33 7 16" xfId="1260"/>
    <cellStyle name="Normal 5 33 7 17" xfId="1261"/>
    <cellStyle name="Normal 5 33 7 18" xfId="1262"/>
    <cellStyle name="Normal 5 33 7 2" xfId="1263"/>
    <cellStyle name="Normal 5 33 7 3" xfId="1264"/>
    <cellStyle name="Normal 5 33 7 4" xfId="1265"/>
    <cellStyle name="Normal 5 33 7 5" xfId="1266"/>
    <cellStyle name="Normal 5 33 7 6" xfId="1267"/>
    <cellStyle name="Normal 5 33 7 7" xfId="1268"/>
    <cellStyle name="Normal 5 33 7 8" xfId="1269"/>
    <cellStyle name="Normal 5 33 7 9" xfId="1270"/>
    <cellStyle name="Normal 5 33 8" xfId="1271"/>
    <cellStyle name="Normal 5 33 8 10" xfId="1272"/>
    <cellStyle name="Normal 5 33 8 11" xfId="1273"/>
    <cellStyle name="Normal 5 33 8 12" xfId="1274"/>
    <cellStyle name="Normal 5 33 8 13" xfId="1275"/>
    <cellStyle name="Normal 5 33 8 14" xfId="1276"/>
    <cellStyle name="Normal 5 33 8 15" xfId="1277"/>
    <cellStyle name="Normal 5 33 8 16" xfId="1278"/>
    <cellStyle name="Normal 5 33 8 17" xfId="1279"/>
    <cellStyle name="Normal 5 33 8 18" xfId="1280"/>
    <cellStyle name="Normal 5 33 8 2" xfId="1281"/>
    <cellStyle name="Normal 5 33 8 3" xfId="1282"/>
    <cellStyle name="Normal 5 33 8 4" xfId="1283"/>
    <cellStyle name="Normal 5 33 8 5" xfId="1284"/>
    <cellStyle name="Normal 5 33 8 6" xfId="1285"/>
    <cellStyle name="Normal 5 33 8 7" xfId="1286"/>
    <cellStyle name="Normal 5 33 8 8" xfId="1287"/>
    <cellStyle name="Normal 5 33 8 9" xfId="1288"/>
    <cellStyle name="Normal 5 33 9" xfId="1289"/>
    <cellStyle name="Normal 5 34" xfId="1290"/>
    <cellStyle name="Normal 5 34 10" xfId="1291"/>
    <cellStyle name="Normal 5 34 11" xfId="1292"/>
    <cellStyle name="Normal 5 34 12" xfId="1293"/>
    <cellStyle name="Normal 5 34 13" xfId="1294"/>
    <cellStyle name="Normal 5 34 14" xfId="1295"/>
    <cellStyle name="Normal 5 34 15" xfId="1296"/>
    <cellStyle name="Normal 5 34 16" xfId="1297"/>
    <cellStyle name="Normal 5 34 17" xfId="1298"/>
    <cellStyle name="Normal 5 34 18" xfId="1299"/>
    <cellStyle name="Normal 5 34 2" xfId="1300"/>
    <cellStyle name="Normal 5 34 3" xfId="1301"/>
    <cellStyle name="Normal 5 34 4" xfId="1302"/>
    <cellStyle name="Normal 5 34 5" xfId="1303"/>
    <cellStyle name="Normal 5 34 6" xfId="1304"/>
    <cellStyle name="Normal 5 34 7" xfId="1305"/>
    <cellStyle name="Normal 5 34 8" xfId="1306"/>
    <cellStyle name="Normal 5 34 9" xfId="1307"/>
    <cellStyle name="Normal 5 35" xfId="1308"/>
    <cellStyle name="Normal 5 35 10" xfId="1309"/>
    <cellStyle name="Normal 5 35 11" xfId="1310"/>
    <cellStyle name="Normal 5 35 12" xfId="1311"/>
    <cellStyle name="Normal 5 35 13" xfId="1312"/>
    <cellStyle name="Normal 5 35 14" xfId="1313"/>
    <cellStyle name="Normal 5 35 15" xfId="1314"/>
    <cellStyle name="Normal 5 35 16" xfId="1315"/>
    <cellStyle name="Normal 5 35 17" xfId="1316"/>
    <cellStyle name="Normal 5 35 18" xfId="1317"/>
    <cellStyle name="Normal 5 35 2" xfId="1318"/>
    <cellStyle name="Normal 5 35 3" xfId="1319"/>
    <cellStyle name="Normal 5 35 4" xfId="1320"/>
    <cellStyle name="Normal 5 35 5" xfId="1321"/>
    <cellStyle name="Normal 5 35 6" xfId="1322"/>
    <cellStyle name="Normal 5 35 7" xfId="1323"/>
    <cellStyle name="Normal 5 35 8" xfId="1324"/>
    <cellStyle name="Normal 5 35 9" xfId="1325"/>
    <cellStyle name="Normal 5 36" xfId="1326"/>
    <cellStyle name="Normal 5 36 10" xfId="1327"/>
    <cellStyle name="Normal 5 36 11" xfId="1328"/>
    <cellStyle name="Normal 5 36 12" xfId="1329"/>
    <cellStyle name="Normal 5 36 13" xfId="1330"/>
    <cellStyle name="Normal 5 36 14" xfId="1331"/>
    <cellStyle name="Normal 5 36 15" xfId="1332"/>
    <cellStyle name="Normal 5 36 16" xfId="1333"/>
    <cellStyle name="Normal 5 36 17" xfId="1334"/>
    <cellStyle name="Normal 5 36 18" xfId="1335"/>
    <cellStyle name="Normal 5 36 2" xfId="1336"/>
    <cellStyle name="Normal 5 36 3" xfId="1337"/>
    <cellStyle name="Normal 5 36 4" xfId="1338"/>
    <cellStyle name="Normal 5 36 5" xfId="1339"/>
    <cellStyle name="Normal 5 36 6" xfId="1340"/>
    <cellStyle name="Normal 5 36 7" xfId="1341"/>
    <cellStyle name="Normal 5 36 8" xfId="1342"/>
    <cellStyle name="Normal 5 36 9" xfId="1343"/>
    <cellStyle name="Normal 5 37" xfId="1344"/>
    <cellStyle name="Normal 5 37 10" xfId="1345"/>
    <cellStyle name="Normal 5 37 11" xfId="1346"/>
    <cellStyle name="Normal 5 37 12" xfId="1347"/>
    <cellStyle name="Normal 5 37 13" xfId="1348"/>
    <cellStyle name="Normal 5 37 14" xfId="1349"/>
    <cellStyle name="Normal 5 37 15" xfId="1350"/>
    <cellStyle name="Normal 5 37 16" xfId="1351"/>
    <cellStyle name="Normal 5 37 17" xfId="1352"/>
    <cellStyle name="Normal 5 37 18" xfId="1353"/>
    <cellStyle name="Normal 5 37 2" xfId="1354"/>
    <cellStyle name="Normal 5 37 3" xfId="1355"/>
    <cellStyle name="Normal 5 37 4" xfId="1356"/>
    <cellStyle name="Normal 5 37 5" xfId="1357"/>
    <cellStyle name="Normal 5 37 6" xfId="1358"/>
    <cellStyle name="Normal 5 37 7" xfId="1359"/>
    <cellStyle name="Normal 5 37 8" xfId="1360"/>
    <cellStyle name="Normal 5 37 9" xfId="1361"/>
    <cellStyle name="Normal 5 38" xfId="1362"/>
    <cellStyle name="Normal 5 38 10" xfId="1363"/>
    <cellStyle name="Normal 5 38 11" xfId="1364"/>
    <cellStyle name="Normal 5 38 12" xfId="1365"/>
    <cellStyle name="Normal 5 38 13" xfId="1366"/>
    <cellStyle name="Normal 5 38 14" xfId="1367"/>
    <cellStyle name="Normal 5 38 15" xfId="1368"/>
    <cellStyle name="Normal 5 38 16" xfId="1369"/>
    <cellStyle name="Normal 5 38 17" xfId="1370"/>
    <cellStyle name="Normal 5 38 18" xfId="1371"/>
    <cellStyle name="Normal 5 38 2" xfId="1372"/>
    <cellStyle name="Normal 5 38 3" xfId="1373"/>
    <cellStyle name="Normal 5 38 4" xfId="1374"/>
    <cellStyle name="Normal 5 38 5" xfId="1375"/>
    <cellStyle name="Normal 5 38 6" xfId="1376"/>
    <cellStyle name="Normal 5 38 7" xfId="1377"/>
    <cellStyle name="Normal 5 38 8" xfId="1378"/>
    <cellStyle name="Normal 5 38 9" xfId="1379"/>
    <cellStyle name="Normal 5 39" xfId="1380"/>
    <cellStyle name="Normal 5 39 10" xfId="1381"/>
    <cellStyle name="Normal 5 39 11" xfId="1382"/>
    <cellStyle name="Normal 5 39 12" xfId="1383"/>
    <cellStyle name="Normal 5 39 13" xfId="1384"/>
    <cellStyle name="Normal 5 39 14" xfId="1385"/>
    <cellStyle name="Normal 5 39 15" xfId="1386"/>
    <cellStyle name="Normal 5 39 16" xfId="1387"/>
    <cellStyle name="Normal 5 39 17" xfId="1388"/>
    <cellStyle name="Normal 5 39 18" xfId="1389"/>
    <cellStyle name="Normal 5 39 2" xfId="1390"/>
    <cellStyle name="Normal 5 39 3" xfId="1391"/>
    <cellStyle name="Normal 5 39 4" xfId="1392"/>
    <cellStyle name="Normal 5 39 5" xfId="1393"/>
    <cellStyle name="Normal 5 39 6" xfId="1394"/>
    <cellStyle name="Normal 5 39 7" xfId="1395"/>
    <cellStyle name="Normal 5 39 8" xfId="1396"/>
    <cellStyle name="Normal 5 39 9" xfId="1397"/>
    <cellStyle name="Normal 5 4" xfId="1398"/>
    <cellStyle name="Normal 5 40" xfId="1399"/>
    <cellStyle name="Normal 5 40 10" xfId="1400"/>
    <cellStyle name="Normal 5 40 11" xfId="1401"/>
    <cellStyle name="Normal 5 40 12" xfId="1402"/>
    <cellStyle name="Normal 5 40 13" xfId="1403"/>
    <cellStyle name="Normal 5 40 14" xfId="1404"/>
    <cellStyle name="Normal 5 40 15" xfId="1405"/>
    <cellStyle name="Normal 5 40 16" xfId="1406"/>
    <cellStyle name="Normal 5 40 17" xfId="1407"/>
    <cellStyle name="Normal 5 40 18" xfId="1408"/>
    <cellStyle name="Normal 5 40 2" xfId="1409"/>
    <cellStyle name="Normal 5 40 3" xfId="1410"/>
    <cellStyle name="Normal 5 40 4" xfId="1411"/>
    <cellStyle name="Normal 5 40 5" xfId="1412"/>
    <cellStyle name="Normal 5 40 6" xfId="1413"/>
    <cellStyle name="Normal 5 40 7" xfId="1414"/>
    <cellStyle name="Normal 5 40 8" xfId="1415"/>
    <cellStyle name="Normal 5 40 9" xfId="1416"/>
    <cellStyle name="Normal 5 41" xfId="1417"/>
    <cellStyle name="Normal 5 42" xfId="1418"/>
    <cellStyle name="Normal 5 43" xfId="1419"/>
    <cellStyle name="Normal 5 44" xfId="1420"/>
    <cellStyle name="Normal 5 45" xfId="1421"/>
    <cellStyle name="Normal 5 46" xfId="1422"/>
    <cellStyle name="Normal 5 47" xfId="1423"/>
    <cellStyle name="Normal 5 48" xfId="1424"/>
    <cellStyle name="Normal 5 49" xfId="1425"/>
    <cellStyle name="Normal 5 5" xfId="1426"/>
    <cellStyle name="Normal 5 50" xfId="1427"/>
    <cellStyle name="Normal 5 51" xfId="1428"/>
    <cellStyle name="Normal 5 52" xfId="1429"/>
    <cellStyle name="Normal 5 53" xfId="1430"/>
    <cellStyle name="Normal 5 54" xfId="1431"/>
    <cellStyle name="Normal 5 55" xfId="1432"/>
    <cellStyle name="Normal 5 56" xfId="1433"/>
    <cellStyle name="Normal 5 57" xfId="1434"/>
    <cellStyle name="Normal 5 58" xfId="1435"/>
    <cellStyle name="Normal 5 6" xfId="1436"/>
    <cellStyle name="Normal 5 7" xfId="1437"/>
    <cellStyle name="Normal 5 8" xfId="1438"/>
    <cellStyle name="Normal 5 9" xfId="1439"/>
    <cellStyle name="Normal 52 2" xfId="1440"/>
    <cellStyle name="Normal 53" xfId="1441"/>
    <cellStyle name="Normal 54" xfId="1442"/>
    <cellStyle name="Normal 6" xfId="1443"/>
    <cellStyle name="Normal 6 10" xfId="1444"/>
    <cellStyle name="Normal 6 11" xfId="1445"/>
    <cellStyle name="Normal 6 12" xfId="1446"/>
    <cellStyle name="Normal 6 13" xfId="1447"/>
    <cellStyle name="Normal 6 14" xfId="1448"/>
    <cellStyle name="Normal 6 15" xfId="1449"/>
    <cellStyle name="Normal 6 16" xfId="1450"/>
    <cellStyle name="Normal 6 17" xfId="1451"/>
    <cellStyle name="Normal 6 18" xfId="1452"/>
    <cellStyle name="Normal 6 19" xfId="1453"/>
    <cellStyle name="Normal 6 2" xfId="1454"/>
    <cellStyle name="Normal 6 2 2" xfId="1455"/>
    <cellStyle name="Normal 6 20" xfId="1456"/>
    <cellStyle name="Normal 6 21" xfId="1457"/>
    <cellStyle name="Normal 6 22" xfId="1458"/>
    <cellStyle name="Normal 6 23" xfId="1459"/>
    <cellStyle name="Normal 6 24" xfId="1460"/>
    <cellStyle name="Normal 6 25" xfId="1461"/>
    <cellStyle name="Normal 6 26" xfId="1462"/>
    <cellStyle name="Normal 6 27" xfId="1463"/>
    <cellStyle name="Normal 6 28" xfId="1464"/>
    <cellStyle name="Normal 6 29" xfId="1465"/>
    <cellStyle name="Normal 6 3" xfId="1466"/>
    <cellStyle name="Normal 6 30" xfId="1467"/>
    <cellStyle name="Normal 6 31" xfId="1468"/>
    <cellStyle name="Normal 6 32" xfId="1469"/>
    <cellStyle name="Normal 6 33" xfId="1470"/>
    <cellStyle name="Normal 6 4" xfId="1471"/>
    <cellStyle name="Normal 6 5" xfId="1472"/>
    <cellStyle name="Normal 6 6" xfId="1473"/>
    <cellStyle name="Normal 6 7" xfId="1474"/>
    <cellStyle name="Normal 6 8" xfId="1475"/>
    <cellStyle name="Normal 6 9" xfId="1476"/>
    <cellStyle name="Normal 61" xfId="1477"/>
    <cellStyle name="Normal 61 2" xfId="1478"/>
    <cellStyle name="Normal 61 3" xfId="1479"/>
    <cellStyle name="Normal 62" xfId="1480"/>
    <cellStyle name="Normal 64" xfId="1481"/>
    <cellStyle name="Normal 7" xfId="1482"/>
    <cellStyle name="Normal 7 10" xfId="1483"/>
    <cellStyle name="Normal 7 11" xfId="1484"/>
    <cellStyle name="Normal 7 12" xfId="1485"/>
    <cellStyle name="Normal 7 13" xfId="1486"/>
    <cellStyle name="Normal 7 14" xfId="1487"/>
    <cellStyle name="Normal 7 15" xfId="1488"/>
    <cellStyle name="Normal 7 16" xfId="1489"/>
    <cellStyle name="Normal 7 17" xfId="1490"/>
    <cellStyle name="Normal 7 18" xfId="1491"/>
    <cellStyle name="Normal 7 19" xfId="1492"/>
    <cellStyle name="Normal 7 2" xfId="1493"/>
    <cellStyle name="Normal 7 20" xfId="1494"/>
    <cellStyle name="Normal 7 21" xfId="1495"/>
    <cellStyle name="Normal 7 22" xfId="1496"/>
    <cellStyle name="Normal 7 23" xfId="1497"/>
    <cellStyle name="Normal 7 24" xfId="1498"/>
    <cellStyle name="Normal 7 25" xfId="1499"/>
    <cellStyle name="Normal 7 26" xfId="1500"/>
    <cellStyle name="Normal 7 27" xfId="1501"/>
    <cellStyle name="Normal 7 28" xfId="1502"/>
    <cellStyle name="Normal 7 29" xfId="1503"/>
    <cellStyle name="Normal 7 3" xfId="1504"/>
    <cellStyle name="Normal 7 30" xfId="1505"/>
    <cellStyle name="Normal 7 31" xfId="1506"/>
    <cellStyle name="Normal 7 32" xfId="1507"/>
    <cellStyle name="Normal 7 33" xfId="1508"/>
    <cellStyle name="Normal 7 4" xfId="1509"/>
    <cellStyle name="Normal 7 5" xfId="1510"/>
    <cellStyle name="Normal 7 6" xfId="1511"/>
    <cellStyle name="Normal 7 7" xfId="1512"/>
    <cellStyle name="Normal 7 8" xfId="1513"/>
    <cellStyle name="Normal 7 9" xfId="1514"/>
    <cellStyle name="Normal 8" xfId="1"/>
    <cellStyle name="Normal 8 10" xfId="1515"/>
    <cellStyle name="Normal 8 11" xfId="1516"/>
    <cellStyle name="Normal 8 12" xfId="1517"/>
    <cellStyle name="Normal 8 13" xfId="1518"/>
    <cellStyle name="Normal 8 14" xfId="1519"/>
    <cellStyle name="Normal 8 15" xfId="1520"/>
    <cellStyle name="Normal 8 16" xfId="1521"/>
    <cellStyle name="Normal 8 17" xfId="1522"/>
    <cellStyle name="Normal 8 18" xfId="1523"/>
    <cellStyle name="Normal 8 19" xfId="1524"/>
    <cellStyle name="Normal 8 2" xfId="4"/>
    <cellStyle name="Normal 8 2 2" xfId="5"/>
    <cellStyle name="Normal 8 20" xfId="1525"/>
    <cellStyle name="Normal 8 21" xfId="1526"/>
    <cellStyle name="Normal 8 22" xfId="1527"/>
    <cellStyle name="Normal 8 23" xfId="1528"/>
    <cellStyle name="Normal 8 24" xfId="1529"/>
    <cellStyle name="Normal 8 25" xfId="1530"/>
    <cellStyle name="Normal 8 26" xfId="1531"/>
    <cellStyle name="Normal 8 27" xfId="1532"/>
    <cellStyle name="Normal 8 28" xfId="1533"/>
    <cellStyle name="Normal 8 29" xfId="1534"/>
    <cellStyle name="Normal 8 3" xfId="1535"/>
    <cellStyle name="Normal 8 30" xfId="1536"/>
    <cellStyle name="Normal 8 31" xfId="1537"/>
    <cellStyle name="Normal 8 32" xfId="1538"/>
    <cellStyle name="Normal 8 4" xfId="1539"/>
    <cellStyle name="Normal 8 5" xfId="1540"/>
    <cellStyle name="Normal 8 6" xfId="1541"/>
    <cellStyle name="Normal 8 7" xfId="1542"/>
    <cellStyle name="Normal 8 8" xfId="1543"/>
    <cellStyle name="Normal 8 9" xfId="1544"/>
    <cellStyle name="Normal 9" xfId="1545"/>
    <cellStyle name="Normal 9 2" xfId="1546"/>
    <cellStyle name="Normal 9 2 2" xfId="1547"/>
    <cellStyle name="Notas 2" xfId="1548"/>
    <cellStyle name="Notas 2 2" xfId="1549"/>
    <cellStyle name="Notas 2 3" xfId="1550"/>
    <cellStyle name="Notas 3" xfId="1551"/>
    <cellStyle name="Notas 3 2" xfId="1552"/>
    <cellStyle name="Notas 4" xfId="1553"/>
    <cellStyle name="Notas 4 2" xfId="1554"/>
    <cellStyle name="Notas 5" xfId="1555"/>
    <cellStyle name="Notas 6" xfId="1556"/>
    <cellStyle name="Porcentaje 2" xfId="3"/>
    <cellStyle name="Porcentaje 2 10" xfId="1557"/>
    <cellStyle name="Porcentaje 2 11" xfId="1558"/>
    <cellStyle name="Porcentaje 2 12" xfId="1559"/>
    <cellStyle name="Porcentaje 2 13" xfId="1560"/>
    <cellStyle name="Porcentaje 2 14" xfId="1561"/>
    <cellStyle name="Porcentaje 2 15" xfId="1562"/>
    <cellStyle name="Porcentaje 2 16" xfId="1563"/>
    <cellStyle name="Porcentaje 2 17" xfId="1564"/>
    <cellStyle name="Porcentaje 2 18" xfId="1565"/>
    <cellStyle name="Porcentaje 2 19" xfId="1566"/>
    <cellStyle name="Porcentaje 2 2" xfId="1567"/>
    <cellStyle name="Porcentaje 2 2 10" xfId="1568"/>
    <cellStyle name="Porcentaje 2 2 11" xfId="1569"/>
    <cellStyle name="Porcentaje 2 2 12" xfId="1570"/>
    <cellStyle name="Porcentaje 2 2 13" xfId="1571"/>
    <cellStyle name="Porcentaje 2 2 14" xfId="1572"/>
    <cellStyle name="Porcentaje 2 2 15" xfId="1573"/>
    <cellStyle name="Porcentaje 2 2 16" xfId="1574"/>
    <cellStyle name="Porcentaje 2 2 17" xfId="1575"/>
    <cellStyle name="Porcentaje 2 2 18" xfId="1576"/>
    <cellStyle name="Porcentaje 2 2 2" xfId="1577"/>
    <cellStyle name="Porcentaje 2 2 3" xfId="1578"/>
    <cellStyle name="Porcentaje 2 2 4" xfId="1579"/>
    <cellStyle name="Porcentaje 2 2 5" xfId="1580"/>
    <cellStyle name="Porcentaje 2 2 6" xfId="1581"/>
    <cellStyle name="Porcentaje 2 2 7" xfId="1582"/>
    <cellStyle name="Porcentaje 2 2 8" xfId="1583"/>
    <cellStyle name="Porcentaje 2 2 9" xfId="1584"/>
    <cellStyle name="Porcentaje 2 20" xfId="1585"/>
    <cellStyle name="Porcentaje 2 21" xfId="1586"/>
    <cellStyle name="Porcentaje 2 22" xfId="1587"/>
    <cellStyle name="Porcentaje 2 23" xfId="1588"/>
    <cellStyle name="Porcentaje 2 24" xfId="1589"/>
    <cellStyle name="Porcentaje 2 25" xfId="1590"/>
    <cellStyle name="Porcentaje 2 26" xfId="1591"/>
    <cellStyle name="Porcentaje 2 3" xfId="1592"/>
    <cellStyle name="Porcentaje 2 3 10" xfId="1593"/>
    <cellStyle name="Porcentaje 2 3 11" xfId="1594"/>
    <cellStyle name="Porcentaje 2 3 12" xfId="1595"/>
    <cellStyle name="Porcentaje 2 3 13" xfId="1596"/>
    <cellStyle name="Porcentaje 2 3 14" xfId="1597"/>
    <cellStyle name="Porcentaje 2 3 15" xfId="1598"/>
    <cellStyle name="Porcentaje 2 3 16" xfId="1599"/>
    <cellStyle name="Porcentaje 2 3 17" xfId="1600"/>
    <cellStyle name="Porcentaje 2 3 18" xfId="1601"/>
    <cellStyle name="Porcentaje 2 3 2" xfId="1602"/>
    <cellStyle name="Porcentaje 2 3 3" xfId="1603"/>
    <cellStyle name="Porcentaje 2 3 4" xfId="1604"/>
    <cellStyle name="Porcentaje 2 3 5" xfId="1605"/>
    <cellStyle name="Porcentaje 2 3 6" xfId="1606"/>
    <cellStyle name="Porcentaje 2 3 7" xfId="1607"/>
    <cellStyle name="Porcentaje 2 3 8" xfId="1608"/>
    <cellStyle name="Porcentaje 2 3 9" xfId="1609"/>
    <cellStyle name="Porcentaje 2 4" xfId="1610"/>
    <cellStyle name="Porcentaje 2 4 10" xfId="1611"/>
    <cellStyle name="Porcentaje 2 4 11" xfId="1612"/>
    <cellStyle name="Porcentaje 2 4 12" xfId="1613"/>
    <cellStyle name="Porcentaje 2 4 13" xfId="1614"/>
    <cellStyle name="Porcentaje 2 4 14" xfId="1615"/>
    <cellStyle name="Porcentaje 2 4 15" xfId="1616"/>
    <cellStyle name="Porcentaje 2 4 16" xfId="1617"/>
    <cellStyle name="Porcentaje 2 4 17" xfId="1618"/>
    <cellStyle name="Porcentaje 2 4 18" xfId="1619"/>
    <cellStyle name="Porcentaje 2 4 2" xfId="1620"/>
    <cellStyle name="Porcentaje 2 4 3" xfId="1621"/>
    <cellStyle name="Porcentaje 2 4 4" xfId="1622"/>
    <cellStyle name="Porcentaje 2 4 5" xfId="1623"/>
    <cellStyle name="Porcentaje 2 4 6" xfId="1624"/>
    <cellStyle name="Porcentaje 2 4 7" xfId="1625"/>
    <cellStyle name="Porcentaje 2 4 8" xfId="1626"/>
    <cellStyle name="Porcentaje 2 4 9" xfId="1627"/>
    <cellStyle name="Porcentaje 2 5" xfId="1628"/>
    <cellStyle name="Porcentaje 2 5 10" xfId="1629"/>
    <cellStyle name="Porcentaje 2 5 11" xfId="1630"/>
    <cellStyle name="Porcentaje 2 5 12" xfId="1631"/>
    <cellStyle name="Porcentaje 2 5 13" xfId="1632"/>
    <cellStyle name="Porcentaje 2 5 14" xfId="1633"/>
    <cellStyle name="Porcentaje 2 5 15" xfId="1634"/>
    <cellStyle name="Porcentaje 2 5 16" xfId="1635"/>
    <cellStyle name="Porcentaje 2 5 17" xfId="1636"/>
    <cellStyle name="Porcentaje 2 5 18" xfId="1637"/>
    <cellStyle name="Porcentaje 2 5 2" xfId="1638"/>
    <cellStyle name="Porcentaje 2 5 3" xfId="1639"/>
    <cellStyle name="Porcentaje 2 5 4" xfId="1640"/>
    <cellStyle name="Porcentaje 2 5 5" xfId="1641"/>
    <cellStyle name="Porcentaje 2 5 6" xfId="1642"/>
    <cellStyle name="Porcentaje 2 5 7" xfId="1643"/>
    <cellStyle name="Porcentaje 2 5 8" xfId="1644"/>
    <cellStyle name="Porcentaje 2 5 9" xfId="1645"/>
    <cellStyle name="Porcentaje 2 6" xfId="1646"/>
    <cellStyle name="Porcentaje 2 6 10" xfId="1647"/>
    <cellStyle name="Porcentaje 2 6 11" xfId="1648"/>
    <cellStyle name="Porcentaje 2 6 12" xfId="1649"/>
    <cellStyle name="Porcentaje 2 6 13" xfId="1650"/>
    <cellStyle name="Porcentaje 2 6 14" xfId="1651"/>
    <cellStyle name="Porcentaje 2 6 15" xfId="1652"/>
    <cellStyle name="Porcentaje 2 6 16" xfId="1653"/>
    <cellStyle name="Porcentaje 2 6 17" xfId="1654"/>
    <cellStyle name="Porcentaje 2 6 18" xfId="1655"/>
    <cellStyle name="Porcentaje 2 6 2" xfId="1656"/>
    <cellStyle name="Porcentaje 2 6 3" xfId="1657"/>
    <cellStyle name="Porcentaje 2 6 4" xfId="1658"/>
    <cellStyle name="Porcentaje 2 6 5" xfId="1659"/>
    <cellStyle name="Porcentaje 2 6 6" xfId="1660"/>
    <cellStyle name="Porcentaje 2 6 7" xfId="1661"/>
    <cellStyle name="Porcentaje 2 6 8" xfId="1662"/>
    <cellStyle name="Porcentaje 2 6 9" xfId="1663"/>
    <cellStyle name="Porcentaje 2 7" xfId="1664"/>
    <cellStyle name="Porcentaje 2 7 10" xfId="1665"/>
    <cellStyle name="Porcentaje 2 7 11" xfId="1666"/>
    <cellStyle name="Porcentaje 2 7 12" xfId="1667"/>
    <cellStyle name="Porcentaje 2 7 13" xfId="1668"/>
    <cellStyle name="Porcentaje 2 7 14" xfId="1669"/>
    <cellStyle name="Porcentaje 2 7 15" xfId="1670"/>
    <cellStyle name="Porcentaje 2 7 16" xfId="1671"/>
    <cellStyle name="Porcentaje 2 7 17" xfId="1672"/>
    <cellStyle name="Porcentaje 2 7 18" xfId="1673"/>
    <cellStyle name="Porcentaje 2 7 2" xfId="1674"/>
    <cellStyle name="Porcentaje 2 7 3" xfId="1675"/>
    <cellStyle name="Porcentaje 2 7 4" xfId="1676"/>
    <cellStyle name="Porcentaje 2 7 5" xfId="1677"/>
    <cellStyle name="Porcentaje 2 7 6" xfId="1678"/>
    <cellStyle name="Porcentaje 2 7 7" xfId="1679"/>
    <cellStyle name="Porcentaje 2 7 8" xfId="1680"/>
    <cellStyle name="Porcentaje 2 7 9" xfId="1681"/>
    <cellStyle name="Porcentaje 2 8" xfId="1682"/>
    <cellStyle name="Porcentaje 2 8 10" xfId="1683"/>
    <cellStyle name="Porcentaje 2 8 11" xfId="1684"/>
    <cellStyle name="Porcentaje 2 8 12" xfId="1685"/>
    <cellStyle name="Porcentaje 2 8 13" xfId="1686"/>
    <cellStyle name="Porcentaje 2 8 14" xfId="1687"/>
    <cellStyle name="Porcentaje 2 8 15" xfId="1688"/>
    <cellStyle name="Porcentaje 2 8 16" xfId="1689"/>
    <cellStyle name="Porcentaje 2 8 17" xfId="1690"/>
    <cellStyle name="Porcentaje 2 8 18" xfId="1691"/>
    <cellStyle name="Porcentaje 2 8 2" xfId="1692"/>
    <cellStyle name="Porcentaje 2 8 3" xfId="1693"/>
    <cellStyle name="Porcentaje 2 8 4" xfId="1694"/>
    <cellStyle name="Porcentaje 2 8 5" xfId="1695"/>
    <cellStyle name="Porcentaje 2 8 6" xfId="1696"/>
    <cellStyle name="Porcentaje 2 8 7" xfId="1697"/>
    <cellStyle name="Porcentaje 2 8 8" xfId="1698"/>
    <cellStyle name="Porcentaje 2 8 9" xfId="1699"/>
    <cellStyle name="Porcentaje 2 9" xfId="1700"/>
    <cellStyle name="Porcentaje 3" xfId="1701"/>
    <cellStyle name="Porcentual 2" xfId="1702"/>
    <cellStyle name="Salida 2" xfId="1703"/>
    <cellStyle name="Salida 2 2" xfId="1704"/>
    <cellStyle name="Texto de advertencia 2" xfId="1705"/>
    <cellStyle name="Texto explicativo 2" xfId="1706"/>
    <cellStyle name="Título 1 2" xfId="1707"/>
    <cellStyle name="Título 2 2" xfId="1708"/>
    <cellStyle name="Título 3 2" xfId="1709"/>
    <cellStyle name="Título 4" xfId="1710"/>
    <cellStyle name="Total 2" xfId="1711"/>
    <cellStyle name="Total 2 2" xfId="17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vantel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nessa.pinzon/Desktop/VANESSA%20ANDREA%20PINZON%20ARREDONDO/EJECUCION%20PRESUPUESTAL/ARCHIVOS%20DIARIOS/2019/ENERO/E.P.%20A%2031%20DE%20ENERO%20DE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nessa.pinzon/Desktop/VANESSA%20ANDREA%20PINZON%20ARREDONDO/EJECUCION%20PRESUPUESTAL/ARCHIVOS%20DIARIOS/2019/FEBRERO/E.P.%20A%2028%20DE%20FEBRERO%20DE%202019-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nessa.pinzon/Desktop/VANESSA%20ANDREA%20PINZON%20ARREDONDO/EJECUCION%20PRESUPUESTAL/ARCHIVOS%20DIARIOS/2019/MARZO/E.P.%20A%2031%20DE%20MARZO%20DE%20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nessa.pinzon/Desktop/VANESSA%20ANDREA%20PINZON%20ARREDONDO/EJECUCION%20PRESUPUESTAL/ARCHIVOS%20DIARIOS/2019/ABRIL/E.P.%20A%2030%20DE%20ABRIL%20DE%202019-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nessa.pinzon/Desktop/VANESSA%20ANDREA%20PINZON%20ARREDONDO/EJECUCION%20PRESUPUESTAL/ARCHIVOS%20DIARIOS/2019/MAYO/E.P.%20A%2031%20DE%20MAYO%20DE%202019-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nessa.pinzon/Desktop/VANESSA%20ANDREA%20PINZON%20ARREDONDO/EJECUCION%20PRESUPUESTAL/ARCHIVOS%20DIARIOS/2019/JUNIO/E.P.%20A%2030%20DE%20JUNIO%20DE%2020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nessa.pinzon/Desktop/VANESSA%20ANDREA%20PINZON%20ARREDONDO/EJECUCION%20PRESUPUESTAL/ARCHIVOS%20DIARIOS/2019/JULIO/E.P.%20A%2031%20DE%20JULIO%20DE%202019-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nessa.pinzon/Desktop/VANESSA%20ANDREA%20PINZON%20ARREDONDO/EJECUCION%20PRESUPUESTAL/ARCHIVOS%20DIARIOS/2019/DICIEMBRE/E.P.%20A%2031%20DE%20DICIEMBRE%20DE%202019-22%20DE%20ENERO%20D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te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TOTAL ACUMULADA"/>
      <sheetName val="E.P. AGREGADA ACUMULADA"/>
      <sheetName val="E.P.AGREGADA ACUMULADA DESAGREG"/>
      <sheetName val="EJECUCION A ENERO"/>
    </sheetNames>
    <sheetDataSet>
      <sheetData sheetId="0"/>
      <sheetData sheetId="1">
        <row r="5">
          <cell r="T5">
            <v>71007000000</v>
          </cell>
          <cell r="V5">
            <v>68028568104</v>
          </cell>
          <cell r="W5">
            <v>2978431896</v>
          </cell>
          <cell r="X5">
            <v>3673182832</v>
          </cell>
          <cell r="Y5">
            <v>3672351361</v>
          </cell>
          <cell r="AA5">
            <v>3672351361</v>
          </cell>
        </row>
        <row r="6">
          <cell r="T6">
            <v>27425000000</v>
          </cell>
          <cell r="V6">
            <v>27425000000</v>
          </cell>
          <cell r="W6">
            <v>0</v>
          </cell>
          <cell r="X6">
            <v>2497543443</v>
          </cell>
          <cell r="Y6">
            <v>2492837189</v>
          </cell>
          <cell r="AA6">
            <v>2492837189</v>
          </cell>
        </row>
        <row r="7">
          <cell r="T7">
            <v>1050000000</v>
          </cell>
          <cell r="V7">
            <v>1049999999</v>
          </cell>
          <cell r="W7">
            <v>1</v>
          </cell>
          <cell r="X7">
            <v>278005238</v>
          </cell>
          <cell r="Y7">
            <v>278005238</v>
          </cell>
          <cell r="AA7">
            <v>278005238</v>
          </cell>
        </row>
        <row r="8">
          <cell r="T8">
            <v>6308000000</v>
          </cell>
          <cell r="V8">
            <v>0</v>
          </cell>
          <cell r="W8">
            <v>6308000000</v>
          </cell>
          <cell r="X8">
            <v>0</v>
          </cell>
          <cell r="Y8">
            <v>0</v>
          </cell>
          <cell r="AA8">
            <v>0</v>
          </cell>
        </row>
        <row r="9">
          <cell r="T9">
            <v>490915000000</v>
          </cell>
          <cell r="V9">
            <v>332103486724.58002</v>
          </cell>
          <cell r="W9">
            <v>158811513275.42001</v>
          </cell>
          <cell r="X9">
            <v>289380202954.92999</v>
          </cell>
          <cell r="Y9">
            <v>7807577688</v>
          </cell>
          <cell r="AA9">
            <v>7798073460</v>
          </cell>
        </row>
        <row r="10"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AA10">
            <v>0</v>
          </cell>
        </row>
        <row r="11">
          <cell r="T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AA11">
            <v>0</v>
          </cell>
        </row>
        <row r="12">
          <cell r="T12">
            <v>10388000000</v>
          </cell>
          <cell r="V12">
            <v>0</v>
          </cell>
          <cell r="W12">
            <v>10388000000</v>
          </cell>
          <cell r="X12">
            <v>0</v>
          </cell>
          <cell r="Y12">
            <v>0</v>
          </cell>
          <cell r="AA12">
            <v>0</v>
          </cell>
        </row>
        <row r="13">
          <cell r="T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AA13">
            <v>0</v>
          </cell>
        </row>
        <row r="14">
          <cell r="T14">
            <v>73362000000</v>
          </cell>
          <cell r="V14">
            <v>50000000000</v>
          </cell>
          <cell r="W14">
            <v>23362000000</v>
          </cell>
          <cell r="X14">
            <v>0</v>
          </cell>
          <cell r="Y14">
            <v>0</v>
          </cell>
          <cell r="AA14">
            <v>0</v>
          </cell>
        </row>
        <row r="15">
          <cell r="T15">
            <v>6041000000</v>
          </cell>
          <cell r="V15">
            <v>0</v>
          </cell>
          <cell r="W15">
            <v>6041000000</v>
          </cell>
          <cell r="X15">
            <v>0</v>
          </cell>
          <cell r="Y15">
            <v>0</v>
          </cell>
          <cell r="AA15">
            <v>0</v>
          </cell>
        </row>
        <row r="16">
          <cell r="T16">
            <v>105000000</v>
          </cell>
          <cell r="V16">
            <v>80000000</v>
          </cell>
          <cell r="W16">
            <v>25000000</v>
          </cell>
          <cell r="X16">
            <v>0</v>
          </cell>
          <cell r="Y16">
            <v>0</v>
          </cell>
          <cell r="AA16">
            <v>0</v>
          </cell>
        </row>
        <row r="18">
          <cell r="T18">
            <v>607000000</v>
          </cell>
          <cell r="V18">
            <v>0</v>
          </cell>
          <cell r="W18">
            <v>607000000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50000000</v>
          </cell>
          <cell r="V19">
            <v>0</v>
          </cell>
          <cell r="W19">
            <v>50000000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1487241558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1000000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1000000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TOTAL ACUMULADA"/>
      <sheetName val="E.P. AGREGADA ACUMULADA"/>
      <sheetName val="E.P.AGREGADA ACUMULADA DESAGREG"/>
      <sheetName val="EJECUCION A FEBRERO"/>
      <sheetName val="Hoja2"/>
      <sheetName val="#¡REF"/>
    </sheetNames>
    <sheetDataSet>
      <sheetData sheetId="0"/>
      <sheetData sheetId="1">
        <row r="5">
          <cell r="T5">
            <v>70687000000</v>
          </cell>
          <cell r="V5">
            <v>70687000000</v>
          </cell>
          <cell r="W5">
            <v>0</v>
          </cell>
          <cell r="X5">
            <v>7864396668</v>
          </cell>
          <cell r="Y5">
            <v>7864396668</v>
          </cell>
          <cell r="AA5">
            <v>7840662461</v>
          </cell>
        </row>
        <row r="6">
          <cell r="T6">
            <v>27425000000</v>
          </cell>
          <cell r="V6">
            <v>27425000000</v>
          </cell>
          <cell r="W6">
            <v>0</v>
          </cell>
          <cell r="X6">
            <v>4299329524</v>
          </cell>
          <cell r="Y6">
            <v>4299329524</v>
          </cell>
          <cell r="AA6">
            <v>4292511433</v>
          </cell>
        </row>
        <row r="7">
          <cell r="T7">
            <v>1050000000</v>
          </cell>
          <cell r="V7">
            <v>1049999999</v>
          </cell>
          <cell r="W7">
            <v>1</v>
          </cell>
          <cell r="X7">
            <v>605526078.65999997</v>
          </cell>
          <cell r="Y7">
            <v>605526078.65999997</v>
          </cell>
          <cell r="AA7">
            <v>587909915.65999997</v>
          </cell>
        </row>
        <row r="10">
          <cell r="T10">
            <v>320000000</v>
          </cell>
          <cell r="V10">
            <v>320000000</v>
          </cell>
          <cell r="W10">
            <v>0</v>
          </cell>
          <cell r="X10">
            <v>30109473</v>
          </cell>
          <cell r="Y10">
            <v>30109473</v>
          </cell>
          <cell r="AA10">
            <v>30109473</v>
          </cell>
        </row>
        <row r="11">
          <cell r="T11">
            <v>5000000000</v>
          </cell>
          <cell r="V11">
            <v>3083860082.5799999</v>
          </cell>
          <cell r="W11">
            <v>1916139917.4200001</v>
          </cell>
          <cell r="X11">
            <v>3083860082.5799999</v>
          </cell>
          <cell r="Y11">
            <v>0</v>
          </cell>
          <cell r="AA11">
            <v>0</v>
          </cell>
        </row>
        <row r="12">
          <cell r="T12">
            <v>10388000000</v>
          </cell>
          <cell r="V12">
            <v>10388000000</v>
          </cell>
          <cell r="W12">
            <v>0</v>
          </cell>
          <cell r="X12">
            <v>297076733</v>
          </cell>
          <cell r="Y12">
            <v>297076732</v>
          </cell>
          <cell r="AA12">
            <v>0</v>
          </cell>
        </row>
        <row r="13">
          <cell r="T13">
            <v>19990000000</v>
          </cell>
          <cell r="V13">
            <v>1419100582</v>
          </cell>
          <cell r="W13">
            <v>18570899418</v>
          </cell>
          <cell r="X13">
            <v>1372917960</v>
          </cell>
          <cell r="Y13">
            <v>263082365</v>
          </cell>
          <cell r="AA13">
            <v>251316861</v>
          </cell>
        </row>
        <row r="14">
          <cell r="T14">
            <v>23362000000</v>
          </cell>
          <cell r="V14">
            <v>0</v>
          </cell>
          <cell r="W14">
            <v>23362000000</v>
          </cell>
          <cell r="X14">
            <v>0</v>
          </cell>
          <cell r="Y14">
            <v>0</v>
          </cell>
          <cell r="AA14">
            <v>0</v>
          </cell>
        </row>
        <row r="15">
          <cell r="T15">
            <v>56041000000</v>
          </cell>
          <cell r="V15">
            <v>55988420615</v>
          </cell>
          <cell r="W15">
            <v>52579385</v>
          </cell>
          <cell r="X15">
            <v>1477229116</v>
          </cell>
          <cell r="Y15">
            <v>0</v>
          </cell>
          <cell r="AA15">
            <v>0</v>
          </cell>
        </row>
        <row r="16">
          <cell r="T16">
            <v>105000000</v>
          </cell>
          <cell r="V16">
            <v>72750000</v>
          </cell>
          <cell r="W16">
            <v>32250000</v>
          </cell>
          <cell r="X16">
            <v>0</v>
          </cell>
          <cell r="Y16">
            <v>0</v>
          </cell>
          <cell r="AA16">
            <v>0</v>
          </cell>
        </row>
        <row r="17">
          <cell r="T17">
            <v>10000000</v>
          </cell>
          <cell r="V17">
            <v>10000000</v>
          </cell>
          <cell r="W17">
            <v>0</v>
          </cell>
          <cell r="X17">
            <v>1000000</v>
          </cell>
          <cell r="Y17">
            <v>0</v>
          </cell>
          <cell r="AA17">
            <v>0</v>
          </cell>
        </row>
        <row r="18">
          <cell r="T18">
            <v>607000000</v>
          </cell>
          <cell r="V18">
            <v>0</v>
          </cell>
          <cell r="W18">
            <v>607000000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50000000</v>
          </cell>
          <cell r="V19">
            <v>0</v>
          </cell>
          <cell r="W19">
            <v>50000000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1487241558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1000000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1000000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TOTAL ACUMULADA"/>
      <sheetName val="E.P.AGREGADA ACUMULADA"/>
      <sheetName val="E.P.AGREGADA ACUMULADA DESAGREG"/>
      <sheetName val="EJECUCION A MARZO"/>
      <sheetName val="Hoja2"/>
    </sheetNames>
    <sheetDataSet>
      <sheetData sheetId="0"/>
      <sheetData sheetId="1">
        <row r="5">
          <cell r="T5">
            <v>70687000000</v>
          </cell>
          <cell r="V5">
            <v>70687000000</v>
          </cell>
          <cell r="W5">
            <v>0</v>
          </cell>
          <cell r="X5">
            <v>11922127101</v>
          </cell>
          <cell r="Y5">
            <v>11922127101</v>
          </cell>
          <cell r="AA5">
            <v>11916353492</v>
          </cell>
        </row>
        <row r="6">
          <cell r="T6">
            <v>27425000000</v>
          </cell>
          <cell r="V6">
            <v>27425000000</v>
          </cell>
          <cell r="W6">
            <v>0</v>
          </cell>
          <cell r="X6">
            <v>6266541369</v>
          </cell>
          <cell r="Y6">
            <v>6266541369</v>
          </cell>
          <cell r="AA6">
            <v>6266132769</v>
          </cell>
        </row>
        <row r="7">
          <cell r="T7">
            <v>1050000000</v>
          </cell>
          <cell r="V7">
            <v>1049999999</v>
          </cell>
          <cell r="W7">
            <v>1</v>
          </cell>
          <cell r="X7">
            <v>934533254.08000004</v>
          </cell>
          <cell r="Y7">
            <v>934533254.08000004</v>
          </cell>
          <cell r="AA7">
            <v>934533254.08000004</v>
          </cell>
        </row>
        <row r="8">
          <cell r="T8">
            <v>6308000000</v>
          </cell>
          <cell r="V8">
            <v>4949856936</v>
          </cell>
          <cell r="W8">
            <v>1358143064</v>
          </cell>
          <cell r="X8">
            <v>114200730</v>
          </cell>
          <cell r="Y8">
            <v>0</v>
          </cell>
          <cell r="AA8">
            <v>0</v>
          </cell>
        </row>
        <row r="9">
          <cell r="T9">
            <v>465915000000</v>
          </cell>
          <cell r="V9">
            <v>463745595172.51001</v>
          </cell>
          <cell r="W9">
            <v>2169404827.4899998</v>
          </cell>
          <cell r="X9">
            <v>444247190374.46002</v>
          </cell>
          <cell r="Y9">
            <v>120305092833.94</v>
          </cell>
          <cell r="AA9">
            <v>117074333137.91</v>
          </cell>
        </row>
        <row r="10">
          <cell r="T10">
            <v>320000000</v>
          </cell>
          <cell r="V10">
            <v>320000000</v>
          </cell>
          <cell r="W10">
            <v>0</v>
          </cell>
          <cell r="X10">
            <v>48570031</v>
          </cell>
          <cell r="Y10">
            <v>48570031</v>
          </cell>
          <cell r="AA10">
            <v>48570031</v>
          </cell>
        </row>
        <row r="11">
          <cell r="T11">
            <v>5000000000</v>
          </cell>
          <cell r="V11">
            <v>3883860082.5799999</v>
          </cell>
          <cell r="W11">
            <v>1116139917.4200001</v>
          </cell>
          <cell r="X11">
            <v>3883860082.5799999</v>
          </cell>
          <cell r="Y11">
            <v>420236157</v>
          </cell>
          <cell r="AA11">
            <v>420236157</v>
          </cell>
        </row>
        <row r="12">
          <cell r="T12">
            <v>10388000000</v>
          </cell>
          <cell r="V12">
            <v>10388000000</v>
          </cell>
          <cell r="W12">
            <v>0</v>
          </cell>
          <cell r="X12">
            <v>3567176167.79</v>
          </cell>
          <cell r="Y12">
            <v>2752768799.79</v>
          </cell>
          <cell r="AA12">
            <v>2505470416.79</v>
          </cell>
        </row>
        <row r="13">
          <cell r="T13">
            <v>19990000000</v>
          </cell>
          <cell r="V13">
            <v>19990000000</v>
          </cell>
          <cell r="W13">
            <v>0</v>
          </cell>
          <cell r="X13">
            <v>3834174368</v>
          </cell>
          <cell r="Y13">
            <v>3834174368</v>
          </cell>
          <cell r="AA13">
            <v>3834174368</v>
          </cell>
        </row>
        <row r="14">
          <cell r="T14">
            <v>23362000000</v>
          </cell>
          <cell r="V14">
            <v>0</v>
          </cell>
          <cell r="W14">
            <v>23362000000</v>
          </cell>
          <cell r="X14">
            <v>0</v>
          </cell>
          <cell r="Y14">
            <v>0</v>
          </cell>
          <cell r="AA14">
            <v>0</v>
          </cell>
        </row>
        <row r="15">
          <cell r="T15">
            <v>56041000000</v>
          </cell>
          <cell r="V15">
            <v>55988420615</v>
          </cell>
          <cell r="W15">
            <v>52579385</v>
          </cell>
          <cell r="X15">
            <v>55946907363</v>
          </cell>
          <cell r="Y15">
            <v>909819503.94000006</v>
          </cell>
          <cell r="AA15">
            <v>909819503.94000006</v>
          </cell>
        </row>
        <row r="16">
          <cell r="T16">
            <v>105000000</v>
          </cell>
          <cell r="V16">
            <v>105000000</v>
          </cell>
          <cell r="W16">
            <v>0</v>
          </cell>
          <cell r="X16">
            <v>4171283</v>
          </cell>
          <cell r="Y16">
            <v>4171283</v>
          </cell>
          <cell r="AA16">
            <v>4171283</v>
          </cell>
        </row>
        <row r="17">
          <cell r="T17">
            <v>10000000</v>
          </cell>
          <cell r="V17">
            <v>10000000</v>
          </cell>
          <cell r="W17">
            <v>0</v>
          </cell>
          <cell r="X17">
            <v>1483024</v>
          </cell>
          <cell r="Y17">
            <v>1483024</v>
          </cell>
          <cell r="AA17">
            <v>1483024</v>
          </cell>
        </row>
        <row r="18">
          <cell r="T18">
            <v>607000000</v>
          </cell>
          <cell r="V18">
            <v>0</v>
          </cell>
          <cell r="W18">
            <v>607000000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50000000</v>
          </cell>
          <cell r="V19">
            <v>0</v>
          </cell>
          <cell r="W19">
            <v>50000000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1487241558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1000000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1000000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TOTAL ACUMULADA"/>
      <sheetName val="E.P. AGREGADA ACUMULADA"/>
      <sheetName val="E.P.AGREGADA ACUMULADA DESAGREG"/>
      <sheetName val="EJECUCION A ABRIL 2019"/>
    </sheetNames>
    <sheetDataSet>
      <sheetData sheetId="0"/>
      <sheetData sheetId="1">
        <row r="5">
          <cell r="T5">
            <v>65748068419</v>
          </cell>
          <cell r="V5">
            <v>65748068419</v>
          </cell>
          <cell r="W5">
            <v>0</v>
          </cell>
          <cell r="X5">
            <v>15816203024</v>
          </cell>
          <cell r="Y5">
            <v>15769365125</v>
          </cell>
          <cell r="AA5">
            <v>15765746382</v>
          </cell>
        </row>
        <row r="6">
          <cell r="T6">
            <v>27425000000</v>
          </cell>
          <cell r="V6">
            <v>27425000000</v>
          </cell>
          <cell r="W6">
            <v>0</v>
          </cell>
          <cell r="X6">
            <v>8019589222</v>
          </cell>
          <cell r="Y6">
            <v>8018956122</v>
          </cell>
          <cell r="AA6">
            <v>8018208322</v>
          </cell>
        </row>
        <row r="7">
          <cell r="T7">
            <v>5988931581</v>
          </cell>
          <cell r="V7">
            <v>5988931580</v>
          </cell>
          <cell r="W7">
            <v>1</v>
          </cell>
          <cell r="X7">
            <v>1146295133.8399999</v>
          </cell>
          <cell r="Y7">
            <v>1074784605.8399999</v>
          </cell>
          <cell r="AA7">
            <v>1012896301.08</v>
          </cell>
        </row>
        <row r="8">
          <cell r="T8">
            <v>6308000000</v>
          </cell>
          <cell r="V8">
            <v>4949856936</v>
          </cell>
          <cell r="W8">
            <v>1358143064</v>
          </cell>
          <cell r="X8">
            <v>114200730</v>
          </cell>
          <cell r="Y8">
            <v>114200730</v>
          </cell>
          <cell r="AA8">
            <v>0</v>
          </cell>
        </row>
        <row r="9">
          <cell r="T9">
            <v>465915000000</v>
          </cell>
          <cell r="V9">
            <v>465266971205.42999</v>
          </cell>
          <cell r="W9">
            <v>648028794.57000005</v>
          </cell>
          <cell r="X9">
            <v>453476382675.03998</v>
          </cell>
          <cell r="Y9">
            <v>160697175901.95001</v>
          </cell>
          <cell r="AA9">
            <v>155357424196.67999</v>
          </cell>
        </row>
        <row r="10">
          <cell r="T10">
            <v>320000000</v>
          </cell>
          <cell r="V10">
            <v>320000000</v>
          </cell>
          <cell r="W10">
            <v>0</v>
          </cell>
          <cell r="X10">
            <v>112080420</v>
          </cell>
          <cell r="Y10">
            <v>112080420</v>
          </cell>
          <cell r="AA10">
            <v>112080420</v>
          </cell>
        </row>
        <row r="11">
          <cell r="T11">
            <v>5000000000</v>
          </cell>
          <cell r="V11">
            <v>3883860082.5799999</v>
          </cell>
          <cell r="W11">
            <v>1116139917.4200001</v>
          </cell>
          <cell r="X11">
            <v>3883860082.5799999</v>
          </cell>
          <cell r="Y11">
            <v>1628083025.0699999</v>
          </cell>
          <cell r="AA11">
            <v>1295123025.0699999</v>
          </cell>
        </row>
        <row r="12">
          <cell r="T12">
            <v>10388000000</v>
          </cell>
          <cell r="V12">
            <v>10388000000</v>
          </cell>
          <cell r="W12">
            <v>0</v>
          </cell>
          <cell r="X12">
            <v>6398869562.79</v>
          </cell>
          <cell r="Y12">
            <v>6398869562.79</v>
          </cell>
          <cell r="AA12">
            <v>6182052270.79</v>
          </cell>
        </row>
        <row r="13">
          <cell r="T13">
            <v>19990000000</v>
          </cell>
          <cell r="V13">
            <v>19990000000</v>
          </cell>
          <cell r="W13">
            <v>0</v>
          </cell>
          <cell r="X13">
            <v>5403979118</v>
          </cell>
          <cell r="Y13">
            <v>5403979118</v>
          </cell>
          <cell r="AA13">
            <v>5403979118</v>
          </cell>
        </row>
        <row r="14">
          <cell r="T14">
            <v>23362000000</v>
          </cell>
          <cell r="V14">
            <v>0</v>
          </cell>
          <cell r="W14">
            <v>23362000000</v>
          </cell>
          <cell r="X14">
            <v>0</v>
          </cell>
          <cell r="Y14">
            <v>0</v>
          </cell>
          <cell r="AA14">
            <v>0</v>
          </cell>
        </row>
        <row r="15">
          <cell r="T15">
            <v>56041000000</v>
          </cell>
          <cell r="V15">
            <v>55988420615</v>
          </cell>
          <cell r="W15">
            <v>52579385</v>
          </cell>
          <cell r="X15">
            <v>55946907363</v>
          </cell>
          <cell r="Y15">
            <v>26009710130.939999</v>
          </cell>
          <cell r="AA15">
            <v>977527831.94000006</v>
          </cell>
        </row>
        <row r="16">
          <cell r="T16">
            <v>105000000</v>
          </cell>
          <cell r="V16">
            <v>105000000</v>
          </cell>
          <cell r="W16">
            <v>0</v>
          </cell>
          <cell r="X16">
            <v>48707283</v>
          </cell>
          <cell r="Y16">
            <v>48707283</v>
          </cell>
          <cell r="AA16">
            <v>48707283</v>
          </cell>
        </row>
        <row r="17">
          <cell r="T17">
            <v>10000000</v>
          </cell>
          <cell r="V17">
            <v>10000000</v>
          </cell>
          <cell r="W17">
            <v>0</v>
          </cell>
          <cell r="X17">
            <v>1583681</v>
          </cell>
          <cell r="Y17">
            <v>1583681</v>
          </cell>
          <cell r="AA17">
            <v>1583681</v>
          </cell>
        </row>
        <row r="18">
          <cell r="T18">
            <v>607000000</v>
          </cell>
          <cell r="V18">
            <v>0</v>
          </cell>
          <cell r="W18">
            <v>607000000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50000000</v>
          </cell>
          <cell r="V19">
            <v>0</v>
          </cell>
          <cell r="W19">
            <v>50000000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1487241558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1000000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1000000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TOTAL ACUMULADA"/>
      <sheetName val="E.P. AGREGADA ACUMULADA"/>
      <sheetName val="E.P.AGREGADA ACUMULADA DESAGREG"/>
      <sheetName val="EJECUCION A MAYO 2019"/>
      <sheetName val="Hoja2"/>
    </sheetNames>
    <sheetDataSet>
      <sheetData sheetId="0"/>
      <sheetData sheetId="1">
        <row r="5">
          <cell r="T5">
            <v>65748068419</v>
          </cell>
          <cell r="V5">
            <v>65748068419</v>
          </cell>
          <cell r="W5">
            <v>0</v>
          </cell>
          <cell r="X5">
            <v>20090406394</v>
          </cell>
          <cell r="Y5">
            <v>20090406394</v>
          </cell>
          <cell r="AA5">
            <v>20090406394</v>
          </cell>
        </row>
        <row r="6">
          <cell r="T6">
            <v>27425000000</v>
          </cell>
          <cell r="V6">
            <v>27425000000</v>
          </cell>
          <cell r="W6">
            <v>0</v>
          </cell>
          <cell r="X6">
            <v>9877035253</v>
          </cell>
          <cell r="Y6">
            <v>9877035253</v>
          </cell>
          <cell r="AA6">
            <v>9877035253</v>
          </cell>
        </row>
        <row r="7">
          <cell r="T7">
            <v>5988931581</v>
          </cell>
          <cell r="V7">
            <v>5988931580</v>
          </cell>
          <cell r="W7">
            <v>1</v>
          </cell>
          <cell r="X7">
            <v>1764677952.54</v>
          </cell>
          <cell r="Y7">
            <v>1764677952.54</v>
          </cell>
          <cell r="AA7">
            <v>1764677952.54</v>
          </cell>
        </row>
        <row r="8">
          <cell r="T8">
            <v>6308000000</v>
          </cell>
          <cell r="V8">
            <v>4846790466</v>
          </cell>
          <cell r="W8">
            <v>1461209534</v>
          </cell>
          <cell r="X8">
            <v>114200730</v>
          </cell>
          <cell r="Y8">
            <v>114200730</v>
          </cell>
          <cell r="AA8">
            <v>114200730</v>
          </cell>
        </row>
        <row r="9">
          <cell r="T9">
            <v>465915000000</v>
          </cell>
          <cell r="V9">
            <v>465836365237.62</v>
          </cell>
          <cell r="W9">
            <v>78634762.379999995</v>
          </cell>
          <cell r="X9">
            <v>462727869808.03998</v>
          </cell>
          <cell r="Y9">
            <v>226479284933.70001</v>
          </cell>
          <cell r="AA9">
            <v>194662658882.01999</v>
          </cell>
        </row>
        <row r="10">
          <cell r="T10">
            <v>320000000</v>
          </cell>
          <cell r="V10">
            <v>320000000</v>
          </cell>
          <cell r="W10">
            <v>0</v>
          </cell>
          <cell r="X10">
            <v>150889822</v>
          </cell>
          <cell r="Y10">
            <v>149481730</v>
          </cell>
          <cell r="AA10">
            <v>149481730</v>
          </cell>
        </row>
        <row r="11">
          <cell r="T11">
            <v>5000000000</v>
          </cell>
          <cell r="V11">
            <v>3883860082.5799999</v>
          </cell>
          <cell r="W11">
            <v>1116139917.4200001</v>
          </cell>
          <cell r="X11">
            <v>3883860082.5799999</v>
          </cell>
          <cell r="Y11">
            <v>1628083025.0699999</v>
          </cell>
          <cell r="AA11">
            <v>1628083025.0699999</v>
          </cell>
        </row>
        <row r="12">
          <cell r="T12">
            <v>10388000000</v>
          </cell>
          <cell r="V12">
            <v>10388000000</v>
          </cell>
          <cell r="W12">
            <v>0</v>
          </cell>
          <cell r="X12">
            <v>7551220717.79</v>
          </cell>
          <cell r="Y12">
            <v>7551220717.79</v>
          </cell>
          <cell r="AA12">
            <v>7168388912.79</v>
          </cell>
        </row>
        <row r="13">
          <cell r="T13">
            <v>19990000000</v>
          </cell>
          <cell r="V13">
            <v>19990000000</v>
          </cell>
          <cell r="W13">
            <v>0</v>
          </cell>
          <cell r="X13">
            <v>7308449994</v>
          </cell>
          <cell r="Y13">
            <v>7308449994</v>
          </cell>
          <cell r="AA13">
            <v>6770762754</v>
          </cell>
        </row>
        <row r="14">
          <cell r="T14">
            <v>23362000000</v>
          </cell>
          <cell r="V14">
            <v>0</v>
          </cell>
          <cell r="W14">
            <v>23362000000</v>
          </cell>
          <cell r="X14">
            <v>0</v>
          </cell>
          <cell r="Y14">
            <v>0</v>
          </cell>
          <cell r="AA14">
            <v>0</v>
          </cell>
        </row>
        <row r="15">
          <cell r="T15">
            <v>56041000000</v>
          </cell>
          <cell r="V15">
            <v>55988420615</v>
          </cell>
          <cell r="W15">
            <v>52579385</v>
          </cell>
          <cell r="X15">
            <v>55946907363</v>
          </cell>
          <cell r="Y15">
            <v>37005178749.940002</v>
          </cell>
          <cell r="AA15">
            <v>37005178749.940002</v>
          </cell>
        </row>
        <row r="16">
          <cell r="T16">
            <v>105000000</v>
          </cell>
          <cell r="V16">
            <v>80060000</v>
          </cell>
          <cell r="W16">
            <v>24940000</v>
          </cell>
          <cell r="X16">
            <v>51981283</v>
          </cell>
          <cell r="Y16">
            <v>51981283</v>
          </cell>
          <cell r="AA16">
            <v>51981283</v>
          </cell>
        </row>
        <row r="17">
          <cell r="T17">
            <v>10000000</v>
          </cell>
          <cell r="V17">
            <v>10000000</v>
          </cell>
          <cell r="W17">
            <v>0</v>
          </cell>
          <cell r="X17">
            <v>1880479</v>
          </cell>
          <cell r="Y17">
            <v>1880479</v>
          </cell>
          <cell r="AA17">
            <v>1880479</v>
          </cell>
        </row>
        <row r="18">
          <cell r="T18">
            <v>607000000</v>
          </cell>
          <cell r="V18">
            <v>0</v>
          </cell>
          <cell r="W18">
            <v>607000000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50000000</v>
          </cell>
          <cell r="V19">
            <v>0</v>
          </cell>
          <cell r="W19">
            <v>50000000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1487241558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1000000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1000000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</row>
      </sheetData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TOTAL ACUMULADA"/>
      <sheetName val="E.P. AGREGADA ACUMULADA"/>
      <sheetName val="E.P.AGREGADA ACUMULADA DESAGREG"/>
      <sheetName val="EJECUCION A JUNIO 2019"/>
    </sheetNames>
    <sheetDataSet>
      <sheetData sheetId="0"/>
      <sheetData sheetId="1">
        <row r="5">
          <cell r="T5">
            <v>65748068419</v>
          </cell>
          <cell r="V5">
            <v>65748068419</v>
          </cell>
          <cell r="W5">
            <v>0</v>
          </cell>
          <cell r="X5">
            <v>26794745409</v>
          </cell>
          <cell r="Y5">
            <v>26789738240</v>
          </cell>
          <cell r="AA5">
            <v>26789738240</v>
          </cell>
        </row>
        <row r="6">
          <cell r="T6">
            <v>27425000000</v>
          </cell>
          <cell r="V6">
            <v>27425000000</v>
          </cell>
          <cell r="W6">
            <v>0</v>
          </cell>
          <cell r="X6">
            <v>11755368931</v>
          </cell>
          <cell r="Y6">
            <v>11755368931</v>
          </cell>
          <cell r="AA6">
            <v>11755368931</v>
          </cell>
        </row>
        <row r="7">
          <cell r="T7">
            <v>5988931581</v>
          </cell>
          <cell r="V7">
            <v>5988931580</v>
          </cell>
          <cell r="W7">
            <v>1</v>
          </cell>
          <cell r="X7">
            <v>2103957911.72</v>
          </cell>
          <cell r="Y7">
            <v>2103957911.72</v>
          </cell>
          <cell r="AA7">
            <v>2103957911.72</v>
          </cell>
        </row>
        <row r="8">
          <cell r="T8">
            <v>6308000000</v>
          </cell>
          <cell r="V8">
            <v>4846790466</v>
          </cell>
          <cell r="W8">
            <v>1461209534</v>
          </cell>
          <cell r="X8">
            <v>211252610.09999999</v>
          </cell>
          <cell r="Y8">
            <v>114200730</v>
          </cell>
          <cell r="AA8">
            <v>114200730</v>
          </cell>
        </row>
        <row r="9">
          <cell r="T9">
            <v>635915000000</v>
          </cell>
          <cell r="V9">
            <v>633629402970.03003</v>
          </cell>
          <cell r="W9">
            <v>2285597029.9699998</v>
          </cell>
          <cell r="X9">
            <v>487620903678.84003</v>
          </cell>
          <cell r="Y9">
            <v>296253044206.20001</v>
          </cell>
          <cell r="AA9">
            <v>294105378719.20001</v>
          </cell>
        </row>
        <row r="10">
          <cell r="T10">
            <v>320000000</v>
          </cell>
          <cell r="V10">
            <v>320000000</v>
          </cell>
          <cell r="W10">
            <v>0</v>
          </cell>
          <cell r="X10">
            <v>204150247</v>
          </cell>
          <cell r="Y10">
            <v>204150247</v>
          </cell>
          <cell r="AA10">
            <v>204150247</v>
          </cell>
        </row>
        <row r="11">
          <cell r="T11">
            <v>5000000000</v>
          </cell>
          <cell r="V11">
            <v>3883860082.5799999</v>
          </cell>
          <cell r="W11">
            <v>1116139917.4200001</v>
          </cell>
          <cell r="X11">
            <v>3883860082.5799999</v>
          </cell>
          <cell r="Y11">
            <v>2423206050.1399999</v>
          </cell>
          <cell r="AA11">
            <v>2423206050.1399999</v>
          </cell>
        </row>
        <row r="12">
          <cell r="T12">
            <v>10388000000</v>
          </cell>
          <cell r="V12">
            <v>10388000000</v>
          </cell>
          <cell r="W12">
            <v>0</v>
          </cell>
          <cell r="X12">
            <v>9718828756.7900009</v>
          </cell>
          <cell r="Y12">
            <v>9718828756.7900009</v>
          </cell>
          <cell r="AA12">
            <v>9378265883.7900009</v>
          </cell>
        </row>
        <row r="13">
          <cell r="T13">
            <v>19990000000</v>
          </cell>
          <cell r="V13">
            <v>19990000000</v>
          </cell>
          <cell r="W13">
            <v>0</v>
          </cell>
          <cell r="X13">
            <v>8317048403</v>
          </cell>
          <cell r="Y13">
            <v>8317048403</v>
          </cell>
          <cell r="AA13">
            <v>8317048403</v>
          </cell>
        </row>
        <row r="14">
          <cell r="T14">
            <v>23362000000</v>
          </cell>
          <cell r="V14">
            <v>17962000000</v>
          </cell>
          <cell r="W14">
            <v>5400000000</v>
          </cell>
          <cell r="X14">
            <v>17962000000</v>
          </cell>
          <cell r="Y14">
            <v>0</v>
          </cell>
          <cell r="AA14">
            <v>0</v>
          </cell>
        </row>
        <row r="15">
          <cell r="T15">
            <v>56041000000</v>
          </cell>
          <cell r="V15">
            <v>55988420615</v>
          </cell>
          <cell r="W15">
            <v>52579385</v>
          </cell>
          <cell r="X15">
            <v>55946907363</v>
          </cell>
          <cell r="Y15">
            <v>37052106773.940002</v>
          </cell>
          <cell r="AA15">
            <v>37044887077.940002</v>
          </cell>
        </row>
        <row r="16">
          <cell r="T16">
            <v>105000000</v>
          </cell>
          <cell r="V16">
            <v>80060000</v>
          </cell>
          <cell r="W16">
            <v>24940000</v>
          </cell>
          <cell r="X16">
            <v>51981283</v>
          </cell>
          <cell r="Y16">
            <v>51981283</v>
          </cell>
          <cell r="AA16">
            <v>51981283</v>
          </cell>
        </row>
        <row r="17">
          <cell r="T17">
            <v>10000000</v>
          </cell>
          <cell r="V17">
            <v>10000000</v>
          </cell>
          <cell r="W17">
            <v>0</v>
          </cell>
          <cell r="X17">
            <v>1963643</v>
          </cell>
          <cell r="Y17">
            <v>1963643</v>
          </cell>
          <cell r="AA17">
            <v>1963643</v>
          </cell>
        </row>
        <row r="18">
          <cell r="T18">
            <v>607000000</v>
          </cell>
          <cell r="V18">
            <v>0</v>
          </cell>
          <cell r="W18">
            <v>607000000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50000000</v>
          </cell>
          <cell r="V19">
            <v>0</v>
          </cell>
          <cell r="W19">
            <v>50000000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1487241558</v>
          </cell>
          <cell r="V20">
            <v>1487241558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1000000</v>
          </cell>
          <cell r="V21">
            <v>1000000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1000000</v>
          </cell>
          <cell r="V22">
            <v>1000000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</row>
      </sheetData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AGREGADA ACUMULADA"/>
      <sheetName val="E.P. AGTREGADA ACUMULADA"/>
      <sheetName val="E.P.AGREGADA ACUMULADA DESAGREG"/>
      <sheetName val="EJECUCION A JULIO 2019"/>
    </sheetNames>
    <sheetDataSet>
      <sheetData sheetId="0"/>
      <sheetData sheetId="1"/>
      <sheetData sheetId="2"/>
      <sheetData sheetId="3">
        <row r="9">
          <cell r="F9">
            <v>99162000000</v>
          </cell>
          <cell r="G9">
            <v>99161999999</v>
          </cell>
          <cell r="H9">
            <v>1</v>
          </cell>
          <cell r="I9">
            <v>48507335012.290001</v>
          </cell>
          <cell r="J9">
            <v>48445025556.290001</v>
          </cell>
          <cell r="K9">
            <v>48445025556.290001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 TOTAL ACUMULADA"/>
      <sheetName val="E.P. AGREGADA ACUMULADA"/>
      <sheetName val="E.P.AGREGADA ACUMULADA DESAGREG"/>
      <sheetName val="EJECUCION A DICIEMBRE 2019"/>
    </sheetNames>
    <sheetDataSet>
      <sheetData sheetId="0" refreshError="1"/>
      <sheetData sheetId="1">
        <row r="5">
          <cell r="T5">
            <v>57960674939</v>
          </cell>
          <cell r="V5">
            <v>57960674939</v>
          </cell>
          <cell r="W5">
            <v>0</v>
          </cell>
          <cell r="X5">
            <v>57951139175</v>
          </cell>
          <cell r="Y5">
            <v>57951139175</v>
          </cell>
          <cell r="AA5">
            <v>57951139175</v>
          </cell>
        </row>
        <row r="6">
          <cell r="T6">
            <v>24725641799</v>
          </cell>
          <cell r="V6">
            <v>24725641799</v>
          </cell>
          <cell r="W6">
            <v>0</v>
          </cell>
          <cell r="X6">
            <v>24725641799</v>
          </cell>
          <cell r="Y6">
            <v>24725641799</v>
          </cell>
          <cell r="AA6">
            <v>24725641799</v>
          </cell>
        </row>
        <row r="7">
          <cell r="T7">
            <v>4165818621</v>
          </cell>
          <cell r="V7">
            <v>4165818619.0799999</v>
          </cell>
          <cell r="W7">
            <v>1.92</v>
          </cell>
          <cell r="X7">
            <v>4165818619.0799999</v>
          </cell>
          <cell r="Y7">
            <v>4165818619.0799999</v>
          </cell>
          <cell r="AA7">
            <v>4165818619.0799999</v>
          </cell>
        </row>
        <row r="8">
          <cell r="T8">
            <v>3371180057</v>
          </cell>
          <cell r="V8">
            <v>3228780056.0999999</v>
          </cell>
          <cell r="W8">
            <v>142400000.90000001</v>
          </cell>
          <cell r="X8">
            <v>3219896026.0999999</v>
          </cell>
          <cell r="Y8">
            <v>211252422</v>
          </cell>
          <cell r="AA8">
            <v>211252422</v>
          </cell>
        </row>
        <row r="9">
          <cell r="T9">
            <v>743232516196</v>
          </cell>
          <cell r="V9">
            <v>743232516195.95996</v>
          </cell>
          <cell r="W9">
            <v>0.04</v>
          </cell>
          <cell r="X9">
            <v>743218705711.66003</v>
          </cell>
          <cell r="Y9">
            <v>688944198934.21997</v>
          </cell>
          <cell r="AA9">
            <v>686068486130.21997</v>
          </cell>
        </row>
        <row r="10">
          <cell r="T10">
            <v>320000000</v>
          </cell>
          <cell r="V10">
            <v>314288375.67000002</v>
          </cell>
          <cell r="W10">
            <v>5711624.3300000001</v>
          </cell>
          <cell r="X10">
            <v>280129901.67000002</v>
          </cell>
          <cell r="Y10">
            <v>280129901.67000002</v>
          </cell>
          <cell r="AA10">
            <v>280129901.67000002</v>
          </cell>
        </row>
        <row r="11">
          <cell r="T11">
            <v>4544905083</v>
          </cell>
          <cell r="V11">
            <v>4544905082.5799999</v>
          </cell>
          <cell r="W11">
            <v>0.42</v>
          </cell>
          <cell r="X11">
            <v>4544905082.5799999</v>
          </cell>
          <cell r="Y11">
            <v>4515083096.5500002</v>
          </cell>
          <cell r="AA11">
            <v>4515083096.5500002</v>
          </cell>
        </row>
        <row r="12">
          <cell r="T12">
            <v>10388000000</v>
          </cell>
          <cell r="V12">
            <v>10388000000</v>
          </cell>
          <cell r="W12">
            <v>0</v>
          </cell>
          <cell r="X12">
            <v>10385374157.790001</v>
          </cell>
          <cell r="Y12">
            <v>10385374157.790001</v>
          </cell>
          <cell r="AA12">
            <v>10385374157.790001</v>
          </cell>
        </row>
        <row r="13">
          <cell r="T13">
            <v>17852000000</v>
          </cell>
          <cell r="V13">
            <v>17852000000</v>
          </cell>
          <cell r="W13">
            <v>0</v>
          </cell>
          <cell r="X13">
            <v>17852000000</v>
          </cell>
          <cell r="Y13">
            <v>17836066560</v>
          </cell>
          <cell r="AA13">
            <v>17369009136</v>
          </cell>
        </row>
        <row r="14">
          <cell r="T14">
            <v>47765629348</v>
          </cell>
          <cell r="V14">
            <v>46746864096</v>
          </cell>
          <cell r="W14">
            <v>1018765252</v>
          </cell>
          <cell r="X14">
            <v>46746864096</v>
          </cell>
          <cell r="Y14">
            <v>30465980741</v>
          </cell>
          <cell r="AA14">
            <v>26664984175</v>
          </cell>
        </row>
        <row r="15">
          <cell r="T15">
            <v>58804731345</v>
          </cell>
          <cell r="V15">
            <v>58595988527.940002</v>
          </cell>
          <cell r="W15">
            <v>208742817.06</v>
          </cell>
          <cell r="X15">
            <v>58595988527.940002</v>
          </cell>
          <cell r="Y15">
            <v>53777217565.239998</v>
          </cell>
          <cell r="AA15">
            <v>53773607717.239998</v>
          </cell>
        </row>
        <row r="16">
          <cell r="T16">
            <v>83841635</v>
          </cell>
          <cell r="V16">
            <v>83841635</v>
          </cell>
          <cell r="W16">
            <v>0</v>
          </cell>
          <cell r="X16">
            <v>83359002</v>
          </cell>
          <cell r="Y16">
            <v>83359002</v>
          </cell>
          <cell r="AA16">
            <v>83359002</v>
          </cell>
        </row>
        <row r="17">
          <cell r="T17">
            <v>3409770</v>
          </cell>
          <cell r="V17">
            <v>3409770</v>
          </cell>
          <cell r="W17">
            <v>0</v>
          </cell>
          <cell r="X17">
            <v>3409770</v>
          </cell>
          <cell r="Y17">
            <v>3409770</v>
          </cell>
          <cell r="AA17">
            <v>3290770</v>
          </cell>
        </row>
        <row r="18">
          <cell r="T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343011900</v>
          </cell>
          <cell r="V19">
            <v>343011900</v>
          </cell>
          <cell r="W19">
            <v>0</v>
          </cell>
          <cell r="X19">
            <v>343011900</v>
          </cell>
          <cell r="Y19">
            <v>343011900</v>
          </cell>
          <cell r="AA19">
            <v>343011900</v>
          </cell>
        </row>
        <row r="20">
          <cell r="T20">
            <v>607000000</v>
          </cell>
          <cell r="V20">
            <v>607000000</v>
          </cell>
          <cell r="W20">
            <v>0</v>
          </cell>
          <cell r="X20">
            <v>607000000</v>
          </cell>
          <cell r="Y20">
            <v>607000000</v>
          </cell>
          <cell r="AA20">
            <v>607000000</v>
          </cell>
        </row>
        <row r="21">
          <cell r="T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</row>
        <row r="25">
          <cell r="T25">
            <v>1489241558</v>
          </cell>
          <cell r="V25">
            <v>1365117000</v>
          </cell>
          <cell r="W25">
            <v>124124558</v>
          </cell>
          <cell r="X25">
            <v>1365117000</v>
          </cell>
          <cell r="Y25">
            <v>1215117000</v>
          </cell>
          <cell r="AA25">
            <v>1215117000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workbookViewId="0">
      <selection activeCell="F9" sqref="F9"/>
    </sheetView>
  </sheetViews>
  <sheetFormatPr baseColWidth="10" defaultRowHeight="15" x14ac:dyDescent="0.25"/>
  <cols>
    <col min="1" max="1" width="26" style="18" customWidth="1"/>
    <col min="2" max="2" width="6.140625" style="18" bestFit="1" customWidth="1"/>
    <col min="3" max="3" width="5.5703125" style="18" customWidth="1"/>
    <col min="4" max="4" width="4.85546875" style="18" bestFit="1" customWidth="1"/>
    <col min="5" max="5" width="20.5703125" style="18" bestFit="1" customWidth="1"/>
    <col min="6" max="7" width="16.7109375" style="18" bestFit="1" customWidth="1"/>
    <col min="8" max="8" width="15.28515625" style="18" bestFit="1" customWidth="1"/>
    <col min="9" max="11" width="16.7109375" style="18" bestFit="1" customWidth="1"/>
    <col min="12" max="13" width="16.7109375" style="18" customWidth="1"/>
    <col min="14" max="15" width="10.5703125" style="18" bestFit="1" customWidth="1"/>
    <col min="16" max="16" width="10.42578125" style="18" bestFit="1" customWidth="1"/>
    <col min="17" max="17" width="13.140625" style="18" bestFit="1" customWidth="1"/>
    <col min="18" max="16384" width="11.42578125" style="18"/>
  </cols>
  <sheetData>
    <row r="1" spans="1:16" ht="33.75" customHeight="1" x14ac:dyDescent="0.25">
      <c r="A1" s="43" t="s">
        <v>53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26.25" customHeight="1" x14ac:dyDescent="0.25">
      <c r="A2" s="44" t="s">
        <v>54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5.75" customHeight="1" x14ac:dyDescent="0.25">
      <c r="A3" s="45" t="s">
        <v>3</v>
      </c>
      <c r="B3" s="46"/>
      <c r="C3" s="46"/>
      <c r="D3" s="46"/>
      <c r="E3" s="47"/>
      <c r="F3" s="48" t="s">
        <v>13</v>
      </c>
      <c r="G3" s="49"/>
      <c r="H3" s="49"/>
      <c r="I3" s="49"/>
      <c r="J3" s="49"/>
      <c r="K3" s="50"/>
      <c r="L3" s="51" t="s">
        <v>14</v>
      </c>
      <c r="M3" s="52"/>
      <c r="N3" s="53" t="s">
        <v>15</v>
      </c>
      <c r="O3" s="54"/>
      <c r="P3" s="55"/>
    </row>
    <row r="4" spans="1:16" ht="56.25" x14ac:dyDescent="0.25">
      <c r="A4" s="2" t="s">
        <v>12</v>
      </c>
      <c r="B4" s="2" t="s">
        <v>0</v>
      </c>
      <c r="C4" s="2" t="s">
        <v>2</v>
      </c>
      <c r="D4" s="12" t="s">
        <v>1</v>
      </c>
      <c r="E4" s="2" t="s">
        <v>16</v>
      </c>
      <c r="F4" s="12" t="s">
        <v>17</v>
      </c>
      <c r="G4" s="12" t="s">
        <v>18</v>
      </c>
      <c r="H4" s="12" t="s">
        <v>19</v>
      </c>
      <c r="I4" s="2" t="s">
        <v>20</v>
      </c>
      <c r="J4" s="2" t="s">
        <v>21</v>
      </c>
      <c r="K4" s="12" t="s">
        <v>4</v>
      </c>
      <c r="L4" s="1" t="s">
        <v>22</v>
      </c>
      <c r="M4" s="13" t="s">
        <v>23</v>
      </c>
      <c r="N4" s="14" t="s">
        <v>24</v>
      </c>
      <c r="O4" s="14" t="s">
        <v>25</v>
      </c>
      <c r="P4" s="14" t="s">
        <v>26</v>
      </c>
    </row>
    <row r="5" spans="1:16" x14ac:dyDescent="0.25">
      <c r="A5" s="3" t="s">
        <v>27</v>
      </c>
      <c r="B5" s="4" t="s">
        <v>5</v>
      </c>
      <c r="C5" s="4" t="s">
        <v>7</v>
      </c>
      <c r="D5" s="4" t="s">
        <v>6</v>
      </c>
      <c r="E5" s="3" t="s">
        <v>28</v>
      </c>
      <c r="F5" s="23">
        <f>F9+F11+F12+F14+F18+F20</f>
        <v>607248000000</v>
      </c>
      <c r="G5" s="23">
        <f t="shared" ref="G5:K5" si="0">G9+G11+G12+G14+G18+G20</f>
        <v>428687054827.58002</v>
      </c>
      <c r="H5" s="23">
        <f t="shared" si="0"/>
        <v>178560945172.42001</v>
      </c>
      <c r="I5" s="23">
        <f t="shared" si="0"/>
        <v>295828934467.92999</v>
      </c>
      <c r="J5" s="23">
        <f t="shared" si="0"/>
        <v>14250771476</v>
      </c>
      <c r="K5" s="23">
        <f t="shared" si="0"/>
        <v>14241267248</v>
      </c>
      <c r="L5" s="23">
        <f>I5-J5</f>
        <v>281578162991.92999</v>
      </c>
      <c r="M5" s="23">
        <f>J5-K5</f>
        <v>9504228</v>
      </c>
      <c r="N5" s="15">
        <f t="shared" ref="N5:N11" si="1">+I5/F5</f>
        <v>0.48716329155127724</v>
      </c>
      <c r="O5" s="15">
        <f t="shared" ref="O5:O11" si="2">+J5/F5</f>
        <v>2.3467794831765604E-2</v>
      </c>
      <c r="P5" s="15">
        <f t="shared" ref="P5:P11" si="3">+K5/F5</f>
        <v>2.3452143519616369E-2</v>
      </c>
    </row>
    <row r="6" spans="1:16" ht="15.75" customHeight="1" x14ac:dyDescent="0.25">
      <c r="A6" s="3" t="s">
        <v>27</v>
      </c>
      <c r="B6" s="4" t="s">
        <v>5</v>
      </c>
      <c r="C6" s="16" t="s">
        <v>41</v>
      </c>
      <c r="D6" s="4" t="s">
        <v>10</v>
      </c>
      <c r="E6" s="3" t="s">
        <v>29</v>
      </c>
      <c r="F6" s="23">
        <f>F19</f>
        <v>607000000</v>
      </c>
      <c r="G6" s="23">
        <f t="shared" ref="G6:K6" si="4">G19</f>
        <v>0</v>
      </c>
      <c r="H6" s="23">
        <f t="shared" si="4"/>
        <v>607000000</v>
      </c>
      <c r="I6" s="23">
        <f t="shared" si="4"/>
        <v>0</v>
      </c>
      <c r="J6" s="23">
        <f t="shared" si="4"/>
        <v>0</v>
      </c>
      <c r="K6" s="23">
        <f t="shared" si="4"/>
        <v>0</v>
      </c>
      <c r="L6" s="23">
        <f t="shared" ref="L6:L7" si="5">I6-J6</f>
        <v>0</v>
      </c>
      <c r="M6" s="23">
        <f t="shared" ref="M6:M7" si="6">J6-K6</f>
        <v>0</v>
      </c>
      <c r="N6" s="15">
        <f t="shared" si="1"/>
        <v>0</v>
      </c>
      <c r="O6" s="15">
        <f t="shared" si="2"/>
        <v>0</v>
      </c>
      <c r="P6" s="15">
        <f t="shared" si="3"/>
        <v>0</v>
      </c>
    </row>
    <row r="7" spans="1:16" x14ac:dyDescent="0.25">
      <c r="A7" s="3" t="s">
        <v>27</v>
      </c>
      <c r="B7" s="4" t="s">
        <v>8</v>
      </c>
      <c r="C7" s="4" t="s">
        <v>7</v>
      </c>
      <c r="D7" s="4" t="s">
        <v>9</v>
      </c>
      <c r="E7" s="3" t="s">
        <v>30</v>
      </c>
      <c r="F7" s="23">
        <f>+F16</f>
        <v>79403000000</v>
      </c>
      <c r="G7" s="23">
        <f t="shared" ref="G7:K7" si="7">+G16</f>
        <v>50000000000</v>
      </c>
      <c r="H7" s="23">
        <f t="shared" si="7"/>
        <v>29403000000</v>
      </c>
      <c r="I7" s="23">
        <f t="shared" si="7"/>
        <v>0</v>
      </c>
      <c r="J7" s="23">
        <f t="shared" si="7"/>
        <v>0</v>
      </c>
      <c r="K7" s="23">
        <f t="shared" si="7"/>
        <v>0</v>
      </c>
      <c r="L7" s="23">
        <f t="shared" si="5"/>
        <v>0</v>
      </c>
      <c r="M7" s="23">
        <f t="shared" si="6"/>
        <v>0</v>
      </c>
      <c r="N7" s="15">
        <f t="shared" si="1"/>
        <v>0</v>
      </c>
      <c r="O7" s="15">
        <f t="shared" si="2"/>
        <v>0</v>
      </c>
      <c r="P7" s="15">
        <f t="shared" si="3"/>
        <v>0</v>
      </c>
    </row>
    <row r="8" spans="1:16" x14ac:dyDescent="0.25">
      <c r="A8" s="5" t="s">
        <v>31</v>
      </c>
      <c r="B8" s="6"/>
      <c r="C8" s="6"/>
      <c r="D8" s="6"/>
      <c r="E8" s="5"/>
      <c r="F8" s="5">
        <f t="shared" ref="F8:K8" si="8">SUM(F5:F7)</f>
        <v>687258000000</v>
      </c>
      <c r="G8" s="5">
        <f t="shared" si="8"/>
        <v>478687054827.58002</v>
      </c>
      <c r="H8" s="5">
        <f t="shared" si="8"/>
        <v>208570945172.42001</v>
      </c>
      <c r="I8" s="5">
        <f t="shared" si="8"/>
        <v>295828934467.92999</v>
      </c>
      <c r="J8" s="5">
        <f t="shared" si="8"/>
        <v>14250771476</v>
      </c>
      <c r="K8" s="5">
        <f t="shared" si="8"/>
        <v>14241267248</v>
      </c>
      <c r="L8" s="5">
        <f t="shared" ref="L8" si="9">SUM(L5:L7)</f>
        <v>281578162991.92999</v>
      </c>
      <c r="M8" s="5">
        <f t="shared" ref="M8" si="10">SUM(M5:M7)</f>
        <v>9504228</v>
      </c>
      <c r="N8" s="17">
        <f t="shared" si="1"/>
        <v>0.43044814970204781</v>
      </c>
      <c r="O8" s="17">
        <f t="shared" si="2"/>
        <v>2.0735693838412939E-2</v>
      </c>
      <c r="P8" s="17">
        <f t="shared" si="3"/>
        <v>2.0721864638898347E-2</v>
      </c>
    </row>
    <row r="9" spans="1:16" x14ac:dyDescent="0.25">
      <c r="A9" s="3" t="s">
        <v>32</v>
      </c>
      <c r="B9" s="4" t="s">
        <v>5</v>
      </c>
      <c r="C9" s="4" t="s">
        <v>7</v>
      </c>
      <c r="D9" s="4" t="s">
        <v>6</v>
      </c>
      <c r="E9" s="3" t="s">
        <v>28</v>
      </c>
      <c r="F9" s="24">
        <f>SUM('[2]E.P. AGREGADA ACUMULADA'!T5:T7)</f>
        <v>99482000000</v>
      </c>
      <c r="G9" s="24">
        <f>SUM('[2]E.P. AGREGADA ACUMULADA'!V5:V7)</f>
        <v>96503568103</v>
      </c>
      <c r="H9" s="24">
        <f>SUM('[2]E.P. AGREGADA ACUMULADA'!W5:W7)</f>
        <v>2978431897</v>
      </c>
      <c r="I9" s="24">
        <f>SUM('[2]E.P. AGREGADA ACUMULADA'!X5:X7)</f>
        <v>6448731513</v>
      </c>
      <c r="J9" s="24">
        <f>SUM('[2]E.P. AGREGADA ACUMULADA'!Y5:Y7)</f>
        <v>6443193788</v>
      </c>
      <c r="K9" s="24">
        <f>SUM('[2]E.P. AGREGADA ACUMULADA'!AA5:AA7)</f>
        <v>6443193788</v>
      </c>
      <c r="L9" s="24"/>
      <c r="M9" s="24"/>
      <c r="N9" s="15">
        <f t="shared" si="1"/>
        <v>6.4823098781689154E-2</v>
      </c>
      <c r="O9" s="15">
        <f t="shared" si="2"/>
        <v>6.4767433183892567E-2</v>
      </c>
      <c r="P9" s="15">
        <f t="shared" si="3"/>
        <v>6.4767433183892567E-2</v>
      </c>
    </row>
    <row r="10" spans="1:16" x14ac:dyDescent="0.25">
      <c r="A10" s="7" t="s">
        <v>33</v>
      </c>
      <c r="B10" s="8"/>
      <c r="C10" s="8"/>
      <c r="D10" s="8"/>
      <c r="E10" s="7"/>
      <c r="F10" s="7">
        <f t="shared" ref="F10:M10" si="11">SUM(F9)</f>
        <v>99482000000</v>
      </c>
      <c r="G10" s="7">
        <f t="shared" si="11"/>
        <v>96503568103</v>
      </c>
      <c r="H10" s="7">
        <f t="shared" si="11"/>
        <v>2978431897</v>
      </c>
      <c r="I10" s="7">
        <f t="shared" si="11"/>
        <v>6448731513</v>
      </c>
      <c r="J10" s="7">
        <f t="shared" si="11"/>
        <v>6443193788</v>
      </c>
      <c r="K10" s="7">
        <f t="shared" si="11"/>
        <v>6443193788</v>
      </c>
      <c r="L10" s="7">
        <f t="shared" si="11"/>
        <v>0</v>
      </c>
      <c r="M10" s="7">
        <f t="shared" si="11"/>
        <v>0</v>
      </c>
      <c r="N10" s="17">
        <f t="shared" si="1"/>
        <v>6.4823098781689154E-2</v>
      </c>
      <c r="O10" s="17">
        <f t="shared" si="2"/>
        <v>6.4767433183892567E-2</v>
      </c>
      <c r="P10" s="17">
        <f t="shared" si="3"/>
        <v>6.4767433183892567E-2</v>
      </c>
    </row>
    <row r="11" spans="1:16" ht="22.5" x14ac:dyDescent="0.25">
      <c r="A11" s="3" t="s">
        <v>42</v>
      </c>
      <c r="B11" s="4" t="s">
        <v>5</v>
      </c>
      <c r="C11" s="4" t="s">
        <v>7</v>
      </c>
      <c r="D11" s="4" t="s">
        <v>6</v>
      </c>
      <c r="E11" s="3" t="s">
        <v>28</v>
      </c>
      <c r="F11" s="24">
        <f>SUM('[2]E.P. AGREGADA ACUMULADA'!T8)</f>
        <v>6308000000</v>
      </c>
      <c r="G11" s="24">
        <f>SUM('[2]E.P. AGREGADA ACUMULADA'!V8)</f>
        <v>0</v>
      </c>
      <c r="H11" s="24">
        <f>SUM('[2]E.P. AGREGADA ACUMULADA'!W8)</f>
        <v>6308000000</v>
      </c>
      <c r="I11" s="24">
        <f>SUM('[2]E.P. AGREGADA ACUMULADA'!X8)</f>
        <v>0</v>
      </c>
      <c r="J11" s="24">
        <f>SUM('[2]E.P. AGREGADA ACUMULADA'!Y8)</f>
        <v>0</v>
      </c>
      <c r="K11" s="24">
        <f>SUM('[2]E.P. AGREGADA ACUMULADA'!AA8)</f>
        <v>0</v>
      </c>
      <c r="L11" s="24"/>
      <c r="M11" s="24"/>
      <c r="N11" s="15">
        <f t="shared" si="1"/>
        <v>0</v>
      </c>
      <c r="O11" s="15">
        <f t="shared" si="2"/>
        <v>0</v>
      </c>
      <c r="P11" s="15">
        <f t="shared" si="3"/>
        <v>0</v>
      </c>
    </row>
    <row r="12" spans="1:16" ht="22.5" x14ac:dyDescent="0.25">
      <c r="A12" s="3" t="s">
        <v>43</v>
      </c>
      <c r="B12" s="4" t="s">
        <v>5</v>
      </c>
      <c r="C12" s="4" t="s">
        <v>7</v>
      </c>
      <c r="D12" s="4" t="s">
        <v>6</v>
      </c>
      <c r="E12" s="3" t="s">
        <v>28</v>
      </c>
      <c r="F12" s="24">
        <f>SUM('[2]E.P. AGREGADA ACUMULADA'!T9)</f>
        <v>490915000000</v>
      </c>
      <c r="G12" s="24">
        <f>SUM('[2]E.P. AGREGADA ACUMULADA'!V9)</f>
        <v>332103486724.58002</v>
      </c>
      <c r="H12" s="24">
        <f>SUM('[2]E.P. AGREGADA ACUMULADA'!W9)</f>
        <v>158811513275.42001</v>
      </c>
      <c r="I12" s="24">
        <f>SUM('[2]E.P. AGREGADA ACUMULADA'!X9)</f>
        <v>289380202954.92999</v>
      </c>
      <c r="J12" s="24">
        <f>SUM('[2]E.P. AGREGADA ACUMULADA'!Y9)</f>
        <v>7807577688</v>
      </c>
      <c r="K12" s="24">
        <f>SUM('[2]E.P. AGREGADA ACUMULADA'!AA9)</f>
        <v>7798073460</v>
      </c>
      <c r="L12" s="24"/>
      <c r="M12" s="24"/>
      <c r="N12" s="15">
        <v>0</v>
      </c>
      <c r="O12" s="15">
        <v>0</v>
      </c>
      <c r="P12" s="15">
        <v>0</v>
      </c>
    </row>
    <row r="13" spans="1:16" ht="22.5" x14ac:dyDescent="0.25">
      <c r="A13" s="7" t="s">
        <v>44</v>
      </c>
      <c r="B13" s="8"/>
      <c r="C13" s="8"/>
      <c r="D13" s="8"/>
      <c r="E13" s="7"/>
      <c r="F13" s="7">
        <f t="shared" ref="F13:K13" si="12">SUM(F11:F12)</f>
        <v>497223000000</v>
      </c>
      <c r="G13" s="7">
        <f t="shared" si="12"/>
        <v>332103486724.58002</v>
      </c>
      <c r="H13" s="7">
        <f t="shared" si="12"/>
        <v>165119513275.42001</v>
      </c>
      <c r="I13" s="7">
        <f t="shared" si="12"/>
        <v>289380202954.92999</v>
      </c>
      <c r="J13" s="7">
        <f t="shared" si="12"/>
        <v>7807577688</v>
      </c>
      <c r="K13" s="7">
        <f t="shared" si="12"/>
        <v>7798073460</v>
      </c>
      <c r="L13" s="7">
        <f t="shared" ref="L13" si="13">SUM(L11:L12)</f>
        <v>0</v>
      </c>
      <c r="M13" s="7">
        <f t="shared" ref="M13" si="14">SUM(M11:M12)</f>
        <v>0</v>
      </c>
      <c r="N13" s="17">
        <f>+I13/F13</f>
        <v>0.58199279388710901</v>
      </c>
      <c r="O13" s="17">
        <f>+J13/F13</f>
        <v>1.5702366318533133E-2</v>
      </c>
      <c r="P13" s="17">
        <f>+K13/F13</f>
        <v>1.5683251699941475E-2</v>
      </c>
    </row>
    <row r="14" spans="1:16" x14ac:dyDescent="0.25">
      <c r="A14" s="3" t="s">
        <v>34</v>
      </c>
      <c r="B14" s="4" t="s">
        <v>5</v>
      </c>
      <c r="C14" s="4" t="s">
        <v>7</v>
      </c>
      <c r="D14" s="9">
        <v>10</v>
      </c>
      <c r="E14" s="3" t="s">
        <v>28</v>
      </c>
      <c r="F14" s="24">
        <f>SUM('[2]E.P. AGREGADA ACUMULADA'!T10:T13)</f>
        <v>10388000000</v>
      </c>
      <c r="G14" s="24">
        <f>SUM('[2]E.P. AGREGADA ACUMULADA'!V10:V13)</f>
        <v>0</v>
      </c>
      <c r="H14" s="24">
        <f>SUM('[2]E.P. AGREGADA ACUMULADA'!W10:W13)</f>
        <v>10388000000</v>
      </c>
      <c r="I14" s="24">
        <f>SUM('[2]E.P. AGREGADA ACUMULADA'!X10:X13)</f>
        <v>0</v>
      </c>
      <c r="J14" s="24">
        <f>SUM('[2]E.P. AGREGADA ACUMULADA'!Y10:Y13)</f>
        <v>0</v>
      </c>
      <c r="K14" s="24">
        <f>SUM('[2]E.P. AGREGADA ACUMULADA'!AA10:AA13)</f>
        <v>0</v>
      </c>
      <c r="L14" s="24"/>
      <c r="M14" s="24"/>
      <c r="N14" s="15">
        <f>+I14/F14</f>
        <v>0</v>
      </c>
      <c r="O14" s="15">
        <f>+J14/F14</f>
        <v>0</v>
      </c>
      <c r="P14" s="15">
        <f>+K14/F14</f>
        <v>0</v>
      </c>
    </row>
    <row r="15" spans="1:16" x14ac:dyDescent="0.25">
      <c r="A15" s="7" t="s">
        <v>35</v>
      </c>
      <c r="B15" s="8"/>
      <c r="C15" s="8"/>
      <c r="D15" s="8"/>
      <c r="E15" s="7"/>
      <c r="F15" s="25">
        <f t="shared" ref="F15:K15" si="15">SUM(F14:F14)</f>
        <v>10388000000</v>
      </c>
      <c r="G15" s="25">
        <f t="shared" si="15"/>
        <v>0</v>
      </c>
      <c r="H15" s="25">
        <f t="shared" si="15"/>
        <v>10388000000</v>
      </c>
      <c r="I15" s="25">
        <f t="shared" si="15"/>
        <v>0</v>
      </c>
      <c r="J15" s="25">
        <f t="shared" si="15"/>
        <v>0</v>
      </c>
      <c r="K15" s="25">
        <f t="shared" si="15"/>
        <v>0</v>
      </c>
      <c r="L15" s="25">
        <f t="shared" ref="L15" si="16">SUM(L14:L14)</f>
        <v>0</v>
      </c>
      <c r="M15" s="25">
        <f t="shared" ref="M15" si="17">SUM(M14:M14)</f>
        <v>0</v>
      </c>
      <c r="N15" s="17">
        <f t="shared" ref="N15:N25" si="18">+I15/F15</f>
        <v>0</v>
      </c>
      <c r="O15" s="17">
        <f t="shared" ref="O15:O25" si="19">+J15/F15</f>
        <v>0</v>
      </c>
      <c r="P15" s="17">
        <f t="shared" ref="P15:P25" si="20">+K15/F15</f>
        <v>0</v>
      </c>
    </row>
    <row r="16" spans="1:16" x14ac:dyDescent="0.25">
      <c r="A16" s="3" t="s">
        <v>38</v>
      </c>
      <c r="B16" s="4" t="s">
        <v>8</v>
      </c>
      <c r="C16" s="4" t="s">
        <v>7</v>
      </c>
      <c r="D16" s="4" t="s">
        <v>9</v>
      </c>
      <c r="E16" s="3" t="s">
        <v>30</v>
      </c>
      <c r="F16" s="26">
        <f>SUM('[2]E.P. AGREGADA ACUMULADA'!T14:T15)</f>
        <v>79403000000</v>
      </c>
      <c r="G16" s="26">
        <f>SUM('[2]E.P. AGREGADA ACUMULADA'!V14:V15)</f>
        <v>50000000000</v>
      </c>
      <c r="H16" s="26">
        <f>SUM('[2]E.P. AGREGADA ACUMULADA'!W14:W15)</f>
        <v>29403000000</v>
      </c>
      <c r="I16" s="26">
        <f>SUM('[2]E.P. AGREGADA ACUMULADA'!X14:X15)</f>
        <v>0</v>
      </c>
      <c r="J16" s="26">
        <f>SUM('[2]E.P. AGREGADA ACUMULADA'!Y14:Y15)</f>
        <v>0</v>
      </c>
      <c r="K16" s="26">
        <f>SUM('[2]E.P. AGREGADA ACUMULADA'!AA14:AA15)</f>
        <v>0</v>
      </c>
      <c r="L16" s="26"/>
      <c r="M16" s="26"/>
      <c r="N16" s="15">
        <f t="shared" si="18"/>
        <v>0</v>
      </c>
      <c r="O16" s="15">
        <f t="shared" si="19"/>
        <v>0</v>
      </c>
      <c r="P16" s="15">
        <f t="shared" si="20"/>
        <v>0</v>
      </c>
    </row>
    <row r="17" spans="1:16" x14ac:dyDescent="0.25">
      <c r="A17" s="7" t="s">
        <v>39</v>
      </c>
      <c r="B17" s="8"/>
      <c r="C17" s="8"/>
      <c r="D17" s="8"/>
      <c r="E17" s="7"/>
      <c r="F17" s="25">
        <f t="shared" ref="F17:M17" si="21">SUM(F16)</f>
        <v>79403000000</v>
      </c>
      <c r="G17" s="25">
        <f t="shared" si="21"/>
        <v>50000000000</v>
      </c>
      <c r="H17" s="25">
        <f t="shared" si="21"/>
        <v>29403000000</v>
      </c>
      <c r="I17" s="25">
        <f t="shared" si="21"/>
        <v>0</v>
      </c>
      <c r="J17" s="25">
        <f t="shared" si="21"/>
        <v>0</v>
      </c>
      <c r="K17" s="25">
        <f t="shared" si="21"/>
        <v>0</v>
      </c>
      <c r="L17" s="25">
        <f t="shared" si="21"/>
        <v>0</v>
      </c>
      <c r="M17" s="25">
        <f t="shared" si="21"/>
        <v>0</v>
      </c>
      <c r="N17" s="17">
        <f>+I17/F17</f>
        <v>0</v>
      </c>
      <c r="O17" s="17">
        <f>+J17/F17</f>
        <v>0</v>
      </c>
      <c r="P17" s="17">
        <f>+K17/F17</f>
        <v>0</v>
      </c>
    </row>
    <row r="18" spans="1:16" x14ac:dyDescent="0.25">
      <c r="A18" s="3" t="s">
        <v>45</v>
      </c>
      <c r="B18" s="4" t="s">
        <v>5</v>
      </c>
      <c r="C18" s="4" t="s">
        <v>7</v>
      </c>
      <c r="D18" s="9">
        <v>10</v>
      </c>
      <c r="E18" s="3" t="s">
        <v>28</v>
      </c>
      <c r="F18" s="26">
        <f>SUM('[2]E.P. AGREGADA ACUMULADA'!T16)</f>
        <v>105000000</v>
      </c>
      <c r="G18" s="26">
        <f>SUM('[2]E.P. AGREGADA ACUMULADA'!V16)</f>
        <v>80000000</v>
      </c>
      <c r="H18" s="26">
        <f>SUM('[2]E.P. AGREGADA ACUMULADA'!W16)</f>
        <v>25000000</v>
      </c>
      <c r="I18" s="26">
        <f>SUM('[2]E.P. AGREGADA ACUMULADA'!X16)</f>
        <v>0</v>
      </c>
      <c r="J18" s="26">
        <f>SUM('[2]E.P. AGREGADA ACUMULADA'!Y16)</f>
        <v>0</v>
      </c>
      <c r="K18" s="26">
        <f>SUM('[2]E.P. AGREGADA ACUMULADA'!AA16)</f>
        <v>0</v>
      </c>
      <c r="L18" s="26"/>
      <c r="M18" s="26"/>
      <c r="N18" s="15">
        <f>+I18/F18</f>
        <v>0</v>
      </c>
      <c r="O18" s="15">
        <f>+J18/F18</f>
        <v>0</v>
      </c>
      <c r="P18" s="15">
        <f>+K18/F18</f>
        <v>0</v>
      </c>
    </row>
    <row r="19" spans="1:16" ht="22.5" x14ac:dyDescent="0.25">
      <c r="A19" s="3" t="s">
        <v>46</v>
      </c>
      <c r="B19" s="4" t="s">
        <v>5</v>
      </c>
      <c r="C19" s="4" t="s">
        <v>11</v>
      </c>
      <c r="D19" s="9">
        <v>11</v>
      </c>
      <c r="E19" s="3" t="s">
        <v>40</v>
      </c>
      <c r="F19" s="26">
        <f>SUM('[2]E.P. AGREGADA ACUMULADA'!T18)</f>
        <v>607000000</v>
      </c>
      <c r="G19" s="26">
        <f>SUM('[2]E.P. AGREGADA ACUMULADA'!V18)</f>
        <v>0</v>
      </c>
      <c r="H19" s="26">
        <f>SUM('[2]E.P. AGREGADA ACUMULADA'!W18)</f>
        <v>607000000</v>
      </c>
      <c r="I19" s="26">
        <f>SUM('[2]E.P. AGREGADA ACUMULADA'!X18)</f>
        <v>0</v>
      </c>
      <c r="J19" s="26">
        <f>SUM('[2]E.P. AGREGADA ACUMULADA'!Y18)</f>
        <v>0</v>
      </c>
      <c r="K19" s="26">
        <f>SUM('[2]E.P. AGREGADA ACUMULADA'!AA18)</f>
        <v>0</v>
      </c>
      <c r="L19" s="26"/>
      <c r="M19" s="26"/>
      <c r="N19" s="15">
        <f t="shared" ref="N19:N20" si="22">+I19/F19</f>
        <v>0</v>
      </c>
      <c r="O19" s="15">
        <f t="shared" ref="O19:O20" si="23">+J19/F19</f>
        <v>0</v>
      </c>
      <c r="P19" s="15">
        <f t="shared" ref="P19:P20" si="24">+K19/F19</f>
        <v>0</v>
      </c>
    </row>
    <row r="20" spans="1:16" ht="22.5" x14ac:dyDescent="0.25">
      <c r="A20" s="3" t="s">
        <v>47</v>
      </c>
      <c r="B20" s="4" t="s">
        <v>5</v>
      </c>
      <c r="C20" s="4" t="s">
        <v>7</v>
      </c>
      <c r="D20" s="9">
        <v>10</v>
      </c>
      <c r="E20" s="3" t="s">
        <v>28</v>
      </c>
      <c r="F20" s="26">
        <f>SUM('[2]E.P. AGREGADA ACUMULADA'!T19)</f>
        <v>50000000</v>
      </c>
      <c r="G20" s="26">
        <f>SUM('[2]E.P. AGREGADA ACUMULADA'!V19)</f>
        <v>0</v>
      </c>
      <c r="H20" s="26">
        <f>SUM('[2]E.P. AGREGADA ACUMULADA'!W19)</f>
        <v>50000000</v>
      </c>
      <c r="I20" s="26">
        <f>SUM('[2]E.P. AGREGADA ACUMULADA'!X19)</f>
        <v>0</v>
      </c>
      <c r="J20" s="26">
        <f>SUM('[2]E.P. AGREGADA ACUMULADA'!Y19)</f>
        <v>0</v>
      </c>
      <c r="K20" s="26">
        <f>SUM('[2]E.P. AGREGADA ACUMULADA'!AA19)</f>
        <v>0</v>
      </c>
      <c r="L20" s="26"/>
      <c r="M20" s="26"/>
      <c r="N20" s="15">
        <f t="shared" si="22"/>
        <v>0</v>
      </c>
      <c r="O20" s="15">
        <f t="shared" si="23"/>
        <v>0</v>
      </c>
      <c r="P20" s="15">
        <f t="shared" si="24"/>
        <v>0</v>
      </c>
    </row>
    <row r="21" spans="1:16" ht="33.75" x14ac:dyDescent="0.25">
      <c r="A21" s="7" t="s">
        <v>48</v>
      </c>
      <c r="B21" s="8"/>
      <c r="C21" s="8"/>
      <c r="D21" s="8"/>
      <c r="E21" s="7"/>
      <c r="F21" s="25">
        <f>SUM(F18:F20)</f>
        <v>762000000</v>
      </c>
      <c r="G21" s="25">
        <f t="shared" ref="G21:M21" si="25">SUM(G18:G20)</f>
        <v>80000000</v>
      </c>
      <c r="H21" s="25">
        <f t="shared" si="25"/>
        <v>682000000</v>
      </c>
      <c r="I21" s="25">
        <f t="shared" si="25"/>
        <v>0</v>
      </c>
      <c r="J21" s="25">
        <f t="shared" si="25"/>
        <v>0</v>
      </c>
      <c r="K21" s="25">
        <f t="shared" si="25"/>
        <v>0</v>
      </c>
      <c r="L21" s="25">
        <f t="shared" si="25"/>
        <v>0</v>
      </c>
      <c r="M21" s="25">
        <f t="shared" si="25"/>
        <v>0</v>
      </c>
      <c r="N21" s="17">
        <f>+I21/F21</f>
        <v>0</v>
      </c>
      <c r="O21" s="17">
        <f>+J21/F21</f>
        <v>0</v>
      </c>
      <c r="P21" s="17">
        <f>+K21/F21</f>
        <v>0</v>
      </c>
    </row>
    <row r="22" spans="1:16" x14ac:dyDescent="0.25">
      <c r="A22" s="10" t="s">
        <v>36</v>
      </c>
      <c r="B22" s="11" t="s">
        <v>5</v>
      </c>
      <c r="C22" s="11" t="s">
        <v>7</v>
      </c>
      <c r="D22" s="11" t="s">
        <v>10</v>
      </c>
      <c r="E22" s="10" t="s">
        <v>29</v>
      </c>
      <c r="F22" s="27">
        <f>SUM(F23:F25)</f>
        <v>1489241558</v>
      </c>
      <c r="G22" s="27">
        <f>SUM(G23:G25)</f>
        <v>0</v>
      </c>
      <c r="H22" s="27">
        <f>SUM(H23:H25)</f>
        <v>0</v>
      </c>
      <c r="I22" s="27">
        <f t="shared" ref="I22:K22" si="26">SUM(I23:I25)</f>
        <v>0</v>
      </c>
      <c r="J22" s="27">
        <f t="shared" si="26"/>
        <v>0</v>
      </c>
      <c r="K22" s="27">
        <f t="shared" si="26"/>
        <v>0</v>
      </c>
      <c r="L22" s="27"/>
      <c r="M22" s="27"/>
      <c r="N22" s="15">
        <f t="shared" si="18"/>
        <v>0</v>
      </c>
      <c r="O22" s="15">
        <f t="shared" si="19"/>
        <v>0</v>
      </c>
      <c r="P22" s="15">
        <f t="shared" si="20"/>
        <v>0</v>
      </c>
    </row>
    <row r="23" spans="1:16" ht="45" x14ac:dyDescent="0.25">
      <c r="A23" s="3" t="s">
        <v>49</v>
      </c>
      <c r="B23" s="4" t="s">
        <v>5</v>
      </c>
      <c r="C23" s="4" t="s">
        <v>7</v>
      </c>
      <c r="D23" s="9">
        <v>11</v>
      </c>
      <c r="E23" s="3" t="s">
        <v>29</v>
      </c>
      <c r="F23" s="24">
        <f>SUM('[2]E.P. AGREGADA ACUMULADA'!T20)</f>
        <v>1487241558</v>
      </c>
      <c r="G23" s="24">
        <f>SUM('[2]E.P. AGREGADA ACUMULADA'!V20)</f>
        <v>0</v>
      </c>
      <c r="H23" s="24">
        <f>SUM('[2]E.P. AGREGADA ACUMULADA'!W20)</f>
        <v>0</v>
      </c>
      <c r="I23" s="24">
        <f>SUM('[2]E.P. AGREGADA ACUMULADA'!X20)</f>
        <v>0</v>
      </c>
      <c r="J23" s="24">
        <f>SUM('[2]E.P. AGREGADA ACUMULADA'!Y20)</f>
        <v>0</v>
      </c>
      <c r="K23" s="24">
        <f>SUM('[2]E.P. AGREGADA ACUMULADA'!AA20)</f>
        <v>0</v>
      </c>
      <c r="L23" s="24"/>
      <c r="M23" s="24"/>
      <c r="N23" s="15">
        <f t="shared" si="18"/>
        <v>0</v>
      </c>
      <c r="O23" s="15">
        <f t="shared" si="19"/>
        <v>0</v>
      </c>
      <c r="P23" s="15">
        <f t="shared" si="20"/>
        <v>0</v>
      </c>
    </row>
    <row r="24" spans="1:16" ht="56.25" x14ac:dyDescent="0.25">
      <c r="A24" s="3" t="s">
        <v>50</v>
      </c>
      <c r="B24" s="4" t="s">
        <v>5</v>
      </c>
      <c r="C24" s="4" t="s">
        <v>7</v>
      </c>
      <c r="D24" s="9">
        <v>11</v>
      </c>
      <c r="E24" s="3" t="s">
        <v>29</v>
      </c>
      <c r="F24" s="24">
        <f>SUM('[2]E.P. AGREGADA ACUMULADA'!T21)</f>
        <v>1000000</v>
      </c>
      <c r="G24" s="24">
        <f>SUM('[2]E.P. AGREGADA ACUMULADA'!V21)</f>
        <v>0</v>
      </c>
      <c r="H24" s="24">
        <f>SUM('[2]E.P. AGREGADA ACUMULADA'!W21)</f>
        <v>0</v>
      </c>
      <c r="I24" s="24">
        <f>SUM('[2]E.P. AGREGADA ACUMULADA'!X21)</f>
        <v>0</v>
      </c>
      <c r="J24" s="24">
        <f>SUM('[2]E.P. AGREGADA ACUMULADA'!Y21)</f>
        <v>0</v>
      </c>
      <c r="K24" s="24">
        <f>SUM('[2]E.P. AGREGADA ACUMULADA'!AA21)</f>
        <v>0</v>
      </c>
      <c r="L24" s="24"/>
      <c r="M24" s="24"/>
      <c r="N24" s="15">
        <f t="shared" si="18"/>
        <v>0</v>
      </c>
      <c r="O24" s="15">
        <f t="shared" si="19"/>
        <v>0</v>
      </c>
      <c r="P24" s="15">
        <f t="shared" si="20"/>
        <v>0</v>
      </c>
    </row>
    <row r="25" spans="1:16" ht="45" x14ac:dyDescent="0.25">
      <c r="A25" s="3" t="s">
        <v>51</v>
      </c>
      <c r="B25" s="4" t="s">
        <v>5</v>
      </c>
      <c r="C25" s="4" t="s">
        <v>7</v>
      </c>
      <c r="D25" s="9">
        <v>11</v>
      </c>
      <c r="E25" s="3" t="s">
        <v>29</v>
      </c>
      <c r="F25" s="24">
        <f>SUM('[2]E.P. AGREGADA ACUMULADA'!T22)</f>
        <v>1000000</v>
      </c>
      <c r="G25" s="24">
        <f>SUM('[2]E.P. AGREGADA ACUMULADA'!V22)</f>
        <v>0</v>
      </c>
      <c r="H25" s="24">
        <f>SUM('[2]E.P. AGREGADA ACUMULADA'!W22)</f>
        <v>0</v>
      </c>
      <c r="I25" s="24">
        <f>SUM('[2]E.P. AGREGADA ACUMULADA'!X22)</f>
        <v>0</v>
      </c>
      <c r="J25" s="24">
        <f>SUM('[2]E.P. AGREGADA ACUMULADA'!Y22)</f>
        <v>0</v>
      </c>
      <c r="K25" s="24">
        <f>SUM('[2]E.P. AGREGADA ACUMULADA'!AA22)</f>
        <v>0</v>
      </c>
      <c r="L25" s="24"/>
      <c r="M25" s="24"/>
      <c r="N25" s="15">
        <f t="shared" si="18"/>
        <v>0</v>
      </c>
      <c r="O25" s="15">
        <f t="shared" si="19"/>
        <v>0</v>
      </c>
      <c r="P25" s="15">
        <f t="shared" si="20"/>
        <v>0</v>
      </c>
    </row>
    <row r="26" spans="1:16" x14ac:dyDescent="0.25">
      <c r="A26" s="42" t="s">
        <v>37</v>
      </c>
      <c r="B26" s="42"/>
      <c r="C26" s="42"/>
      <c r="D26" s="42"/>
      <c r="E26" s="42"/>
      <c r="F26" s="28">
        <f t="shared" ref="F26:M26" si="27">F8+F22</f>
        <v>688747241558</v>
      </c>
      <c r="G26" s="28">
        <f t="shared" si="27"/>
        <v>478687054827.58002</v>
      </c>
      <c r="H26" s="28">
        <f t="shared" si="27"/>
        <v>208570945172.42001</v>
      </c>
      <c r="I26" s="28">
        <f t="shared" si="27"/>
        <v>295828934467.92999</v>
      </c>
      <c r="J26" s="28">
        <f t="shared" si="27"/>
        <v>14250771476</v>
      </c>
      <c r="K26" s="28">
        <f t="shared" si="27"/>
        <v>14241267248</v>
      </c>
      <c r="L26" s="28">
        <f t="shared" si="27"/>
        <v>281578162991.92999</v>
      </c>
      <c r="M26" s="28">
        <f t="shared" si="27"/>
        <v>9504228</v>
      </c>
      <c r="N26" s="17">
        <f>+I26/F26</f>
        <v>0.42951741454345699</v>
      </c>
      <c r="O26" s="17">
        <f>+J26/F26</f>
        <v>2.0690858149592938E-2</v>
      </c>
      <c r="P26" s="17">
        <f>+K26/F26</f>
        <v>2.0677058852221524E-2</v>
      </c>
    </row>
    <row r="27" spans="1:16" x14ac:dyDescent="0.25">
      <c r="F27" s="29"/>
      <c r="G27" s="19"/>
      <c r="H27" s="20"/>
      <c r="I27" s="19"/>
      <c r="K27" s="29"/>
      <c r="L27" s="29"/>
      <c r="M27" s="29"/>
      <c r="N27" s="21"/>
    </row>
    <row r="28" spans="1:16" x14ac:dyDescent="0.25">
      <c r="A28" s="22" t="s">
        <v>52</v>
      </c>
      <c r="F28" s="30"/>
      <c r="G28" s="31"/>
      <c r="I28" s="29"/>
    </row>
    <row r="29" spans="1:16" x14ac:dyDescent="0.25">
      <c r="F29" s="32"/>
      <c r="G29" s="33"/>
      <c r="I29" s="29"/>
      <c r="K29" s="29"/>
      <c r="L29" s="29"/>
      <c r="M29" s="29"/>
    </row>
    <row r="30" spans="1:16" x14ac:dyDescent="0.25">
      <c r="F30" s="30"/>
      <c r="I30" s="29"/>
    </row>
    <row r="31" spans="1:16" x14ac:dyDescent="0.25">
      <c r="F31" s="30"/>
      <c r="I31" s="29"/>
      <c r="K31" s="29"/>
      <c r="L31" s="29"/>
      <c r="M31" s="29"/>
    </row>
    <row r="32" spans="1:16" x14ac:dyDescent="0.25">
      <c r="F32" s="30"/>
      <c r="G32" s="19"/>
      <c r="I32" s="19"/>
    </row>
    <row r="33" spans="9:13" x14ac:dyDescent="0.25">
      <c r="I33" s="29"/>
    </row>
    <row r="34" spans="9:13" x14ac:dyDescent="0.25">
      <c r="I34" s="19"/>
      <c r="K34" s="29"/>
      <c r="L34" s="29"/>
      <c r="M34" s="29"/>
    </row>
  </sheetData>
  <mergeCells count="7">
    <mergeCell ref="A26:E26"/>
    <mergeCell ref="A1:P1"/>
    <mergeCell ref="A2:P2"/>
    <mergeCell ref="A3:E3"/>
    <mergeCell ref="F3:K3"/>
    <mergeCell ref="L3:M3"/>
    <mergeCell ref="N3:P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workbookViewId="0">
      <selection activeCell="A3" sqref="A3:E3"/>
    </sheetView>
  </sheetViews>
  <sheetFormatPr baseColWidth="10" defaultRowHeight="15" x14ac:dyDescent="0.25"/>
  <cols>
    <col min="1" max="1" width="26" style="18" customWidth="1"/>
    <col min="2" max="2" width="6.140625" style="18" bestFit="1" customWidth="1"/>
    <col min="3" max="3" width="5.5703125" style="18" customWidth="1"/>
    <col min="4" max="4" width="4.85546875" style="18" bestFit="1" customWidth="1"/>
    <col min="5" max="5" width="20.5703125" style="18" bestFit="1" customWidth="1"/>
    <col min="6" max="7" width="16.7109375" style="18" bestFit="1" customWidth="1"/>
    <col min="8" max="8" width="15.28515625" style="18" bestFit="1" customWidth="1"/>
    <col min="9" max="11" width="16.7109375" style="18" bestFit="1" customWidth="1"/>
    <col min="12" max="13" width="16.7109375" style="18" customWidth="1"/>
    <col min="14" max="15" width="10.5703125" style="18" bestFit="1" customWidth="1"/>
    <col min="16" max="16" width="10.42578125" style="18" bestFit="1" customWidth="1"/>
    <col min="17" max="17" width="13.140625" style="18" bestFit="1" customWidth="1"/>
    <col min="18" max="16384" width="11.42578125" style="18"/>
  </cols>
  <sheetData>
    <row r="1" spans="1:16" ht="33.75" x14ac:dyDescent="0.25">
      <c r="A1" s="43" t="s">
        <v>72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26.25" x14ac:dyDescent="0.25">
      <c r="A2" s="44" t="s">
        <v>73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5.75" customHeight="1" x14ac:dyDescent="0.25">
      <c r="A3" s="56" t="s">
        <v>3</v>
      </c>
      <c r="B3" s="57"/>
      <c r="C3" s="57"/>
      <c r="D3" s="57"/>
      <c r="E3" s="58"/>
      <c r="F3" s="59" t="s">
        <v>13</v>
      </c>
      <c r="G3" s="60"/>
      <c r="H3" s="60"/>
      <c r="I3" s="60"/>
      <c r="J3" s="60"/>
      <c r="K3" s="61"/>
      <c r="L3" s="51" t="s">
        <v>14</v>
      </c>
      <c r="M3" s="52"/>
      <c r="N3" s="62" t="s">
        <v>15</v>
      </c>
      <c r="O3" s="63"/>
      <c r="P3" s="64"/>
    </row>
    <row r="4" spans="1:16" ht="56.25" x14ac:dyDescent="0.25">
      <c r="A4" s="36" t="s">
        <v>12</v>
      </c>
      <c r="B4" s="36" t="s">
        <v>0</v>
      </c>
      <c r="C4" s="36" t="s">
        <v>2</v>
      </c>
      <c r="D4" s="12" t="s">
        <v>1</v>
      </c>
      <c r="E4" s="36" t="s">
        <v>16</v>
      </c>
      <c r="F4" s="12" t="s">
        <v>17</v>
      </c>
      <c r="G4" s="12" t="s">
        <v>18</v>
      </c>
      <c r="H4" s="12" t="s">
        <v>19</v>
      </c>
      <c r="I4" s="36" t="s">
        <v>20</v>
      </c>
      <c r="J4" s="36" t="s">
        <v>21</v>
      </c>
      <c r="K4" s="12" t="s">
        <v>4</v>
      </c>
      <c r="L4" s="1" t="s">
        <v>22</v>
      </c>
      <c r="M4" s="13" t="s">
        <v>23</v>
      </c>
      <c r="N4" s="14" t="s">
        <v>24</v>
      </c>
      <c r="O4" s="14" t="s">
        <v>25</v>
      </c>
      <c r="P4" s="14" t="s">
        <v>26</v>
      </c>
    </row>
    <row r="5" spans="1:16" x14ac:dyDescent="0.25">
      <c r="A5" s="3" t="s">
        <v>27</v>
      </c>
      <c r="B5" s="4" t="s">
        <v>5</v>
      </c>
      <c r="C5" s="4" t="s">
        <v>7</v>
      </c>
      <c r="D5" s="4" t="s">
        <v>6</v>
      </c>
      <c r="E5" s="3" t="s">
        <v>28</v>
      </c>
      <c r="F5" s="37">
        <f>F9+F11+F12+F15+F19+F21</f>
        <v>856603000000</v>
      </c>
      <c r="G5" s="37">
        <f t="shared" ref="G5:K5" si="0">G9+G11+G12+G15+G19+G21</f>
        <v>829584864840.0199</v>
      </c>
      <c r="H5" s="37">
        <f t="shared" si="0"/>
        <v>27018135159.98</v>
      </c>
      <c r="I5" s="37">
        <f t="shared" si="0"/>
        <v>762704017666.34998</v>
      </c>
      <c r="J5" s="37">
        <f t="shared" si="0"/>
        <v>638868286313.66003</v>
      </c>
      <c r="K5" s="37">
        <f t="shared" si="0"/>
        <v>614051795649.82996</v>
      </c>
      <c r="L5" s="23">
        <f t="shared" ref="L5:M7" si="1">I5-J5</f>
        <v>123835731352.68994</v>
      </c>
      <c r="M5" s="23">
        <f t="shared" si="1"/>
        <v>24816490663.830078</v>
      </c>
      <c r="N5" s="15">
        <f t="shared" ref="N5:N11" si="2">+I5/F5</f>
        <v>0.89038214629921908</v>
      </c>
      <c r="O5" s="15">
        <f t="shared" ref="O5:O12" si="3">+J5/F5</f>
        <v>0.74581607385645399</v>
      </c>
      <c r="P5" s="15">
        <f t="shared" ref="P5:P12" si="4">+K5/F5</f>
        <v>0.71684525462767457</v>
      </c>
    </row>
    <row r="6" spans="1:16" ht="18" x14ac:dyDescent="0.25">
      <c r="A6" s="3" t="s">
        <v>27</v>
      </c>
      <c r="B6" s="4" t="s">
        <v>5</v>
      </c>
      <c r="C6" s="16" t="s">
        <v>41</v>
      </c>
      <c r="D6" s="4" t="s">
        <v>10</v>
      </c>
      <c r="E6" s="3" t="s">
        <v>29</v>
      </c>
      <c r="F6" s="37">
        <f>F20+F14</f>
        <v>10995000000</v>
      </c>
      <c r="G6" s="37">
        <f t="shared" ref="G6:K6" si="5">G20+G14</f>
        <v>10388000000</v>
      </c>
      <c r="H6" s="37">
        <f t="shared" si="5"/>
        <v>607000000</v>
      </c>
      <c r="I6" s="37">
        <f t="shared" si="5"/>
        <v>9875370535.7900009</v>
      </c>
      <c r="J6" s="37">
        <f t="shared" si="5"/>
        <v>9875370535.7900009</v>
      </c>
      <c r="K6" s="37">
        <f t="shared" si="5"/>
        <v>9875370535.7900009</v>
      </c>
      <c r="L6" s="23">
        <f t="shared" si="1"/>
        <v>0</v>
      </c>
      <c r="M6" s="23">
        <f t="shared" si="1"/>
        <v>0</v>
      </c>
      <c r="N6" s="15">
        <f t="shared" si="2"/>
        <v>0.89816921653387916</v>
      </c>
      <c r="O6" s="15">
        <f t="shared" si="3"/>
        <v>0.89816921653387916</v>
      </c>
      <c r="P6" s="15">
        <f t="shared" si="4"/>
        <v>0.89816921653387916</v>
      </c>
    </row>
    <row r="7" spans="1:16" x14ac:dyDescent="0.25">
      <c r="A7" s="3" t="s">
        <v>27</v>
      </c>
      <c r="B7" s="4" t="s">
        <v>8</v>
      </c>
      <c r="C7" s="4" t="s">
        <v>7</v>
      </c>
      <c r="D7" s="4" t="s">
        <v>9</v>
      </c>
      <c r="E7" s="3" t="s">
        <v>30</v>
      </c>
      <c r="F7" s="37">
        <f>+F17</f>
        <v>96707425946</v>
      </c>
      <c r="G7" s="37">
        <f t="shared" ref="G7:K7" si="6">+G17</f>
        <v>89850420615</v>
      </c>
      <c r="H7" s="37">
        <f t="shared" si="6"/>
        <v>6857005331</v>
      </c>
      <c r="I7" s="37">
        <f t="shared" si="6"/>
        <v>89808907363</v>
      </c>
      <c r="J7" s="37">
        <f t="shared" si="6"/>
        <v>59983765929.959999</v>
      </c>
      <c r="K7" s="37">
        <f t="shared" si="6"/>
        <v>57564466268.940002</v>
      </c>
      <c r="L7" s="23">
        <f t="shared" si="1"/>
        <v>29825141433.040001</v>
      </c>
      <c r="M7" s="23">
        <f t="shared" si="1"/>
        <v>2419299661.0199966</v>
      </c>
      <c r="N7" s="15">
        <f t="shared" si="2"/>
        <v>0.9286660924379061</v>
      </c>
      <c r="O7" s="15">
        <f t="shared" si="3"/>
        <v>0.62026018522563142</v>
      </c>
      <c r="P7" s="15">
        <f t="shared" si="4"/>
        <v>0.59524349558309153</v>
      </c>
    </row>
    <row r="8" spans="1:16" x14ac:dyDescent="0.25">
      <c r="A8" s="5" t="s">
        <v>31</v>
      </c>
      <c r="B8" s="6"/>
      <c r="C8" s="6"/>
      <c r="D8" s="6"/>
      <c r="E8" s="5"/>
      <c r="F8" s="5">
        <f t="shared" ref="F8:K8" si="7">SUM(F5:F7)</f>
        <v>964305425946</v>
      </c>
      <c r="G8" s="5">
        <f t="shared" si="7"/>
        <v>929823285455.0199</v>
      </c>
      <c r="H8" s="5">
        <f t="shared" si="7"/>
        <v>34482140490.979996</v>
      </c>
      <c r="I8" s="5">
        <f t="shared" si="7"/>
        <v>862388295565.14001</v>
      </c>
      <c r="J8" s="5">
        <f t="shared" si="7"/>
        <v>708727422779.41003</v>
      </c>
      <c r="K8" s="5">
        <f t="shared" si="7"/>
        <v>681491632454.56006</v>
      </c>
      <c r="L8" s="5">
        <f>SUM(L5:L7)</f>
        <v>153660872785.72995</v>
      </c>
      <c r="M8" s="5">
        <f t="shared" ref="M8" si="8">SUM(M5:M7)</f>
        <v>27235790324.850075</v>
      </c>
      <c r="N8" s="17">
        <f t="shared" si="2"/>
        <v>0.89431032156551693</v>
      </c>
      <c r="O8" s="17">
        <f t="shared" si="3"/>
        <v>0.73496156270627266</v>
      </c>
      <c r="P8" s="17">
        <f t="shared" si="4"/>
        <v>0.70671761676131317</v>
      </c>
    </row>
    <row r="9" spans="1:16" x14ac:dyDescent="0.25">
      <c r="A9" s="3" t="s">
        <v>32</v>
      </c>
      <c r="B9" s="4" t="s">
        <v>5</v>
      </c>
      <c r="C9" s="4" t="s">
        <v>7</v>
      </c>
      <c r="D9" s="4" t="s">
        <v>6</v>
      </c>
      <c r="E9" s="3" t="s">
        <v>28</v>
      </c>
      <c r="F9" s="34">
        <v>99162000000</v>
      </c>
      <c r="G9" s="34">
        <v>99161999999</v>
      </c>
      <c r="H9" s="34">
        <v>1</v>
      </c>
      <c r="I9" s="34">
        <v>67900479878.269997</v>
      </c>
      <c r="J9" s="34">
        <v>67887436710.269997</v>
      </c>
      <c r="K9" s="34">
        <v>67280008685.269997</v>
      </c>
      <c r="L9" s="23">
        <f>I9-J9</f>
        <v>13043168</v>
      </c>
      <c r="M9" s="23">
        <f>J9-K9</f>
        <v>607428025</v>
      </c>
      <c r="N9" s="15">
        <f t="shared" si="2"/>
        <v>0.68474294465894192</v>
      </c>
      <c r="O9" s="15">
        <f t="shared" si="3"/>
        <v>0.68461141072457188</v>
      </c>
      <c r="P9" s="15">
        <f t="shared" si="4"/>
        <v>0.67848579783858731</v>
      </c>
    </row>
    <row r="10" spans="1:16" x14ac:dyDescent="0.25">
      <c r="A10" s="7" t="s">
        <v>33</v>
      </c>
      <c r="B10" s="8"/>
      <c r="C10" s="8"/>
      <c r="D10" s="8"/>
      <c r="E10" s="7"/>
      <c r="F10" s="7">
        <f t="shared" ref="F10:K10" si="9">SUM(F9)</f>
        <v>99162000000</v>
      </c>
      <c r="G10" s="7">
        <f t="shared" si="9"/>
        <v>99161999999</v>
      </c>
      <c r="H10" s="7">
        <f t="shared" si="9"/>
        <v>1</v>
      </c>
      <c r="I10" s="7">
        <f t="shared" si="9"/>
        <v>67900479878.269997</v>
      </c>
      <c r="J10" s="7">
        <f t="shared" si="9"/>
        <v>67887436710.269997</v>
      </c>
      <c r="K10" s="7">
        <f t="shared" si="9"/>
        <v>67280008685.269997</v>
      </c>
      <c r="L10" s="7">
        <f>SUM(L9)</f>
        <v>13043168</v>
      </c>
      <c r="M10" s="7">
        <f t="shared" ref="M10" si="10">SUM(M9)</f>
        <v>607428025</v>
      </c>
      <c r="N10" s="17">
        <f t="shared" si="2"/>
        <v>0.68474294465894192</v>
      </c>
      <c r="O10" s="17">
        <f t="shared" si="3"/>
        <v>0.68461141072457188</v>
      </c>
      <c r="P10" s="17">
        <f t="shared" si="4"/>
        <v>0.67848579783858731</v>
      </c>
    </row>
    <row r="11" spans="1:16" ht="22.5" x14ac:dyDescent="0.25">
      <c r="A11" s="3" t="s">
        <v>42</v>
      </c>
      <c r="B11" s="4" t="s">
        <v>5</v>
      </c>
      <c r="C11" s="4" t="s">
        <v>7</v>
      </c>
      <c r="D11" s="4" t="s">
        <v>6</v>
      </c>
      <c r="E11" s="3" t="s">
        <v>28</v>
      </c>
      <c r="F11" s="34">
        <v>6308000000</v>
      </c>
      <c r="G11" s="34">
        <v>5031219980.1000004</v>
      </c>
      <c r="H11" s="34">
        <v>1276780019.9000001</v>
      </c>
      <c r="I11" s="34">
        <v>3151396026.0999999</v>
      </c>
      <c r="J11" s="34">
        <v>211252422</v>
      </c>
      <c r="K11" s="34">
        <v>211252422</v>
      </c>
      <c r="L11" s="23">
        <f>I11-J11</f>
        <v>2940143604.0999999</v>
      </c>
      <c r="M11" s="23">
        <f>J11-K11</f>
        <v>0</v>
      </c>
      <c r="N11" s="15">
        <f t="shared" si="2"/>
        <v>0.49958719500634113</v>
      </c>
      <c r="O11" s="15">
        <f t="shared" si="3"/>
        <v>3.3489603994927078E-2</v>
      </c>
      <c r="P11" s="15">
        <f t="shared" si="4"/>
        <v>3.3489603994927078E-2</v>
      </c>
    </row>
    <row r="12" spans="1:16" ht="22.5" x14ac:dyDescent="0.25">
      <c r="A12" s="3" t="s">
        <v>43</v>
      </c>
      <c r="B12" s="4" t="s">
        <v>5</v>
      </c>
      <c r="C12" s="4" t="s">
        <v>7</v>
      </c>
      <c r="D12" s="4" t="s">
        <v>6</v>
      </c>
      <c r="E12" s="3" t="s">
        <v>28</v>
      </c>
      <c r="F12" s="34">
        <v>725658000000</v>
      </c>
      <c r="G12" s="34">
        <v>700446679778.33997</v>
      </c>
      <c r="H12" s="34">
        <v>25211320221.66</v>
      </c>
      <c r="I12" s="34">
        <v>672876366834.72998</v>
      </c>
      <c r="J12" s="34">
        <v>552654672702.52002</v>
      </c>
      <c r="K12" s="34">
        <v>528445610063.69</v>
      </c>
      <c r="L12" s="23">
        <f>I12-J12</f>
        <v>120221694132.20996</v>
      </c>
      <c r="M12" s="23">
        <f>J12-K12</f>
        <v>24209062638.830017</v>
      </c>
      <c r="N12" s="15">
        <f>+I12/F12</f>
        <v>0.92726376176481207</v>
      </c>
      <c r="O12" s="15">
        <f t="shared" si="3"/>
        <v>0.76159109760041233</v>
      </c>
      <c r="P12" s="15">
        <f t="shared" si="4"/>
        <v>0.72822956553044271</v>
      </c>
    </row>
    <row r="13" spans="1:16" ht="22.5" x14ac:dyDescent="0.25">
      <c r="A13" s="7" t="s">
        <v>44</v>
      </c>
      <c r="B13" s="8"/>
      <c r="C13" s="8"/>
      <c r="D13" s="8"/>
      <c r="E13" s="7"/>
      <c r="F13" s="7">
        <f t="shared" ref="F13:K13" si="11">SUM(F11:F12)</f>
        <v>731966000000</v>
      </c>
      <c r="G13" s="7">
        <f t="shared" si="11"/>
        <v>705477899758.43994</v>
      </c>
      <c r="H13" s="7">
        <f t="shared" si="11"/>
        <v>26488100241.560001</v>
      </c>
      <c r="I13" s="7">
        <f t="shared" si="11"/>
        <v>676027762860.82996</v>
      </c>
      <c r="J13" s="7">
        <f t="shared" si="11"/>
        <v>552865925124.52002</v>
      </c>
      <c r="K13" s="7">
        <f t="shared" si="11"/>
        <v>528656862485.69</v>
      </c>
      <c r="L13" s="7">
        <f>SUM(L11:L12)</f>
        <v>123161837736.30997</v>
      </c>
      <c r="M13" s="7">
        <f t="shared" ref="M13" si="12">SUM(M11:M12)</f>
        <v>24209062638.830017</v>
      </c>
      <c r="N13" s="17">
        <f>+I13/F13</f>
        <v>0.92357809360110987</v>
      </c>
      <c r="O13" s="17">
        <f>+J13/F13</f>
        <v>0.75531640147837475</v>
      </c>
      <c r="P13" s="17">
        <f>+K13/F13</f>
        <v>0.72224237530935864</v>
      </c>
    </row>
    <row r="14" spans="1:16" x14ac:dyDescent="0.25">
      <c r="A14" s="3" t="s">
        <v>34</v>
      </c>
      <c r="B14" s="4" t="s">
        <v>5</v>
      </c>
      <c r="C14" s="4" t="s">
        <v>7</v>
      </c>
      <c r="D14" s="4" t="s">
        <v>10</v>
      </c>
      <c r="E14" s="3" t="s">
        <v>28</v>
      </c>
      <c r="F14" s="34">
        <v>10388000000</v>
      </c>
      <c r="G14" s="34">
        <v>10388000000</v>
      </c>
      <c r="H14" s="34">
        <v>0</v>
      </c>
      <c r="I14" s="34">
        <v>9875370535.7900009</v>
      </c>
      <c r="J14" s="34">
        <v>9875370535.7900009</v>
      </c>
      <c r="K14" s="34">
        <v>9875370535.7900009</v>
      </c>
      <c r="L14" s="23">
        <f>I14-J14</f>
        <v>0</v>
      </c>
      <c r="M14" s="23">
        <f>J14-K14</f>
        <v>0</v>
      </c>
      <c r="N14" s="15">
        <f>+I14/F14</f>
        <v>0.95065176509337701</v>
      </c>
      <c r="O14" s="15">
        <f>+J14/F14</f>
        <v>0.95065176509337701</v>
      </c>
      <c r="P14" s="15">
        <f>+K14/F14</f>
        <v>0.95065176509337701</v>
      </c>
    </row>
    <row r="15" spans="1:16" x14ac:dyDescent="0.25">
      <c r="A15" s="3" t="s">
        <v>34</v>
      </c>
      <c r="B15" s="4" t="s">
        <v>5</v>
      </c>
      <c r="C15" s="4" t="s">
        <v>7</v>
      </c>
      <c r="D15" s="4" t="s">
        <v>6</v>
      </c>
      <c r="E15" s="3" t="s">
        <v>28</v>
      </c>
      <c r="F15" s="34">
        <v>25310000000</v>
      </c>
      <c r="G15" s="34">
        <v>24854905082.580002</v>
      </c>
      <c r="H15" s="34">
        <v>455094917.42000002</v>
      </c>
      <c r="I15" s="34">
        <v>18713157925.25</v>
      </c>
      <c r="J15" s="34">
        <v>18052307476.869999</v>
      </c>
      <c r="K15" s="34">
        <v>18052307476.869999</v>
      </c>
      <c r="L15" s="23">
        <f>I15-J15</f>
        <v>660850448.38000107</v>
      </c>
      <c r="M15" s="23">
        <f>J15-K15</f>
        <v>0</v>
      </c>
      <c r="N15" s="15">
        <f>+I15/F15</f>
        <v>0.73935827440734891</v>
      </c>
      <c r="O15" s="15">
        <f>+J15/F15</f>
        <v>0.71324802358237849</v>
      </c>
      <c r="P15" s="15">
        <f>+K15/F15</f>
        <v>0.71324802358237849</v>
      </c>
    </row>
    <row r="16" spans="1:16" x14ac:dyDescent="0.25">
      <c r="A16" s="7" t="s">
        <v>35</v>
      </c>
      <c r="B16" s="8"/>
      <c r="C16" s="8"/>
      <c r="D16" s="8"/>
      <c r="E16" s="7"/>
      <c r="F16" s="38">
        <f>SUM(F14:F15)</f>
        <v>35698000000</v>
      </c>
      <c r="G16" s="38">
        <f t="shared" ref="G16:K16" si="13">SUM(G14:G15)</f>
        <v>35242905082.580002</v>
      </c>
      <c r="H16" s="38">
        <f t="shared" si="13"/>
        <v>455094917.42000002</v>
      </c>
      <c r="I16" s="38">
        <f t="shared" si="13"/>
        <v>28588528461.040001</v>
      </c>
      <c r="J16" s="38">
        <f t="shared" si="13"/>
        <v>27927678012.66</v>
      </c>
      <c r="K16" s="38">
        <f t="shared" si="13"/>
        <v>27927678012.66</v>
      </c>
      <c r="L16" s="25">
        <f>SUM(L14:L15)</f>
        <v>660850448.38000107</v>
      </c>
      <c r="M16" s="25">
        <f t="shared" ref="M16" si="14">SUM(M14:M15)</f>
        <v>0</v>
      </c>
      <c r="N16" s="17">
        <f t="shared" ref="N16:N24" si="15">+I16/F16</f>
        <v>0.80084398176480476</v>
      </c>
      <c r="O16" s="17">
        <f t="shared" ref="O16:O24" si="16">+J16/F16</f>
        <v>0.78233172762227576</v>
      </c>
      <c r="P16" s="17">
        <f t="shared" ref="P16:P24" si="17">+K16/F16</f>
        <v>0.78233172762227576</v>
      </c>
    </row>
    <row r="17" spans="1:16" x14ac:dyDescent="0.25">
      <c r="A17" s="3" t="s">
        <v>38</v>
      </c>
      <c r="B17" s="4" t="s">
        <v>8</v>
      </c>
      <c r="C17" s="4" t="s">
        <v>7</v>
      </c>
      <c r="D17" s="4" t="s">
        <v>9</v>
      </c>
      <c r="E17" s="3" t="s">
        <v>30</v>
      </c>
      <c r="F17" s="35">
        <v>96707425946</v>
      </c>
      <c r="G17" s="35">
        <v>89850420615</v>
      </c>
      <c r="H17" s="35">
        <v>6857005331</v>
      </c>
      <c r="I17" s="35">
        <v>89808907363</v>
      </c>
      <c r="J17" s="35">
        <v>59983765929.959999</v>
      </c>
      <c r="K17" s="35">
        <v>57564466268.940002</v>
      </c>
      <c r="L17" s="23">
        <f>I17-J17</f>
        <v>29825141433.040001</v>
      </c>
      <c r="M17" s="23">
        <f>J17-K17</f>
        <v>2419299661.0199966</v>
      </c>
      <c r="N17" s="15">
        <f t="shared" si="15"/>
        <v>0.9286660924379061</v>
      </c>
      <c r="O17" s="15">
        <f t="shared" si="16"/>
        <v>0.62026018522563142</v>
      </c>
      <c r="P17" s="15">
        <f t="shared" si="17"/>
        <v>0.59524349558309153</v>
      </c>
    </row>
    <row r="18" spans="1:16" x14ac:dyDescent="0.25">
      <c r="A18" s="7" t="s">
        <v>39</v>
      </c>
      <c r="B18" s="8"/>
      <c r="C18" s="8"/>
      <c r="D18" s="8"/>
      <c r="E18" s="7"/>
      <c r="F18" s="38">
        <f t="shared" ref="F18:K18" si="18">SUM(F17)</f>
        <v>96707425946</v>
      </c>
      <c r="G18" s="38">
        <f t="shared" si="18"/>
        <v>89850420615</v>
      </c>
      <c r="H18" s="38">
        <f t="shared" si="18"/>
        <v>6857005331</v>
      </c>
      <c r="I18" s="38">
        <f t="shared" si="18"/>
        <v>89808907363</v>
      </c>
      <c r="J18" s="38">
        <f t="shared" si="18"/>
        <v>59983765929.959999</v>
      </c>
      <c r="K18" s="38">
        <f t="shared" si="18"/>
        <v>57564466268.940002</v>
      </c>
      <c r="L18" s="25">
        <f>SUM(L17)</f>
        <v>29825141433.040001</v>
      </c>
      <c r="M18" s="25">
        <f t="shared" ref="M18" si="19">SUM(M17)</f>
        <v>2419299661.0199966</v>
      </c>
      <c r="N18" s="17">
        <f>+I18/F18</f>
        <v>0.9286660924379061</v>
      </c>
      <c r="O18" s="17">
        <f>+J18/F18</f>
        <v>0.62026018522563142</v>
      </c>
      <c r="P18" s="17">
        <f>+K18/F18</f>
        <v>0.59524349558309153</v>
      </c>
    </row>
    <row r="19" spans="1:16" x14ac:dyDescent="0.25">
      <c r="A19" s="3" t="s">
        <v>45</v>
      </c>
      <c r="B19" s="4" t="s">
        <v>5</v>
      </c>
      <c r="C19" s="4" t="s">
        <v>7</v>
      </c>
      <c r="D19" s="9">
        <v>10</v>
      </c>
      <c r="E19" s="3" t="s">
        <v>28</v>
      </c>
      <c r="F19" s="35">
        <v>105000000</v>
      </c>
      <c r="G19" s="35">
        <v>80060000</v>
      </c>
      <c r="H19" s="35">
        <v>24940000</v>
      </c>
      <c r="I19" s="35">
        <v>59432499</v>
      </c>
      <c r="J19" s="35">
        <v>59432499</v>
      </c>
      <c r="K19" s="35">
        <v>59432499</v>
      </c>
      <c r="L19" s="23">
        <f t="shared" ref="L19:M21" si="20">I19-J19</f>
        <v>0</v>
      </c>
      <c r="M19" s="23">
        <f t="shared" si="20"/>
        <v>0</v>
      </c>
      <c r="N19" s="15">
        <f>+I19/F19</f>
        <v>0.56602379999999997</v>
      </c>
      <c r="O19" s="15">
        <f>+J19/F19</f>
        <v>0.56602379999999997</v>
      </c>
      <c r="P19" s="15">
        <f>+K19/F19</f>
        <v>0.56602379999999997</v>
      </c>
    </row>
    <row r="20" spans="1:16" ht="22.5" x14ac:dyDescent="0.25">
      <c r="A20" s="3" t="s">
        <v>46</v>
      </c>
      <c r="B20" s="4" t="s">
        <v>5</v>
      </c>
      <c r="C20" s="4" t="s">
        <v>11</v>
      </c>
      <c r="D20" s="9">
        <v>11</v>
      </c>
      <c r="E20" s="3" t="s">
        <v>40</v>
      </c>
      <c r="F20" s="35">
        <v>607000000</v>
      </c>
      <c r="G20" s="35">
        <v>0</v>
      </c>
      <c r="H20" s="35">
        <v>607000000</v>
      </c>
      <c r="I20" s="35">
        <v>0</v>
      </c>
      <c r="J20" s="35">
        <v>0</v>
      </c>
      <c r="K20" s="35">
        <v>0</v>
      </c>
      <c r="L20" s="23">
        <f t="shared" si="20"/>
        <v>0</v>
      </c>
      <c r="M20" s="23">
        <f t="shared" si="20"/>
        <v>0</v>
      </c>
      <c r="N20" s="15">
        <f t="shared" ref="N20:N21" si="21">+I20/F20</f>
        <v>0</v>
      </c>
      <c r="O20" s="15">
        <f t="shared" ref="O20:O21" si="22">+J20/F20</f>
        <v>0</v>
      </c>
      <c r="P20" s="15">
        <f t="shared" ref="P20:P21" si="23">+K20/F20</f>
        <v>0</v>
      </c>
    </row>
    <row r="21" spans="1:16" ht="22.5" x14ac:dyDescent="0.25">
      <c r="A21" s="3" t="s">
        <v>47</v>
      </c>
      <c r="B21" s="4" t="s">
        <v>5</v>
      </c>
      <c r="C21" s="4" t="s">
        <v>7</v>
      </c>
      <c r="D21" s="9">
        <v>10</v>
      </c>
      <c r="E21" s="3" t="s">
        <v>28</v>
      </c>
      <c r="F21" s="35">
        <v>60000000</v>
      </c>
      <c r="G21" s="35">
        <v>10000000</v>
      </c>
      <c r="H21" s="35">
        <v>50000000</v>
      </c>
      <c r="I21" s="35">
        <v>3184503</v>
      </c>
      <c r="J21" s="35">
        <v>3184503</v>
      </c>
      <c r="K21" s="35">
        <v>3184503</v>
      </c>
      <c r="L21" s="23">
        <f t="shared" si="20"/>
        <v>0</v>
      </c>
      <c r="M21" s="23">
        <f t="shared" si="20"/>
        <v>0</v>
      </c>
      <c r="N21" s="15">
        <f t="shared" si="21"/>
        <v>5.3075049999999999E-2</v>
      </c>
      <c r="O21" s="15">
        <f t="shared" si="22"/>
        <v>5.3075049999999999E-2</v>
      </c>
      <c r="P21" s="15">
        <f t="shared" si="23"/>
        <v>5.3075049999999999E-2</v>
      </c>
    </row>
    <row r="22" spans="1:16" ht="33.75" x14ac:dyDescent="0.25">
      <c r="A22" s="7" t="s">
        <v>48</v>
      </c>
      <c r="B22" s="8"/>
      <c r="C22" s="8"/>
      <c r="D22" s="8"/>
      <c r="E22" s="7"/>
      <c r="F22" s="38">
        <f>SUM(F19:F21)</f>
        <v>772000000</v>
      </c>
      <c r="G22" s="38">
        <f t="shared" ref="G22:M22" si="24">SUM(G19:G21)</f>
        <v>90060000</v>
      </c>
      <c r="H22" s="38">
        <f t="shared" si="24"/>
        <v>681940000</v>
      </c>
      <c r="I22" s="38">
        <f t="shared" si="24"/>
        <v>62617002</v>
      </c>
      <c r="J22" s="38">
        <f t="shared" si="24"/>
        <v>62617002</v>
      </c>
      <c r="K22" s="38">
        <f t="shared" si="24"/>
        <v>62617002</v>
      </c>
      <c r="L22" s="25">
        <f>SUM(L19:L21)</f>
        <v>0</v>
      </c>
      <c r="M22" s="25">
        <f t="shared" si="24"/>
        <v>0</v>
      </c>
      <c r="N22" s="17">
        <f>+I22/F22</f>
        <v>8.1110106217616579E-2</v>
      </c>
      <c r="O22" s="17">
        <f>+J22/F22</f>
        <v>8.1110106217616579E-2</v>
      </c>
      <c r="P22" s="17">
        <f>+K22/F22</f>
        <v>8.1110106217616579E-2</v>
      </c>
    </row>
    <row r="23" spans="1:16" x14ac:dyDescent="0.25">
      <c r="A23" s="10" t="s">
        <v>36</v>
      </c>
      <c r="B23" s="11" t="s">
        <v>5</v>
      </c>
      <c r="C23" s="11" t="s">
        <v>7</v>
      </c>
      <c r="D23" s="11" t="s">
        <v>10</v>
      </c>
      <c r="E23" s="10" t="s">
        <v>29</v>
      </c>
      <c r="F23" s="39">
        <f t="shared" ref="F23:K23" si="25">SUM(F24:F24)</f>
        <v>1489241558</v>
      </c>
      <c r="G23" s="39">
        <f t="shared" si="25"/>
        <v>1467874500</v>
      </c>
      <c r="H23" s="39">
        <f t="shared" si="25"/>
        <v>21367058</v>
      </c>
      <c r="I23" s="39">
        <f t="shared" si="25"/>
        <v>3510000</v>
      </c>
      <c r="J23" s="39">
        <f t="shared" si="25"/>
        <v>0</v>
      </c>
      <c r="K23" s="39">
        <f t="shared" si="25"/>
        <v>0</v>
      </c>
      <c r="L23" s="23">
        <f t="shared" ref="L23:M23" si="26">I23-J23</f>
        <v>3510000</v>
      </c>
      <c r="M23" s="23">
        <f t="shared" si="26"/>
        <v>0</v>
      </c>
      <c r="N23" s="15">
        <f t="shared" si="15"/>
        <v>2.3569044129508505E-3</v>
      </c>
      <c r="O23" s="15">
        <f t="shared" si="16"/>
        <v>0</v>
      </c>
      <c r="P23" s="15">
        <f t="shared" si="17"/>
        <v>0</v>
      </c>
    </row>
    <row r="24" spans="1:16" ht="33.75" x14ac:dyDescent="0.25">
      <c r="A24" s="3" t="s">
        <v>67</v>
      </c>
      <c r="B24" s="4" t="s">
        <v>5</v>
      </c>
      <c r="C24" s="4" t="s">
        <v>7</v>
      </c>
      <c r="D24" s="9">
        <v>11</v>
      </c>
      <c r="E24" s="3" t="s">
        <v>29</v>
      </c>
      <c r="F24" s="34">
        <v>1489241558</v>
      </c>
      <c r="G24" s="34">
        <v>1467874500</v>
      </c>
      <c r="H24" s="34">
        <v>21367058</v>
      </c>
      <c r="I24" s="34">
        <v>3510000</v>
      </c>
      <c r="J24" s="34">
        <v>0</v>
      </c>
      <c r="K24" s="34">
        <v>0</v>
      </c>
      <c r="L24" s="23">
        <v>0</v>
      </c>
      <c r="M24" s="23">
        <v>0</v>
      </c>
      <c r="N24" s="15">
        <f t="shared" si="15"/>
        <v>2.3569044129508505E-3</v>
      </c>
      <c r="O24" s="15">
        <f t="shared" si="16"/>
        <v>0</v>
      </c>
      <c r="P24" s="15">
        <f t="shared" si="17"/>
        <v>0</v>
      </c>
    </row>
    <row r="25" spans="1:16" x14ac:dyDescent="0.25">
      <c r="A25" s="42" t="s">
        <v>37</v>
      </c>
      <c r="B25" s="42"/>
      <c r="C25" s="42"/>
      <c r="D25" s="42"/>
      <c r="E25" s="42"/>
      <c r="F25" s="40">
        <f t="shared" ref="F25:K25" si="27">F8+F23</f>
        <v>965794667504</v>
      </c>
      <c r="G25" s="40">
        <f t="shared" si="27"/>
        <v>931291159955.0199</v>
      </c>
      <c r="H25" s="40">
        <f t="shared" si="27"/>
        <v>34503507548.979996</v>
      </c>
      <c r="I25" s="40">
        <f t="shared" si="27"/>
        <v>862391805565.14001</v>
      </c>
      <c r="J25" s="40">
        <f t="shared" si="27"/>
        <v>708727422779.41003</v>
      </c>
      <c r="K25" s="40">
        <f t="shared" si="27"/>
        <v>681491632454.56006</v>
      </c>
      <c r="L25" s="28">
        <f>L8+L23</f>
        <v>153664382785.72995</v>
      </c>
      <c r="M25" s="28">
        <f>M8+M23</f>
        <v>27235790324.850075</v>
      </c>
      <c r="N25" s="17">
        <f>+I25/F25</f>
        <v>0.89293494215898461</v>
      </c>
      <c r="O25" s="17">
        <f>+J25/F25</f>
        <v>0.73382826249294308</v>
      </c>
      <c r="P25" s="17">
        <f>+K25/F25</f>
        <v>0.70562786830849589</v>
      </c>
    </row>
    <row r="26" spans="1:16" x14ac:dyDescent="0.25">
      <c r="F26" s="41"/>
      <c r="G26" s="19"/>
      <c r="H26" s="20"/>
      <c r="I26" s="19"/>
      <c r="K26" s="41"/>
      <c r="L26" s="41"/>
      <c r="M26" s="41"/>
      <c r="N26" s="21"/>
    </row>
    <row r="27" spans="1:16" x14ac:dyDescent="0.25">
      <c r="A27" s="22" t="s">
        <v>52</v>
      </c>
      <c r="F27" s="30"/>
      <c r="G27" s="31"/>
      <c r="I27" s="41"/>
    </row>
    <row r="28" spans="1:16" x14ac:dyDescent="0.25">
      <c r="F28" s="32"/>
      <c r="G28" s="33"/>
      <c r="I28" s="41"/>
      <c r="K28" s="41"/>
      <c r="L28" s="41"/>
      <c r="M28" s="41"/>
    </row>
    <row r="29" spans="1:16" x14ac:dyDescent="0.25">
      <c r="F29" s="30"/>
      <c r="I29" s="41"/>
    </row>
    <row r="30" spans="1:16" x14ac:dyDescent="0.25">
      <c r="F30" s="30"/>
      <c r="I30" s="41"/>
      <c r="K30" s="41"/>
      <c r="L30" s="41"/>
      <c r="M30" s="41"/>
    </row>
    <row r="31" spans="1:16" x14ac:dyDescent="0.25">
      <c r="F31" s="30"/>
      <c r="G31" s="19"/>
      <c r="I31" s="19"/>
    </row>
    <row r="32" spans="1:16" x14ac:dyDescent="0.25">
      <c r="I32" s="41"/>
    </row>
    <row r="33" spans="9:13" x14ac:dyDescent="0.25">
      <c r="I33" s="19"/>
      <c r="K33" s="41"/>
      <c r="L33" s="41"/>
      <c r="M33" s="41"/>
    </row>
  </sheetData>
  <mergeCells count="7">
    <mergeCell ref="A25:E25"/>
    <mergeCell ref="A1:P1"/>
    <mergeCell ref="A2:P2"/>
    <mergeCell ref="A3:E3"/>
    <mergeCell ref="F3:K3"/>
    <mergeCell ref="L3:M3"/>
    <mergeCell ref="N3:P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opLeftCell="B1" workbookViewId="0">
      <selection activeCell="F24" sqref="F24"/>
    </sheetView>
  </sheetViews>
  <sheetFormatPr baseColWidth="10" defaultRowHeight="15" x14ac:dyDescent="0.25"/>
  <cols>
    <col min="1" max="1" width="26" style="18" customWidth="1"/>
    <col min="2" max="2" width="6.140625" style="18" bestFit="1" customWidth="1"/>
    <col min="3" max="3" width="5.5703125" style="18" customWidth="1"/>
    <col min="4" max="4" width="4.85546875" style="18" bestFit="1" customWidth="1"/>
    <col min="5" max="5" width="20.5703125" style="18" bestFit="1" customWidth="1"/>
    <col min="6" max="7" width="16.7109375" style="18" bestFit="1" customWidth="1"/>
    <col min="8" max="8" width="15.28515625" style="18" bestFit="1" customWidth="1"/>
    <col min="9" max="11" width="16.7109375" style="18" bestFit="1" customWidth="1"/>
    <col min="12" max="13" width="16.7109375" style="18" customWidth="1"/>
    <col min="14" max="15" width="10.5703125" style="18" bestFit="1" customWidth="1"/>
    <col min="16" max="16" width="10.42578125" style="18" bestFit="1" customWidth="1"/>
    <col min="17" max="17" width="13.140625" style="18" bestFit="1" customWidth="1"/>
    <col min="18" max="16384" width="11.42578125" style="18"/>
  </cols>
  <sheetData>
    <row r="1" spans="1:16" ht="33.75" x14ac:dyDescent="0.25">
      <c r="A1" s="43" t="s">
        <v>74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26.25" x14ac:dyDescent="0.25">
      <c r="A2" s="44" t="s">
        <v>75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5.75" customHeight="1" x14ac:dyDescent="0.25">
      <c r="A3" s="56" t="s">
        <v>3</v>
      </c>
      <c r="B3" s="57"/>
      <c r="C3" s="57"/>
      <c r="D3" s="57"/>
      <c r="E3" s="58"/>
      <c r="F3" s="59" t="s">
        <v>13</v>
      </c>
      <c r="G3" s="60"/>
      <c r="H3" s="60"/>
      <c r="I3" s="60"/>
      <c r="J3" s="60"/>
      <c r="K3" s="61"/>
      <c r="L3" s="51" t="s">
        <v>14</v>
      </c>
      <c r="M3" s="52"/>
      <c r="N3" s="62" t="s">
        <v>15</v>
      </c>
      <c r="O3" s="63"/>
      <c r="P3" s="64"/>
    </row>
    <row r="4" spans="1:16" ht="56.25" x14ac:dyDescent="0.25">
      <c r="A4" s="36" t="s">
        <v>12</v>
      </c>
      <c r="B4" s="36" t="s">
        <v>0</v>
      </c>
      <c r="C4" s="36" t="s">
        <v>2</v>
      </c>
      <c r="D4" s="12" t="s">
        <v>1</v>
      </c>
      <c r="E4" s="36" t="s">
        <v>16</v>
      </c>
      <c r="F4" s="12" t="s">
        <v>17</v>
      </c>
      <c r="G4" s="12" t="s">
        <v>18</v>
      </c>
      <c r="H4" s="12" t="s">
        <v>19</v>
      </c>
      <c r="I4" s="36" t="s">
        <v>20</v>
      </c>
      <c r="J4" s="36" t="s">
        <v>21</v>
      </c>
      <c r="K4" s="12" t="s">
        <v>4</v>
      </c>
      <c r="L4" s="1" t="s">
        <v>22</v>
      </c>
      <c r="M4" s="13" t="s">
        <v>23</v>
      </c>
      <c r="N4" s="14" t="s">
        <v>24</v>
      </c>
      <c r="O4" s="14" t="s">
        <v>25</v>
      </c>
      <c r="P4" s="14" t="s">
        <v>26</v>
      </c>
    </row>
    <row r="5" spans="1:16" x14ac:dyDescent="0.25">
      <c r="A5" s="3" t="s">
        <v>27</v>
      </c>
      <c r="B5" s="4" t="s">
        <v>5</v>
      </c>
      <c r="C5" s="4" t="s">
        <v>7</v>
      </c>
      <c r="D5" s="4" t="s">
        <v>6</v>
      </c>
      <c r="E5" s="3" t="s">
        <v>28</v>
      </c>
      <c r="F5" s="37">
        <f>F9+F11+F12+F15+F19+F21</f>
        <v>856603000000</v>
      </c>
      <c r="G5" s="37">
        <f t="shared" ref="G5:K5" si="0">G9+G11+G12+G15+G19+G21</f>
        <v>855859651249.16992</v>
      </c>
      <c r="H5" s="37">
        <f t="shared" si="0"/>
        <v>743348750.83000004</v>
      </c>
      <c r="I5" s="37">
        <f t="shared" si="0"/>
        <v>802065116707.59998</v>
      </c>
      <c r="J5" s="37">
        <f t="shared" si="0"/>
        <v>691017542219.98999</v>
      </c>
      <c r="K5" s="37">
        <f t="shared" si="0"/>
        <v>685410950573.08997</v>
      </c>
      <c r="L5" s="23">
        <f t="shared" ref="L5:M7" si="1">I5-J5</f>
        <v>111047574487.60999</v>
      </c>
      <c r="M5" s="23">
        <f t="shared" si="1"/>
        <v>5606591646.9000244</v>
      </c>
      <c r="N5" s="15">
        <f t="shared" ref="N5:N11" si="2">+I5/F5</f>
        <v>0.93633236949625431</v>
      </c>
      <c r="O5" s="15">
        <f t="shared" ref="O5:O12" si="3">+J5/F5</f>
        <v>0.80669521612694561</v>
      </c>
      <c r="P5" s="15">
        <f t="shared" ref="P5:P12" si="4">+K5/F5</f>
        <v>0.80015007018781159</v>
      </c>
    </row>
    <row r="6" spans="1:16" ht="18" x14ac:dyDescent="0.25">
      <c r="A6" s="3" t="s">
        <v>27</v>
      </c>
      <c r="B6" s="4" t="s">
        <v>5</v>
      </c>
      <c r="C6" s="16" t="s">
        <v>41</v>
      </c>
      <c r="D6" s="4" t="s">
        <v>10</v>
      </c>
      <c r="E6" s="3" t="s">
        <v>29</v>
      </c>
      <c r="F6" s="37">
        <f>F20+F14</f>
        <v>10995000000</v>
      </c>
      <c r="G6" s="37">
        <f t="shared" ref="G6:K6" si="5">G20+G14</f>
        <v>10388000000</v>
      </c>
      <c r="H6" s="37">
        <f t="shared" si="5"/>
        <v>607000000</v>
      </c>
      <c r="I6" s="37">
        <f t="shared" si="5"/>
        <v>9875370535.7900009</v>
      </c>
      <c r="J6" s="37">
        <f t="shared" si="5"/>
        <v>9875370535.7900009</v>
      </c>
      <c r="K6" s="37">
        <f t="shared" si="5"/>
        <v>9875370535.7900009</v>
      </c>
      <c r="L6" s="23">
        <f t="shared" si="1"/>
        <v>0</v>
      </c>
      <c r="M6" s="23">
        <f t="shared" si="1"/>
        <v>0</v>
      </c>
      <c r="N6" s="15">
        <f t="shared" si="2"/>
        <v>0.89816921653387916</v>
      </c>
      <c r="O6" s="15">
        <f t="shared" si="3"/>
        <v>0.89816921653387916</v>
      </c>
      <c r="P6" s="15">
        <f t="shared" si="4"/>
        <v>0.89816921653387916</v>
      </c>
    </row>
    <row r="7" spans="1:16" x14ac:dyDescent="0.25">
      <c r="A7" s="3" t="s">
        <v>27</v>
      </c>
      <c r="B7" s="4" t="s">
        <v>8</v>
      </c>
      <c r="C7" s="4" t="s">
        <v>7</v>
      </c>
      <c r="D7" s="4" t="s">
        <v>9</v>
      </c>
      <c r="E7" s="3" t="s">
        <v>30</v>
      </c>
      <c r="F7" s="37">
        <f>+F17</f>
        <v>96707425946</v>
      </c>
      <c r="G7" s="37">
        <f t="shared" ref="G7:K7" si="6">+G17</f>
        <v>90479433286.940002</v>
      </c>
      <c r="H7" s="37">
        <f t="shared" si="6"/>
        <v>6227992659.0599995</v>
      </c>
      <c r="I7" s="37">
        <f t="shared" si="6"/>
        <v>90437920034.940002</v>
      </c>
      <c r="J7" s="37">
        <f t="shared" si="6"/>
        <v>76594683505.23999</v>
      </c>
      <c r="K7" s="37">
        <f t="shared" si="6"/>
        <v>72134654046.959991</v>
      </c>
      <c r="L7" s="23">
        <f t="shared" si="1"/>
        <v>13843236529.700012</v>
      </c>
      <c r="M7" s="23">
        <f t="shared" si="1"/>
        <v>4460029458.2799988</v>
      </c>
      <c r="N7" s="15">
        <f t="shared" si="2"/>
        <v>0.93517037756169008</v>
      </c>
      <c r="O7" s="15">
        <f t="shared" si="3"/>
        <v>0.79202483941625468</v>
      </c>
      <c r="P7" s="15">
        <f t="shared" si="4"/>
        <v>0.74590604952342454</v>
      </c>
    </row>
    <row r="8" spans="1:16" x14ac:dyDescent="0.25">
      <c r="A8" s="5" t="s">
        <v>31</v>
      </c>
      <c r="B8" s="6"/>
      <c r="C8" s="6"/>
      <c r="D8" s="6"/>
      <c r="E8" s="5"/>
      <c r="F8" s="5">
        <f t="shared" ref="F8:K8" si="7">SUM(F5:F7)</f>
        <v>964305425946</v>
      </c>
      <c r="G8" s="5">
        <f t="shared" si="7"/>
        <v>956727084536.10986</v>
      </c>
      <c r="H8" s="5">
        <f t="shared" si="7"/>
        <v>7578341409.8899994</v>
      </c>
      <c r="I8" s="5">
        <f t="shared" si="7"/>
        <v>902378407278.33008</v>
      </c>
      <c r="J8" s="5">
        <f t="shared" si="7"/>
        <v>777487596261.02002</v>
      </c>
      <c r="K8" s="5">
        <f t="shared" si="7"/>
        <v>767420975155.83997</v>
      </c>
      <c r="L8" s="5">
        <f>SUM(L5:L7)</f>
        <v>124890811017.31</v>
      </c>
      <c r="M8" s="5">
        <f t="shared" ref="M8" si="8">SUM(M5:M7)</f>
        <v>10066621105.180023</v>
      </c>
      <c r="N8" s="17">
        <f t="shared" si="2"/>
        <v>0.93578070080138931</v>
      </c>
      <c r="O8" s="17">
        <f t="shared" si="3"/>
        <v>0.80626695167487161</v>
      </c>
      <c r="P8" s="17">
        <f t="shared" si="4"/>
        <v>0.79582770614713383</v>
      </c>
    </row>
    <row r="9" spans="1:16" x14ac:dyDescent="0.25">
      <c r="A9" s="3" t="s">
        <v>32</v>
      </c>
      <c r="B9" s="4" t="s">
        <v>5</v>
      </c>
      <c r="C9" s="4" t="s">
        <v>7</v>
      </c>
      <c r="D9" s="4" t="s">
        <v>6</v>
      </c>
      <c r="E9" s="3" t="s">
        <v>28</v>
      </c>
      <c r="F9" s="34">
        <v>99162000000</v>
      </c>
      <c r="G9" s="34">
        <v>99161999999</v>
      </c>
      <c r="H9" s="34">
        <v>1</v>
      </c>
      <c r="I9" s="34">
        <v>79411706730.529999</v>
      </c>
      <c r="J9" s="34">
        <v>79383344782.529999</v>
      </c>
      <c r="K9" s="34">
        <v>74542489423.529999</v>
      </c>
      <c r="L9" s="23">
        <f>I9-J9</f>
        <v>28361948</v>
      </c>
      <c r="M9" s="23">
        <f>J9-K9</f>
        <v>4840855359</v>
      </c>
      <c r="N9" s="15">
        <f t="shared" si="2"/>
        <v>0.8008280059955426</v>
      </c>
      <c r="O9" s="15">
        <f t="shared" si="3"/>
        <v>0.80054198969897739</v>
      </c>
      <c r="P9" s="15">
        <f t="shared" si="4"/>
        <v>0.75172434424003143</v>
      </c>
    </row>
    <row r="10" spans="1:16" x14ac:dyDescent="0.25">
      <c r="A10" s="7" t="s">
        <v>33</v>
      </c>
      <c r="B10" s="8"/>
      <c r="C10" s="8"/>
      <c r="D10" s="8"/>
      <c r="E10" s="7"/>
      <c r="F10" s="7">
        <f t="shared" ref="F10:K10" si="9">SUM(F9)</f>
        <v>99162000000</v>
      </c>
      <c r="G10" s="7">
        <f t="shared" si="9"/>
        <v>99161999999</v>
      </c>
      <c r="H10" s="7">
        <f t="shared" si="9"/>
        <v>1</v>
      </c>
      <c r="I10" s="7">
        <f t="shared" si="9"/>
        <v>79411706730.529999</v>
      </c>
      <c r="J10" s="7">
        <f t="shared" si="9"/>
        <v>79383344782.529999</v>
      </c>
      <c r="K10" s="7">
        <f t="shared" si="9"/>
        <v>74542489423.529999</v>
      </c>
      <c r="L10" s="7">
        <f>SUM(L9)</f>
        <v>28361948</v>
      </c>
      <c r="M10" s="7">
        <f t="shared" ref="M10" si="10">SUM(M9)</f>
        <v>4840855359</v>
      </c>
      <c r="N10" s="17">
        <f t="shared" si="2"/>
        <v>0.8008280059955426</v>
      </c>
      <c r="O10" s="17">
        <f t="shared" si="3"/>
        <v>0.80054198969897739</v>
      </c>
      <c r="P10" s="17">
        <f t="shared" si="4"/>
        <v>0.75172434424003143</v>
      </c>
    </row>
    <row r="11" spans="1:16" ht="22.5" x14ac:dyDescent="0.25">
      <c r="A11" s="3" t="s">
        <v>42</v>
      </c>
      <c r="B11" s="4" t="s">
        <v>5</v>
      </c>
      <c r="C11" s="4" t="s">
        <v>7</v>
      </c>
      <c r="D11" s="4" t="s">
        <v>6</v>
      </c>
      <c r="E11" s="3" t="s">
        <v>28</v>
      </c>
      <c r="F11" s="34">
        <v>6308000000</v>
      </c>
      <c r="G11" s="34">
        <v>6307816659.1000004</v>
      </c>
      <c r="H11" s="34">
        <v>183340.9</v>
      </c>
      <c r="I11" s="34">
        <v>3203176026.0999999</v>
      </c>
      <c r="J11" s="34">
        <v>211252422</v>
      </c>
      <c r="K11" s="34">
        <v>211252422</v>
      </c>
      <c r="L11" s="23">
        <f>I11-J11</f>
        <v>2991923604.0999999</v>
      </c>
      <c r="M11" s="23">
        <f>J11-K11</f>
        <v>0</v>
      </c>
      <c r="N11" s="15">
        <f t="shared" si="2"/>
        <v>0.50779581897590365</v>
      </c>
      <c r="O11" s="15">
        <f t="shared" si="3"/>
        <v>3.3489603994927078E-2</v>
      </c>
      <c r="P11" s="15">
        <f t="shared" si="4"/>
        <v>3.3489603994927078E-2</v>
      </c>
    </row>
    <row r="12" spans="1:16" ht="22.5" x14ac:dyDescent="0.25">
      <c r="A12" s="3" t="s">
        <v>43</v>
      </c>
      <c r="B12" s="4" t="s">
        <v>5</v>
      </c>
      <c r="C12" s="4" t="s">
        <v>7</v>
      </c>
      <c r="D12" s="4" t="s">
        <v>6</v>
      </c>
      <c r="E12" s="3" t="s">
        <v>28</v>
      </c>
      <c r="F12" s="34">
        <v>725658000000</v>
      </c>
      <c r="G12" s="34">
        <v>725442087873.48999</v>
      </c>
      <c r="H12" s="34">
        <v>215912126.50999999</v>
      </c>
      <c r="I12" s="34">
        <v>699121562555.71997</v>
      </c>
      <c r="J12" s="34">
        <v>591566149834.58997</v>
      </c>
      <c r="K12" s="34">
        <v>590940598531.68994</v>
      </c>
      <c r="L12" s="23">
        <f>I12-J12</f>
        <v>107555412721.13</v>
      </c>
      <c r="M12" s="23">
        <f>J12-K12</f>
        <v>625551302.90002441</v>
      </c>
      <c r="N12" s="15">
        <f>+I12/F12</f>
        <v>0.96343120665068116</v>
      </c>
      <c r="O12" s="15">
        <f t="shared" si="3"/>
        <v>0.81521343364861953</v>
      </c>
      <c r="P12" s="15">
        <f t="shared" si="4"/>
        <v>0.81435138664727724</v>
      </c>
    </row>
    <row r="13" spans="1:16" ht="22.5" x14ac:dyDescent="0.25">
      <c r="A13" s="7" t="s">
        <v>44</v>
      </c>
      <c r="B13" s="8"/>
      <c r="C13" s="8"/>
      <c r="D13" s="8"/>
      <c r="E13" s="7"/>
      <c r="F13" s="7">
        <f t="shared" ref="F13:K13" si="11">SUM(F11:F12)</f>
        <v>731966000000</v>
      </c>
      <c r="G13" s="7">
        <f t="shared" si="11"/>
        <v>731749904532.58997</v>
      </c>
      <c r="H13" s="7">
        <f t="shared" si="11"/>
        <v>216095467.41</v>
      </c>
      <c r="I13" s="7">
        <f t="shared" si="11"/>
        <v>702324738581.81995</v>
      </c>
      <c r="J13" s="7">
        <f t="shared" si="11"/>
        <v>591777402256.58997</v>
      </c>
      <c r="K13" s="7">
        <f t="shared" si="11"/>
        <v>591151850953.68994</v>
      </c>
      <c r="L13" s="7">
        <f>SUM(L11:L12)</f>
        <v>110547336325.23001</v>
      </c>
      <c r="M13" s="7">
        <f t="shared" ref="M13" si="12">SUM(M11:M12)</f>
        <v>625551302.90002441</v>
      </c>
      <c r="N13" s="17">
        <f>+I13/F13</f>
        <v>0.9595045925382053</v>
      </c>
      <c r="O13" s="17">
        <f>+J13/F13</f>
        <v>0.80847662631405004</v>
      </c>
      <c r="P13" s="17">
        <f>+K13/F13</f>
        <v>0.80762200833602915</v>
      </c>
    </row>
    <row r="14" spans="1:16" x14ac:dyDescent="0.25">
      <c r="A14" s="3" t="s">
        <v>34</v>
      </c>
      <c r="B14" s="4" t="s">
        <v>5</v>
      </c>
      <c r="C14" s="4" t="s">
        <v>7</v>
      </c>
      <c r="D14" s="4" t="s">
        <v>10</v>
      </c>
      <c r="E14" s="3" t="s">
        <v>28</v>
      </c>
      <c r="F14" s="34">
        <v>10388000000</v>
      </c>
      <c r="G14" s="34">
        <v>10388000000</v>
      </c>
      <c r="H14" s="34">
        <v>0</v>
      </c>
      <c r="I14" s="34">
        <v>9875370535.7900009</v>
      </c>
      <c r="J14" s="34">
        <v>9875370535.7900009</v>
      </c>
      <c r="K14" s="34">
        <v>9875370535.7900009</v>
      </c>
      <c r="L14" s="23">
        <f>I14-J14</f>
        <v>0</v>
      </c>
      <c r="M14" s="23">
        <f>J14-K14</f>
        <v>0</v>
      </c>
      <c r="N14" s="15">
        <f>+I14/F14</f>
        <v>0.95065176509337701</v>
      </c>
      <c r="O14" s="15">
        <f>+J14/F14</f>
        <v>0.95065176509337701</v>
      </c>
      <c r="P14" s="15">
        <f>+K14/F14</f>
        <v>0.95065176509337701</v>
      </c>
    </row>
    <row r="15" spans="1:16" x14ac:dyDescent="0.25">
      <c r="A15" s="3" t="s">
        <v>34</v>
      </c>
      <c r="B15" s="4" t="s">
        <v>5</v>
      </c>
      <c r="C15" s="4" t="s">
        <v>7</v>
      </c>
      <c r="D15" s="4" t="s">
        <v>6</v>
      </c>
      <c r="E15" s="3" t="s">
        <v>28</v>
      </c>
      <c r="F15" s="34">
        <v>25310000000</v>
      </c>
      <c r="G15" s="34">
        <v>24854905082.580002</v>
      </c>
      <c r="H15" s="34">
        <v>455094917.42000002</v>
      </c>
      <c r="I15" s="34">
        <v>20265948126.25</v>
      </c>
      <c r="J15" s="34">
        <v>19794071911.869999</v>
      </c>
      <c r="K15" s="34">
        <v>19653993193.869999</v>
      </c>
      <c r="L15" s="23">
        <f>I15-J15</f>
        <v>471876214.38000107</v>
      </c>
      <c r="M15" s="23">
        <f>J15-K15</f>
        <v>140078718</v>
      </c>
      <c r="N15" s="15">
        <f>+I15/F15</f>
        <v>0.80070913181548797</v>
      </c>
      <c r="O15" s="15">
        <f>+J15/F15</f>
        <v>0.78206526716199132</v>
      </c>
      <c r="P15" s="15">
        <f>+K15/F15</f>
        <v>0.77653074649822196</v>
      </c>
    </row>
    <row r="16" spans="1:16" x14ac:dyDescent="0.25">
      <c r="A16" s="7" t="s">
        <v>35</v>
      </c>
      <c r="B16" s="8"/>
      <c r="C16" s="8"/>
      <c r="D16" s="8"/>
      <c r="E16" s="7"/>
      <c r="F16" s="38">
        <f>SUM(F14:F15)</f>
        <v>35698000000</v>
      </c>
      <c r="G16" s="38">
        <f t="shared" ref="G16:K16" si="13">SUM(G14:G15)</f>
        <v>35242905082.580002</v>
      </c>
      <c r="H16" s="38">
        <f t="shared" si="13"/>
        <v>455094917.42000002</v>
      </c>
      <c r="I16" s="38">
        <f t="shared" si="13"/>
        <v>30141318662.040001</v>
      </c>
      <c r="J16" s="38">
        <f t="shared" si="13"/>
        <v>29669442447.66</v>
      </c>
      <c r="K16" s="38">
        <f t="shared" si="13"/>
        <v>29529363729.66</v>
      </c>
      <c r="L16" s="25">
        <f>SUM(L14:L15)</f>
        <v>471876214.38000107</v>
      </c>
      <c r="M16" s="25">
        <f t="shared" ref="M16" si="14">SUM(M14:M15)</f>
        <v>140078718</v>
      </c>
      <c r="N16" s="17">
        <f t="shared" ref="N16:N24" si="15">+I16/F16</f>
        <v>0.84434194246288308</v>
      </c>
      <c r="O16" s="17">
        <f t="shared" ref="O16:O24" si="16">+J16/F16</f>
        <v>0.83112338079612302</v>
      </c>
      <c r="P16" s="17">
        <f t="shared" ref="P16:P24" si="17">+K16/F16</f>
        <v>0.82719938735111209</v>
      </c>
    </row>
    <row r="17" spans="1:16" x14ac:dyDescent="0.25">
      <c r="A17" s="3" t="s">
        <v>38</v>
      </c>
      <c r="B17" s="4" t="s">
        <v>8</v>
      </c>
      <c r="C17" s="4" t="s">
        <v>7</v>
      </c>
      <c r="D17" s="4" t="s">
        <v>9</v>
      </c>
      <c r="E17" s="3" t="s">
        <v>30</v>
      </c>
      <c r="F17" s="35">
        <v>96707425946</v>
      </c>
      <c r="G17" s="35">
        <v>90479433286.940002</v>
      </c>
      <c r="H17" s="35">
        <v>6227992659.0599995</v>
      </c>
      <c r="I17" s="35">
        <v>90437920034.940002</v>
      </c>
      <c r="J17" s="35">
        <v>76594683505.23999</v>
      </c>
      <c r="K17" s="35">
        <v>72134654046.959991</v>
      </c>
      <c r="L17" s="23">
        <f>I17-J17</f>
        <v>13843236529.700012</v>
      </c>
      <c r="M17" s="23">
        <f>J17-K17</f>
        <v>4460029458.2799988</v>
      </c>
      <c r="N17" s="15">
        <f t="shared" si="15"/>
        <v>0.93517037756169008</v>
      </c>
      <c r="O17" s="15">
        <f t="shared" si="16"/>
        <v>0.79202483941625468</v>
      </c>
      <c r="P17" s="15">
        <f t="shared" si="17"/>
        <v>0.74590604952342454</v>
      </c>
    </row>
    <row r="18" spans="1:16" x14ac:dyDescent="0.25">
      <c r="A18" s="7" t="s">
        <v>39</v>
      </c>
      <c r="B18" s="8"/>
      <c r="C18" s="8"/>
      <c r="D18" s="8"/>
      <c r="E18" s="7"/>
      <c r="F18" s="38">
        <f t="shared" ref="F18:K18" si="18">SUM(F17)</f>
        <v>96707425946</v>
      </c>
      <c r="G18" s="38">
        <f t="shared" si="18"/>
        <v>90479433286.940002</v>
      </c>
      <c r="H18" s="38">
        <f t="shared" si="18"/>
        <v>6227992659.0599995</v>
      </c>
      <c r="I18" s="38">
        <f t="shared" si="18"/>
        <v>90437920034.940002</v>
      </c>
      <c r="J18" s="38">
        <f t="shared" si="18"/>
        <v>76594683505.23999</v>
      </c>
      <c r="K18" s="38">
        <f t="shared" si="18"/>
        <v>72134654046.959991</v>
      </c>
      <c r="L18" s="25">
        <f>SUM(L17)</f>
        <v>13843236529.700012</v>
      </c>
      <c r="M18" s="25">
        <f t="shared" ref="M18" si="19">SUM(M17)</f>
        <v>4460029458.2799988</v>
      </c>
      <c r="N18" s="17">
        <f>+I18/F18</f>
        <v>0.93517037756169008</v>
      </c>
      <c r="O18" s="17">
        <f>+J18/F18</f>
        <v>0.79202483941625468</v>
      </c>
      <c r="P18" s="17">
        <f>+K18/F18</f>
        <v>0.74590604952342454</v>
      </c>
    </row>
    <row r="19" spans="1:16" x14ac:dyDescent="0.25">
      <c r="A19" s="3" t="s">
        <v>45</v>
      </c>
      <c r="B19" s="4" t="s">
        <v>5</v>
      </c>
      <c r="C19" s="4" t="s">
        <v>7</v>
      </c>
      <c r="D19" s="9">
        <v>10</v>
      </c>
      <c r="E19" s="3" t="s">
        <v>28</v>
      </c>
      <c r="F19" s="35">
        <v>105000000</v>
      </c>
      <c r="G19" s="35">
        <v>82841635</v>
      </c>
      <c r="H19" s="35">
        <v>22158365</v>
      </c>
      <c r="I19" s="35">
        <v>59432499</v>
      </c>
      <c r="J19" s="35">
        <v>59432499</v>
      </c>
      <c r="K19" s="35">
        <v>59432499</v>
      </c>
      <c r="L19" s="23">
        <f t="shared" ref="L19:M21" si="20">I19-J19</f>
        <v>0</v>
      </c>
      <c r="M19" s="23">
        <f t="shared" si="20"/>
        <v>0</v>
      </c>
      <c r="N19" s="15">
        <f>+I19/F19</f>
        <v>0.56602379999999997</v>
      </c>
      <c r="O19" s="15">
        <f>+J19/F19</f>
        <v>0.56602379999999997</v>
      </c>
      <c r="P19" s="15">
        <f>+K19/F19</f>
        <v>0.56602379999999997</v>
      </c>
    </row>
    <row r="20" spans="1:16" ht="22.5" x14ac:dyDescent="0.25">
      <c r="A20" s="3" t="s">
        <v>46</v>
      </c>
      <c r="B20" s="4" t="s">
        <v>5</v>
      </c>
      <c r="C20" s="4" t="s">
        <v>11</v>
      </c>
      <c r="D20" s="9">
        <v>11</v>
      </c>
      <c r="E20" s="3" t="s">
        <v>40</v>
      </c>
      <c r="F20" s="35">
        <v>607000000</v>
      </c>
      <c r="G20" s="35">
        <v>0</v>
      </c>
      <c r="H20" s="35">
        <v>607000000</v>
      </c>
      <c r="I20" s="35">
        <v>0</v>
      </c>
      <c r="J20" s="35">
        <v>0</v>
      </c>
      <c r="K20" s="35">
        <v>0</v>
      </c>
      <c r="L20" s="23">
        <f t="shared" si="20"/>
        <v>0</v>
      </c>
      <c r="M20" s="23">
        <f t="shared" si="20"/>
        <v>0</v>
      </c>
      <c r="N20" s="15">
        <f t="shared" ref="N20:N21" si="21">+I20/F20</f>
        <v>0</v>
      </c>
      <c r="O20" s="15">
        <f t="shared" ref="O20:O21" si="22">+J20/F20</f>
        <v>0</v>
      </c>
      <c r="P20" s="15">
        <f t="shared" ref="P20:P21" si="23">+K20/F20</f>
        <v>0</v>
      </c>
    </row>
    <row r="21" spans="1:16" ht="22.5" x14ac:dyDescent="0.25">
      <c r="A21" s="3" t="s">
        <v>47</v>
      </c>
      <c r="B21" s="4" t="s">
        <v>5</v>
      </c>
      <c r="C21" s="4" t="s">
        <v>7</v>
      </c>
      <c r="D21" s="9">
        <v>10</v>
      </c>
      <c r="E21" s="3" t="s">
        <v>28</v>
      </c>
      <c r="F21" s="35">
        <v>60000000</v>
      </c>
      <c r="G21" s="35">
        <v>10000000</v>
      </c>
      <c r="H21" s="35">
        <v>50000000</v>
      </c>
      <c r="I21" s="35">
        <v>3290770</v>
      </c>
      <c r="J21" s="35">
        <v>3290770</v>
      </c>
      <c r="K21" s="35">
        <v>3184503</v>
      </c>
      <c r="L21" s="23">
        <f t="shared" si="20"/>
        <v>0</v>
      </c>
      <c r="M21" s="23">
        <f t="shared" si="20"/>
        <v>106267</v>
      </c>
      <c r="N21" s="15">
        <f t="shared" si="21"/>
        <v>5.4846166666666668E-2</v>
      </c>
      <c r="O21" s="15">
        <f t="shared" si="22"/>
        <v>5.4846166666666668E-2</v>
      </c>
      <c r="P21" s="15">
        <f t="shared" si="23"/>
        <v>5.3075049999999999E-2</v>
      </c>
    </row>
    <row r="22" spans="1:16" ht="33.75" x14ac:dyDescent="0.25">
      <c r="A22" s="7" t="s">
        <v>48</v>
      </c>
      <c r="B22" s="8"/>
      <c r="C22" s="8"/>
      <c r="D22" s="8"/>
      <c r="E22" s="7"/>
      <c r="F22" s="38">
        <f>SUM(F19:F21)</f>
        <v>772000000</v>
      </c>
      <c r="G22" s="38">
        <f t="shared" ref="G22:M22" si="24">SUM(G19:G21)</f>
        <v>92841635</v>
      </c>
      <c r="H22" s="38">
        <f t="shared" si="24"/>
        <v>679158365</v>
      </c>
      <c r="I22" s="38">
        <f t="shared" si="24"/>
        <v>62723269</v>
      </c>
      <c r="J22" s="38">
        <f t="shared" si="24"/>
        <v>62723269</v>
      </c>
      <c r="K22" s="38">
        <f t="shared" si="24"/>
        <v>62617002</v>
      </c>
      <c r="L22" s="25">
        <f>SUM(L19:L21)</f>
        <v>0</v>
      </c>
      <c r="M22" s="25">
        <f t="shared" si="24"/>
        <v>106267</v>
      </c>
      <c r="N22" s="17">
        <f>+I22/F22</f>
        <v>8.1247757772020729E-2</v>
      </c>
      <c r="O22" s="17">
        <f>+J22/F22</f>
        <v>8.1247757772020729E-2</v>
      </c>
      <c r="P22" s="17">
        <f>+K22/F22</f>
        <v>8.1110106217616579E-2</v>
      </c>
    </row>
    <row r="23" spans="1:16" x14ac:dyDescent="0.25">
      <c r="A23" s="10" t="s">
        <v>36</v>
      </c>
      <c r="B23" s="11" t="s">
        <v>5</v>
      </c>
      <c r="C23" s="11" t="s">
        <v>7</v>
      </c>
      <c r="D23" s="11" t="s">
        <v>10</v>
      </c>
      <c r="E23" s="10" t="s">
        <v>29</v>
      </c>
      <c r="F23" s="39">
        <f t="shared" ref="F23:K23" si="25">SUM(F24:F24)</f>
        <v>1489241558</v>
      </c>
      <c r="G23" s="39">
        <f t="shared" si="25"/>
        <v>1365117000</v>
      </c>
      <c r="H23" s="39">
        <f t="shared" si="25"/>
        <v>124124558</v>
      </c>
      <c r="I23" s="39">
        <f t="shared" si="25"/>
        <v>1334517000</v>
      </c>
      <c r="J23" s="39">
        <f t="shared" si="25"/>
        <v>2505000</v>
      </c>
      <c r="K23" s="39">
        <f t="shared" si="25"/>
        <v>0</v>
      </c>
      <c r="L23" s="23">
        <f t="shared" ref="L23:M23" si="26">I23-J23</f>
        <v>1332012000</v>
      </c>
      <c r="M23" s="23">
        <f t="shared" si="26"/>
        <v>2505000</v>
      </c>
      <c r="N23" s="15">
        <f t="shared" si="15"/>
        <v>0.89610513004499437</v>
      </c>
      <c r="O23" s="15">
        <f t="shared" si="16"/>
        <v>1.6820642605247522E-3</v>
      </c>
      <c r="P23" s="15">
        <f t="shared" si="17"/>
        <v>0</v>
      </c>
    </row>
    <row r="24" spans="1:16" ht="33.75" x14ac:dyDescent="0.25">
      <c r="A24" s="3" t="s">
        <v>67</v>
      </c>
      <c r="B24" s="4" t="s">
        <v>5</v>
      </c>
      <c r="C24" s="4" t="s">
        <v>7</v>
      </c>
      <c r="D24" s="9">
        <v>11</v>
      </c>
      <c r="E24" s="3" t="s">
        <v>29</v>
      </c>
      <c r="F24" s="34">
        <v>1489241558</v>
      </c>
      <c r="G24" s="34">
        <v>1365117000</v>
      </c>
      <c r="H24" s="34">
        <v>124124558</v>
      </c>
      <c r="I24" s="34">
        <v>1334517000</v>
      </c>
      <c r="J24" s="34">
        <v>2505000</v>
      </c>
      <c r="K24" s="34">
        <v>0</v>
      </c>
      <c r="L24" s="23">
        <v>0</v>
      </c>
      <c r="M24" s="23">
        <v>0</v>
      </c>
      <c r="N24" s="15">
        <f t="shared" si="15"/>
        <v>0.89610513004499437</v>
      </c>
      <c r="O24" s="15">
        <f t="shared" si="16"/>
        <v>1.6820642605247522E-3</v>
      </c>
      <c r="P24" s="15">
        <f t="shared" si="17"/>
        <v>0</v>
      </c>
    </row>
    <row r="25" spans="1:16" x14ac:dyDescent="0.25">
      <c r="A25" s="42" t="s">
        <v>37</v>
      </c>
      <c r="B25" s="42"/>
      <c r="C25" s="42"/>
      <c r="D25" s="42"/>
      <c r="E25" s="42"/>
      <c r="F25" s="40">
        <f t="shared" ref="F25:K25" si="27">F8+F23</f>
        <v>965794667504</v>
      </c>
      <c r="G25" s="40">
        <f t="shared" si="27"/>
        <v>958092201536.10986</v>
      </c>
      <c r="H25" s="40">
        <f t="shared" si="27"/>
        <v>7702465967.8899994</v>
      </c>
      <c r="I25" s="40">
        <f t="shared" si="27"/>
        <v>903712924278.33008</v>
      </c>
      <c r="J25" s="40">
        <f t="shared" si="27"/>
        <v>777490101261.02002</v>
      </c>
      <c r="K25" s="40">
        <f t="shared" si="27"/>
        <v>767420975155.83997</v>
      </c>
      <c r="L25" s="28">
        <f>L8+L23</f>
        <v>126222823017.31</v>
      </c>
      <c r="M25" s="28">
        <f>M8+M23</f>
        <v>10069126105.180023</v>
      </c>
      <c r="N25" s="17">
        <f>+I25/F25</f>
        <v>0.93571952163898975</v>
      </c>
      <c r="O25" s="17">
        <f>+J25/F25</f>
        <v>0.80502629329106323</v>
      </c>
      <c r="P25" s="17">
        <f>+K25/F25</f>
        <v>0.79460055121153539</v>
      </c>
    </row>
    <row r="26" spans="1:16" x14ac:dyDescent="0.25">
      <c r="F26" s="41"/>
      <c r="G26" s="19"/>
      <c r="H26" s="20"/>
      <c r="I26" s="19"/>
      <c r="K26" s="41"/>
      <c r="L26" s="41"/>
      <c r="M26" s="41"/>
      <c r="N26" s="21"/>
    </row>
    <row r="27" spans="1:16" x14ac:dyDescent="0.25">
      <c r="A27" s="22" t="s">
        <v>52</v>
      </c>
      <c r="F27" s="30"/>
      <c r="G27" s="31"/>
      <c r="I27" s="41"/>
    </row>
    <row r="28" spans="1:16" x14ac:dyDescent="0.25">
      <c r="F28" s="32"/>
      <c r="G28" s="33"/>
      <c r="I28" s="41"/>
      <c r="K28" s="41"/>
      <c r="L28" s="41"/>
      <c r="M28" s="41"/>
    </row>
    <row r="29" spans="1:16" x14ac:dyDescent="0.25">
      <c r="F29" s="30"/>
      <c r="I29" s="41"/>
    </row>
    <row r="30" spans="1:16" x14ac:dyDescent="0.25">
      <c r="F30" s="30"/>
      <c r="I30" s="41"/>
      <c r="K30" s="41"/>
      <c r="L30" s="41"/>
      <c r="M30" s="41"/>
    </row>
    <row r="31" spans="1:16" x14ac:dyDescent="0.25">
      <c r="F31" s="30"/>
      <c r="G31" s="19"/>
      <c r="I31" s="19"/>
    </row>
    <row r="32" spans="1:16" x14ac:dyDescent="0.25">
      <c r="I32" s="41"/>
    </row>
    <row r="33" spans="9:13" x14ac:dyDescent="0.25">
      <c r="I33" s="19"/>
      <c r="K33" s="41"/>
      <c r="L33" s="41"/>
      <c r="M33" s="41"/>
    </row>
  </sheetData>
  <mergeCells count="7">
    <mergeCell ref="A25:E25"/>
    <mergeCell ref="A1:P1"/>
    <mergeCell ref="A2:P2"/>
    <mergeCell ref="A3:E3"/>
    <mergeCell ref="F3:K3"/>
    <mergeCell ref="L3:M3"/>
    <mergeCell ref="N3:P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abSelected="1" zoomScaleNormal="100" workbookViewId="0">
      <selection activeCell="I4" sqref="I4"/>
    </sheetView>
  </sheetViews>
  <sheetFormatPr baseColWidth="10" defaultRowHeight="15" x14ac:dyDescent="0.25"/>
  <cols>
    <col min="1" max="1" width="26" style="18" customWidth="1"/>
    <col min="2" max="2" width="6.140625" style="18" bestFit="1" customWidth="1"/>
    <col min="3" max="3" width="5.5703125" style="18" customWidth="1"/>
    <col min="4" max="4" width="4.85546875" style="18" bestFit="1" customWidth="1"/>
    <col min="5" max="5" width="20.5703125" style="18" bestFit="1" customWidth="1"/>
    <col min="6" max="7" width="15.5703125" style="18" bestFit="1" customWidth="1"/>
    <col min="8" max="8" width="17.5703125" style="18" bestFit="1" customWidth="1"/>
    <col min="9" max="9" width="18.85546875" style="18" bestFit="1" customWidth="1"/>
    <col min="10" max="11" width="15.28515625" style="18" bestFit="1" customWidth="1"/>
    <col min="12" max="12" width="15.140625" style="18" customWidth="1"/>
    <col min="13" max="13" width="13.85546875" style="18" bestFit="1" customWidth="1"/>
    <col min="14" max="15" width="10.5703125" style="18" bestFit="1" customWidth="1"/>
    <col min="16" max="16" width="10.42578125" style="18" bestFit="1" customWidth="1"/>
    <col min="17" max="17" width="13.140625" style="18" bestFit="1" customWidth="1"/>
    <col min="18" max="16384" width="11.42578125" style="18"/>
  </cols>
  <sheetData>
    <row r="1" spans="1:16" ht="33.75" customHeight="1" x14ac:dyDescent="0.25">
      <c r="A1" s="43" t="s">
        <v>77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26.25" customHeight="1" x14ac:dyDescent="0.25">
      <c r="A2" s="44" t="s">
        <v>78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5.75" customHeight="1" x14ac:dyDescent="0.25">
      <c r="A3" s="65" t="s">
        <v>3</v>
      </c>
      <c r="B3" s="66"/>
      <c r="C3" s="66"/>
      <c r="D3" s="66"/>
      <c r="E3" s="67"/>
      <c r="F3" s="68" t="s">
        <v>13</v>
      </c>
      <c r="G3" s="69"/>
      <c r="H3" s="69"/>
      <c r="I3" s="69"/>
      <c r="J3" s="69"/>
      <c r="K3" s="70"/>
      <c r="L3" s="71" t="s">
        <v>14</v>
      </c>
      <c r="M3" s="72"/>
      <c r="N3" s="73" t="s">
        <v>15</v>
      </c>
      <c r="O3" s="74"/>
      <c r="P3" s="75"/>
    </row>
    <row r="4" spans="1:16" ht="56.25" x14ac:dyDescent="0.25">
      <c r="A4" s="76" t="s">
        <v>12</v>
      </c>
      <c r="B4" s="76" t="s">
        <v>0</v>
      </c>
      <c r="C4" s="76" t="s">
        <v>2</v>
      </c>
      <c r="D4" s="12" t="s">
        <v>1</v>
      </c>
      <c r="E4" s="76" t="s">
        <v>16</v>
      </c>
      <c r="F4" s="12" t="s">
        <v>17</v>
      </c>
      <c r="G4" s="12" t="s">
        <v>18</v>
      </c>
      <c r="H4" s="12" t="s">
        <v>19</v>
      </c>
      <c r="I4" s="76" t="s">
        <v>20</v>
      </c>
      <c r="J4" s="76" t="s">
        <v>21</v>
      </c>
      <c r="K4" s="12" t="s">
        <v>4</v>
      </c>
      <c r="L4" s="1" t="s">
        <v>22</v>
      </c>
      <c r="M4" s="77" t="s">
        <v>23</v>
      </c>
      <c r="N4" s="14" t="s">
        <v>24</v>
      </c>
      <c r="O4" s="14" t="s">
        <v>25</v>
      </c>
      <c r="P4" s="14" t="s">
        <v>26</v>
      </c>
    </row>
    <row r="5" spans="1:16" x14ac:dyDescent="0.25">
      <c r="A5" s="3" t="s">
        <v>27</v>
      </c>
      <c r="B5" s="4" t="s">
        <v>5</v>
      </c>
      <c r="C5" s="4" t="s">
        <v>7</v>
      </c>
      <c r="D5" s="4" t="s">
        <v>6</v>
      </c>
      <c r="E5" s="3" t="s">
        <v>28</v>
      </c>
      <c r="F5" s="78">
        <f t="shared" ref="F5:K5" si="0">F9+F11+F12+F15+F19+F21</f>
        <v>856259988100</v>
      </c>
      <c r="G5" s="78">
        <f t="shared" si="0"/>
        <v>856111876472.39001</v>
      </c>
      <c r="H5" s="78">
        <f t="shared" si="0"/>
        <v>148111627.60999998</v>
      </c>
      <c r="I5" s="78">
        <f t="shared" si="0"/>
        <v>856045005087.09009</v>
      </c>
      <c r="J5" s="78">
        <f t="shared" si="0"/>
        <v>798716099279.5199</v>
      </c>
      <c r="K5" s="78">
        <f t="shared" si="0"/>
        <v>795373210051.5199</v>
      </c>
      <c r="L5" s="79">
        <f t="shared" ref="L5:M7" si="1">I5-J5</f>
        <v>57328905807.57019</v>
      </c>
      <c r="M5" s="79">
        <f t="shared" si="1"/>
        <v>3342889228</v>
      </c>
      <c r="N5" s="15">
        <f t="shared" ref="N5:N25" si="2">+I5/F5</f>
        <v>0.99974892787716618</v>
      </c>
      <c r="O5" s="15">
        <f t="shared" ref="O5:O25" si="3">+J5/F5</f>
        <v>0.93279624223926749</v>
      </c>
      <c r="P5" s="15">
        <f t="shared" ref="P5:P25" si="4">+K5/F5</f>
        <v>0.92889218357197212</v>
      </c>
    </row>
    <row r="6" spans="1:16" ht="15.75" customHeight="1" x14ac:dyDescent="0.25">
      <c r="A6" s="3" t="s">
        <v>27</v>
      </c>
      <c r="B6" s="4" t="s">
        <v>5</v>
      </c>
      <c r="C6" s="16" t="s">
        <v>41</v>
      </c>
      <c r="D6" s="4" t="s">
        <v>10</v>
      </c>
      <c r="E6" s="3" t="s">
        <v>29</v>
      </c>
      <c r="F6" s="78">
        <f t="shared" ref="F6:K6" si="5">F20+F14</f>
        <v>11338011900</v>
      </c>
      <c r="G6" s="78">
        <f t="shared" si="5"/>
        <v>11338011900</v>
      </c>
      <c r="H6" s="78">
        <f t="shared" si="5"/>
        <v>0</v>
      </c>
      <c r="I6" s="78">
        <f t="shared" si="5"/>
        <v>11335386057.790001</v>
      </c>
      <c r="J6" s="78">
        <f t="shared" si="5"/>
        <v>11335386057.790001</v>
      </c>
      <c r="K6" s="78">
        <f t="shared" si="5"/>
        <v>11335386057.790001</v>
      </c>
      <c r="L6" s="79">
        <f t="shared" si="1"/>
        <v>0</v>
      </c>
      <c r="M6" s="79">
        <f t="shared" si="1"/>
        <v>0</v>
      </c>
      <c r="N6" s="15">
        <f t="shared" si="2"/>
        <v>0.99976840364667463</v>
      </c>
      <c r="O6" s="15">
        <f t="shared" si="3"/>
        <v>0.99976840364667463</v>
      </c>
      <c r="P6" s="15">
        <f t="shared" si="4"/>
        <v>0.99976840364667463</v>
      </c>
    </row>
    <row r="7" spans="1:16" x14ac:dyDescent="0.25">
      <c r="A7" s="3" t="s">
        <v>27</v>
      </c>
      <c r="B7" s="4" t="s">
        <v>8</v>
      </c>
      <c r="C7" s="4" t="s">
        <v>7</v>
      </c>
      <c r="D7" s="4" t="s">
        <v>9</v>
      </c>
      <c r="E7" s="3" t="s">
        <v>30</v>
      </c>
      <c r="F7" s="78">
        <f t="shared" ref="F7:K7" si="6">+F17</f>
        <v>106570360693</v>
      </c>
      <c r="G7" s="78">
        <f t="shared" si="6"/>
        <v>105342852623.94</v>
      </c>
      <c r="H7" s="78">
        <f t="shared" si="6"/>
        <v>1227508069.0599999</v>
      </c>
      <c r="I7" s="78">
        <f t="shared" si="6"/>
        <v>105342852623.94</v>
      </c>
      <c r="J7" s="78">
        <f t="shared" si="6"/>
        <v>84243198306.23999</v>
      </c>
      <c r="K7" s="78">
        <f t="shared" si="6"/>
        <v>80438591892.23999</v>
      </c>
      <c r="L7" s="79">
        <f t="shared" si="1"/>
        <v>21099654317.700012</v>
      </c>
      <c r="M7" s="79">
        <f t="shared" si="1"/>
        <v>3804606414</v>
      </c>
      <c r="N7" s="15">
        <v>0</v>
      </c>
      <c r="O7" s="15">
        <v>0</v>
      </c>
      <c r="P7" s="15">
        <v>0</v>
      </c>
    </row>
    <row r="8" spans="1:16" x14ac:dyDescent="0.25">
      <c r="A8" s="5" t="s">
        <v>31</v>
      </c>
      <c r="B8" s="6"/>
      <c r="C8" s="6"/>
      <c r="D8" s="6"/>
      <c r="E8" s="5"/>
      <c r="F8" s="5">
        <f t="shared" ref="F8:M8" si="7">SUM(F5:F7)</f>
        <v>974168360693</v>
      </c>
      <c r="G8" s="5">
        <f t="shared" si="7"/>
        <v>972792740996.33008</v>
      </c>
      <c r="H8" s="5">
        <f t="shared" si="7"/>
        <v>1375619696.6699998</v>
      </c>
      <c r="I8" s="5">
        <f t="shared" si="7"/>
        <v>972723243768.82007</v>
      </c>
      <c r="J8" s="5">
        <f t="shared" si="7"/>
        <v>894294683643.54993</v>
      </c>
      <c r="K8" s="5">
        <f t="shared" si="7"/>
        <v>887147188001.54993</v>
      </c>
      <c r="L8" s="5">
        <f t="shared" si="7"/>
        <v>78428560125.270203</v>
      </c>
      <c r="M8" s="5">
        <f t="shared" si="7"/>
        <v>7147495642</v>
      </c>
      <c r="N8" s="17">
        <f t="shared" si="2"/>
        <v>0.99851656347866613</v>
      </c>
      <c r="O8" s="17">
        <f t="shared" si="3"/>
        <v>0.91800834406833964</v>
      </c>
      <c r="P8" s="17">
        <f t="shared" si="4"/>
        <v>0.91067132109531324</v>
      </c>
    </row>
    <row r="9" spans="1:16" x14ac:dyDescent="0.25">
      <c r="A9" s="3" t="s">
        <v>32</v>
      </c>
      <c r="B9" s="4" t="s">
        <v>5</v>
      </c>
      <c r="C9" s="4" t="s">
        <v>7</v>
      </c>
      <c r="D9" s="4" t="s">
        <v>6</v>
      </c>
      <c r="E9" s="3" t="s">
        <v>28</v>
      </c>
      <c r="F9" s="80">
        <f>SUM('[9]E.P. AGREGADA ACUMULADA'!T5:T7)</f>
        <v>86852135359</v>
      </c>
      <c r="G9" s="80">
        <f>SUM('[9]E.P. AGREGADA ACUMULADA'!V5:V7)</f>
        <v>86852135357.080002</v>
      </c>
      <c r="H9" s="80">
        <f>SUM('[9]E.P. AGREGADA ACUMULADA'!W5:W7)</f>
        <v>1.92</v>
      </c>
      <c r="I9" s="80">
        <f>SUM('[9]E.P. AGREGADA ACUMULADA'!X5:X7)</f>
        <v>86842599593.080002</v>
      </c>
      <c r="J9" s="80">
        <f>SUM('[9]E.P. AGREGADA ACUMULADA'!Y5:Y7)</f>
        <v>86842599593.080002</v>
      </c>
      <c r="K9" s="80">
        <f>SUM('[9]E.P. AGREGADA ACUMULADA'!AA5:AA7)</f>
        <v>86842599593.080002</v>
      </c>
      <c r="L9" s="79">
        <f t="shared" ref="L9:M9" si="8">I9-J9</f>
        <v>0</v>
      </c>
      <c r="M9" s="79">
        <f t="shared" si="8"/>
        <v>0</v>
      </c>
      <c r="N9" s="15">
        <f t="shared" si="2"/>
        <v>0.99989020689151065</v>
      </c>
      <c r="O9" s="15">
        <f t="shared" si="3"/>
        <v>0.99989020689151065</v>
      </c>
      <c r="P9" s="15">
        <f t="shared" si="4"/>
        <v>0.99989020689151065</v>
      </c>
    </row>
    <row r="10" spans="1:16" x14ac:dyDescent="0.25">
      <c r="A10" s="7" t="s">
        <v>33</v>
      </c>
      <c r="B10" s="8"/>
      <c r="C10" s="8"/>
      <c r="D10" s="8"/>
      <c r="E10" s="7"/>
      <c r="F10" s="7">
        <f t="shared" ref="F10:M10" si="9">SUM(F9)</f>
        <v>86852135359</v>
      </c>
      <c r="G10" s="7">
        <f t="shared" si="9"/>
        <v>86852135357.080002</v>
      </c>
      <c r="H10" s="7">
        <f t="shared" si="9"/>
        <v>1.92</v>
      </c>
      <c r="I10" s="7">
        <f t="shared" si="9"/>
        <v>86842599593.080002</v>
      </c>
      <c r="J10" s="7">
        <f t="shared" si="9"/>
        <v>86842599593.080002</v>
      </c>
      <c r="K10" s="7">
        <f t="shared" si="9"/>
        <v>86842599593.080002</v>
      </c>
      <c r="L10" s="7">
        <f t="shared" si="9"/>
        <v>0</v>
      </c>
      <c r="M10" s="7">
        <f t="shared" si="9"/>
        <v>0</v>
      </c>
      <c r="N10" s="17">
        <f t="shared" si="2"/>
        <v>0.99989020689151065</v>
      </c>
      <c r="O10" s="17">
        <f t="shared" si="3"/>
        <v>0.99989020689151065</v>
      </c>
      <c r="P10" s="17">
        <f t="shared" si="4"/>
        <v>0.99989020689151065</v>
      </c>
    </row>
    <row r="11" spans="1:16" ht="22.5" x14ac:dyDescent="0.25">
      <c r="A11" s="3" t="s">
        <v>42</v>
      </c>
      <c r="B11" s="4" t="s">
        <v>5</v>
      </c>
      <c r="C11" s="4" t="s">
        <v>7</v>
      </c>
      <c r="D11" s="4" t="s">
        <v>6</v>
      </c>
      <c r="E11" s="3" t="s">
        <v>28</v>
      </c>
      <c r="F11" s="80">
        <f>SUM('[9]E.P. AGREGADA ACUMULADA'!T8)</f>
        <v>3371180057</v>
      </c>
      <c r="G11" s="80">
        <f>SUM('[9]E.P. AGREGADA ACUMULADA'!V8)</f>
        <v>3228780056.0999999</v>
      </c>
      <c r="H11" s="80">
        <f>SUM('[9]E.P. AGREGADA ACUMULADA'!W8)</f>
        <v>142400000.90000001</v>
      </c>
      <c r="I11" s="80">
        <f>SUM('[9]E.P. AGREGADA ACUMULADA'!X8)</f>
        <v>3219896026.0999999</v>
      </c>
      <c r="J11" s="80">
        <f>SUM('[9]E.P. AGREGADA ACUMULADA'!Y8)</f>
        <v>211252422</v>
      </c>
      <c r="K11" s="80">
        <f>SUM('[9]E.P. AGREGADA ACUMULADA'!AA8)</f>
        <v>211252422</v>
      </c>
      <c r="L11" s="79">
        <f t="shared" ref="L11:M12" si="10">I11-J11</f>
        <v>3008643604.0999999</v>
      </c>
      <c r="M11" s="79">
        <f t="shared" si="10"/>
        <v>0</v>
      </c>
      <c r="N11" s="15">
        <f t="shared" si="2"/>
        <v>0.95512431008071785</v>
      </c>
      <c r="O11" s="15">
        <f t="shared" si="3"/>
        <v>6.2664235795222609E-2</v>
      </c>
      <c r="P11" s="15">
        <f t="shared" si="4"/>
        <v>6.2664235795222609E-2</v>
      </c>
    </row>
    <row r="12" spans="1:16" ht="22.5" x14ac:dyDescent="0.25">
      <c r="A12" s="3" t="s">
        <v>43</v>
      </c>
      <c r="B12" s="4" t="s">
        <v>5</v>
      </c>
      <c r="C12" s="4" t="s">
        <v>7</v>
      </c>
      <c r="D12" s="4" t="s">
        <v>6</v>
      </c>
      <c r="E12" s="3" t="s">
        <v>28</v>
      </c>
      <c r="F12" s="80">
        <f>SUM('[9]E.P. AGREGADA ACUMULADA'!T9)</f>
        <v>743232516196</v>
      </c>
      <c r="G12" s="80">
        <f>SUM('[9]E.P. AGREGADA ACUMULADA'!V9)</f>
        <v>743232516195.95996</v>
      </c>
      <c r="H12" s="80">
        <f>SUM('[9]E.P. AGREGADA ACUMULADA'!W9)</f>
        <v>0.04</v>
      </c>
      <c r="I12" s="80">
        <f>SUM('[9]E.P. AGREGADA ACUMULADA'!X9)</f>
        <v>743218705711.66003</v>
      </c>
      <c r="J12" s="80">
        <f>SUM('[9]E.P. AGREGADA ACUMULADA'!Y9)</f>
        <v>688944198934.21997</v>
      </c>
      <c r="K12" s="80">
        <f>SUM('[9]E.P. AGREGADA ACUMULADA'!AA9)</f>
        <v>686068486130.21997</v>
      </c>
      <c r="L12" s="79">
        <f t="shared" si="10"/>
        <v>54274506777.440063</v>
      </c>
      <c r="M12" s="79">
        <f t="shared" si="10"/>
        <v>2875712804</v>
      </c>
      <c r="N12" s="15">
        <f t="shared" si="2"/>
        <v>0.99998141835288556</v>
      </c>
      <c r="O12" s="15">
        <f t="shared" si="3"/>
        <v>0.92695648255590646</v>
      </c>
      <c r="P12" s="15">
        <f t="shared" si="4"/>
        <v>0.92308728584917676</v>
      </c>
    </row>
    <row r="13" spans="1:16" ht="22.5" x14ac:dyDescent="0.25">
      <c r="A13" s="7" t="s">
        <v>44</v>
      </c>
      <c r="B13" s="8"/>
      <c r="C13" s="8"/>
      <c r="D13" s="8"/>
      <c r="E13" s="7"/>
      <c r="F13" s="7">
        <f t="shared" ref="F13:M13" si="11">SUM(F11:F12)</f>
        <v>746603696253</v>
      </c>
      <c r="G13" s="7">
        <f t="shared" si="11"/>
        <v>746461296252.05994</v>
      </c>
      <c r="H13" s="7">
        <f t="shared" si="11"/>
        <v>142400000.94</v>
      </c>
      <c r="I13" s="7">
        <f t="shared" si="11"/>
        <v>746438601737.76001</v>
      </c>
      <c r="J13" s="7">
        <f t="shared" si="11"/>
        <v>689155451356.21997</v>
      </c>
      <c r="K13" s="7">
        <f t="shared" si="11"/>
        <v>686279738552.21997</v>
      </c>
      <c r="L13" s="7">
        <f t="shared" si="11"/>
        <v>57283150381.540062</v>
      </c>
      <c r="M13" s="7">
        <f t="shared" si="11"/>
        <v>2875712804</v>
      </c>
      <c r="N13" s="17">
        <f t="shared" si="2"/>
        <v>0.99977887262537202</v>
      </c>
      <c r="O13" s="17">
        <f t="shared" si="3"/>
        <v>0.92305389702047136</v>
      </c>
      <c r="P13" s="17">
        <f t="shared" si="4"/>
        <v>0.9192021711069347</v>
      </c>
    </row>
    <row r="14" spans="1:16" x14ac:dyDescent="0.25">
      <c r="A14" s="3" t="s">
        <v>34</v>
      </c>
      <c r="B14" s="4" t="s">
        <v>5</v>
      </c>
      <c r="C14" s="4" t="s">
        <v>7</v>
      </c>
      <c r="D14" s="4" t="s">
        <v>10</v>
      </c>
      <c r="E14" s="3" t="s">
        <v>28</v>
      </c>
      <c r="F14" s="80">
        <f>SUM('[9]E.P. AGREGADA ACUMULADA'!T12)</f>
        <v>10388000000</v>
      </c>
      <c r="G14" s="80">
        <f>SUM('[9]E.P. AGREGADA ACUMULADA'!V12)</f>
        <v>10388000000</v>
      </c>
      <c r="H14" s="80">
        <f>SUM('[9]E.P. AGREGADA ACUMULADA'!W12)</f>
        <v>0</v>
      </c>
      <c r="I14" s="80">
        <f>SUM('[9]E.P. AGREGADA ACUMULADA'!X12)</f>
        <v>10385374157.790001</v>
      </c>
      <c r="J14" s="80">
        <f>SUM('[9]E.P. AGREGADA ACUMULADA'!Y12)</f>
        <v>10385374157.790001</v>
      </c>
      <c r="K14" s="80">
        <f>SUM('[9]E.P. AGREGADA ACUMULADA'!AA12)</f>
        <v>10385374157.790001</v>
      </c>
      <c r="L14" s="79">
        <f t="shared" ref="L14:M15" si="12">I14-J14</f>
        <v>0</v>
      </c>
      <c r="M14" s="79">
        <f t="shared" si="12"/>
        <v>0</v>
      </c>
      <c r="N14" s="15">
        <f t="shared" si="2"/>
        <v>0.99974722350693113</v>
      </c>
      <c r="O14" s="15">
        <f t="shared" si="3"/>
        <v>0.99974722350693113</v>
      </c>
      <c r="P14" s="15">
        <f t="shared" si="4"/>
        <v>0.99974722350693113</v>
      </c>
    </row>
    <row r="15" spans="1:16" x14ac:dyDescent="0.25">
      <c r="A15" s="3" t="s">
        <v>34</v>
      </c>
      <c r="B15" s="4" t="s">
        <v>5</v>
      </c>
      <c r="C15" s="4" t="s">
        <v>7</v>
      </c>
      <c r="D15" s="4" t="s">
        <v>6</v>
      </c>
      <c r="E15" s="3" t="s">
        <v>28</v>
      </c>
      <c r="F15" s="80">
        <f>'[9]E.P. AGREGADA ACUMULADA'!T10+'[9]E.P. AGREGADA ACUMULADA'!T11+'[9]E.P. AGREGADA ACUMULADA'!T13</f>
        <v>22716905083</v>
      </c>
      <c r="G15" s="80">
        <f>'[9]E.P. AGREGADA ACUMULADA'!V10+'[9]E.P. AGREGADA ACUMULADA'!V11+'[9]E.P. AGREGADA ACUMULADA'!V13</f>
        <v>22711193458.25</v>
      </c>
      <c r="H15" s="80">
        <f>'[9]E.P. AGREGADA ACUMULADA'!W10+'[9]E.P. AGREGADA ACUMULADA'!W11+'[9]E.P. AGREGADA ACUMULADA'!W13</f>
        <v>5711624.75</v>
      </c>
      <c r="I15" s="80">
        <f>'[9]E.P. AGREGADA ACUMULADA'!X10+'[9]E.P. AGREGADA ACUMULADA'!X11+'[9]E.P. AGREGADA ACUMULADA'!X13</f>
        <v>22677034984.25</v>
      </c>
      <c r="J15" s="80">
        <f>'[9]E.P. AGREGADA ACUMULADA'!Y10+'[9]E.P. AGREGADA ACUMULADA'!Y11+'[9]E.P. AGREGADA ACUMULADA'!Y13</f>
        <v>22631279558.220001</v>
      </c>
      <c r="K15" s="80">
        <f>'[9]E.P. AGREGADA ACUMULADA'!AA10+'[9]E.P. AGREGADA ACUMULADA'!AA11+'[9]E.P. AGREGADA ACUMULADA'!AA13</f>
        <v>22164222134.220001</v>
      </c>
      <c r="L15" s="79">
        <f t="shared" si="12"/>
        <v>45755426.029998779</v>
      </c>
      <c r="M15" s="79">
        <f t="shared" si="12"/>
        <v>467057424</v>
      </c>
      <c r="N15" s="15">
        <f t="shared" si="2"/>
        <v>0.9982449150267465</v>
      </c>
      <c r="O15" s="15">
        <f t="shared" si="3"/>
        <v>0.99623075747038814</v>
      </c>
      <c r="P15" s="15">
        <f t="shared" si="4"/>
        <v>0.97567085187173697</v>
      </c>
    </row>
    <row r="16" spans="1:16" x14ac:dyDescent="0.25">
      <c r="A16" s="7" t="s">
        <v>35</v>
      </c>
      <c r="B16" s="8"/>
      <c r="C16" s="8"/>
      <c r="D16" s="8"/>
      <c r="E16" s="7"/>
      <c r="F16" s="81">
        <f t="shared" ref="F16:M16" si="13">SUM(F14:F15)</f>
        <v>33104905083</v>
      </c>
      <c r="G16" s="81">
        <f t="shared" si="13"/>
        <v>33099193458.25</v>
      </c>
      <c r="H16" s="81">
        <f t="shared" si="13"/>
        <v>5711624.75</v>
      </c>
      <c r="I16" s="81">
        <f t="shared" si="13"/>
        <v>33062409142.040001</v>
      </c>
      <c r="J16" s="81">
        <f t="shared" si="13"/>
        <v>33016653716.010002</v>
      </c>
      <c r="K16" s="81">
        <f t="shared" si="13"/>
        <v>32549596292.010002</v>
      </c>
      <c r="L16" s="81">
        <f t="shared" si="13"/>
        <v>45755426.029998779</v>
      </c>
      <c r="M16" s="81">
        <f t="shared" si="13"/>
        <v>467057424</v>
      </c>
      <c r="N16" s="17">
        <f t="shared" si="2"/>
        <v>0.99871632494177365</v>
      </c>
      <c r="O16" s="17">
        <f t="shared" si="3"/>
        <v>0.99733419060502559</v>
      </c>
      <c r="P16" s="17">
        <f t="shared" si="4"/>
        <v>0.9832257851337215</v>
      </c>
    </row>
    <row r="17" spans="1:16" x14ac:dyDescent="0.25">
      <c r="A17" s="3" t="s">
        <v>38</v>
      </c>
      <c r="B17" s="4" t="s">
        <v>8</v>
      </c>
      <c r="C17" s="4" t="s">
        <v>7</v>
      </c>
      <c r="D17" s="4" t="s">
        <v>9</v>
      </c>
      <c r="E17" s="3" t="s">
        <v>30</v>
      </c>
      <c r="F17" s="82">
        <f>SUM('[9]E.P. AGREGADA ACUMULADA'!T14:T15)</f>
        <v>106570360693</v>
      </c>
      <c r="G17" s="82">
        <f>SUM('[9]E.P. AGREGADA ACUMULADA'!V14:V15)</f>
        <v>105342852623.94</v>
      </c>
      <c r="H17" s="82">
        <f>SUM('[9]E.P. AGREGADA ACUMULADA'!W14:W15)</f>
        <v>1227508069.0599999</v>
      </c>
      <c r="I17" s="82">
        <f>SUM('[9]E.P. AGREGADA ACUMULADA'!X14:X15)</f>
        <v>105342852623.94</v>
      </c>
      <c r="J17" s="82">
        <f>SUM('[9]E.P. AGREGADA ACUMULADA'!Y14:Y15)</f>
        <v>84243198306.23999</v>
      </c>
      <c r="K17" s="82">
        <f>SUM('[9]E.P. AGREGADA ACUMULADA'!AA14:AA15)</f>
        <v>80438591892.23999</v>
      </c>
      <c r="L17" s="79">
        <f t="shared" ref="L17:M17" si="14">I17-J17</f>
        <v>21099654317.700012</v>
      </c>
      <c r="M17" s="79">
        <f t="shared" si="14"/>
        <v>3804606414</v>
      </c>
      <c r="N17" s="15">
        <v>0</v>
      </c>
      <c r="O17" s="15">
        <v>0</v>
      </c>
      <c r="P17" s="15">
        <v>0</v>
      </c>
    </row>
    <row r="18" spans="1:16" x14ac:dyDescent="0.25">
      <c r="A18" s="7" t="s">
        <v>39</v>
      </c>
      <c r="B18" s="8"/>
      <c r="C18" s="8"/>
      <c r="D18" s="8"/>
      <c r="E18" s="7"/>
      <c r="F18" s="81">
        <f t="shared" ref="F18:M18" si="15">SUM(F17)</f>
        <v>106570360693</v>
      </c>
      <c r="G18" s="81">
        <f t="shared" si="15"/>
        <v>105342852623.94</v>
      </c>
      <c r="H18" s="81">
        <f t="shared" si="15"/>
        <v>1227508069.0599999</v>
      </c>
      <c r="I18" s="81">
        <f t="shared" si="15"/>
        <v>105342852623.94</v>
      </c>
      <c r="J18" s="81">
        <f t="shared" si="15"/>
        <v>84243198306.23999</v>
      </c>
      <c r="K18" s="81">
        <f t="shared" si="15"/>
        <v>80438591892.23999</v>
      </c>
      <c r="L18" s="81">
        <f t="shared" si="15"/>
        <v>21099654317.700012</v>
      </c>
      <c r="M18" s="81">
        <f t="shared" si="15"/>
        <v>3804606414</v>
      </c>
      <c r="N18" s="17">
        <f t="shared" si="2"/>
        <v>0.98848171235343651</v>
      </c>
      <c r="O18" s="17">
        <f t="shared" si="3"/>
        <v>0.79049369598102004</v>
      </c>
      <c r="P18" s="17">
        <f t="shared" si="4"/>
        <v>0.75479327806688701</v>
      </c>
    </row>
    <row r="19" spans="1:16" x14ac:dyDescent="0.25">
      <c r="A19" s="3" t="s">
        <v>45</v>
      </c>
      <c r="B19" s="4" t="s">
        <v>5</v>
      </c>
      <c r="C19" s="4" t="s">
        <v>7</v>
      </c>
      <c r="D19" s="9">
        <v>10</v>
      </c>
      <c r="E19" s="3" t="s">
        <v>28</v>
      </c>
      <c r="F19" s="82">
        <f>SUM('[9]E.P. AGREGADA ACUMULADA'!T16)</f>
        <v>83841635</v>
      </c>
      <c r="G19" s="82">
        <f>SUM('[9]E.P. AGREGADA ACUMULADA'!V16)</f>
        <v>83841635</v>
      </c>
      <c r="H19" s="82">
        <f>SUM('[9]E.P. AGREGADA ACUMULADA'!W16)</f>
        <v>0</v>
      </c>
      <c r="I19" s="82">
        <f>SUM('[9]E.P. AGREGADA ACUMULADA'!X16)</f>
        <v>83359002</v>
      </c>
      <c r="J19" s="82">
        <f>SUM('[9]E.P. AGREGADA ACUMULADA'!Y16)</f>
        <v>83359002</v>
      </c>
      <c r="K19" s="82">
        <f>SUM('[9]E.P. AGREGADA ACUMULADA'!AA16)</f>
        <v>83359002</v>
      </c>
      <c r="L19" s="79">
        <f t="shared" ref="L19:M21" si="16">I19-J19</f>
        <v>0</v>
      </c>
      <c r="M19" s="79">
        <f t="shared" si="16"/>
        <v>0</v>
      </c>
      <c r="N19" s="15">
        <f t="shared" si="2"/>
        <v>0.99424351636272357</v>
      </c>
      <c r="O19" s="15">
        <f t="shared" si="3"/>
        <v>0.99424351636272357</v>
      </c>
      <c r="P19" s="15">
        <f t="shared" si="4"/>
        <v>0.99424351636272357</v>
      </c>
    </row>
    <row r="20" spans="1:16" ht="22.5" x14ac:dyDescent="0.25">
      <c r="A20" s="3" t="s">
        <v>46</v>
      </c>
      <c r="B20" s="4" t="s">
        <v>5</v>
      </c>
      <c r="C20" s="4" t="s">
        <v>11</v>
      </c>
      <c r="D20" s="9">
        <v>11</v>
      </c>
      <c r="E20" s="3" t="s">
        <v>40</v>
      </c>
      <c r="F20" s="82">
        <f>SUM('[9]E.P. AGREGADA ACUMULADA'!T18:T20)</f>
        <v>950011900</v>
      </c>
      <c r="G20" s="82">
        <f>SUM('[9]E.P. AGREGADA ACUMULADA'!V18:V20)</f>
        <v>950011900</v>
      </c>
      <c r="H20" s="82">
        <f>SUM('[9]E.P. AGREGADA ACUMULADA'!W18:W20)</f>
        <v>0</v>
      </c>
      <c r="I20" s="82">
        <f>SUM('[9]E.P. AGREGADA ACUMULADA'!X18:X20)</f>
        <v>950011900</v>
      </c>
      <c r="J20" s="82">
        <f>SUM('[9]E.P. AGREGADA ACUMULADA'!Y18:Y20)</f>
        <v>950011900</v>
      </c>
      <c r="K20" s="82">
        <f>SUM('[9]E.P. AGREGADA ACUMULADA'!AA18:AA20)</f>
        <v>950011900</v>
      </c>
      <c r="L20" s="79">
        <f t="shared" si="16"/>
        <v>0</v>
      </c>
      <c r="M20" s="79">
        <f t="shared" si="16"/>
        <v>0</v>
      </c>
      <c r="N20" s="15">
        <f t="shared" si="2"/>
        <v>1</v>
      </c>
      <c r="O20" s="15">
        <f t="shared" si="3"/>
        <v>1</v>
      </c>
      <c r="P20" s="15">
        <f t="shared" si="4"/>
        <v>1</v>
      </c>
    </row>
    <row r="21" spans="1:16" ht="22.5" x14ac:dyDescent="0.25">
      <c r="A21" s="3" t="s">
        <v>47</v>
      </c>
      <c r="B21" s="4" t="s">
        <v>5</v>
      </c>
      <c r="C21" s="4" t="s">
        <v>7</v>
      </c>
      <c r="D21" s="9">
        <v>10</v>
      </c>
      <c r="E21" s="3" t="s">
        <v>28</v>
      </c>
      <c r="F21" s="82">
        <f>'[9]E.P. AGREGADA ACUMULADA'!T17+'[9]E.P. AGREGADA ACUMULADA'!T21</f>
        <v>3409770</v>
      </c>
      <c r="G21" s="82">
        <f>'[9]E.P. AGREGADA ACUMULADA'!V17+'[9]E.P. AGREGADA ACUMULADA'!V21</f>
        <v>3409770</v>
      </c>
      <c r="H21" s="82">
        <f>'[9]E.P. AGREGADA ACUMULADA'!W17+'[9]E.P. AGREGADA ACUMULADA'!W21</f>
        <v>0</v>
      </c>
      <c r="I21" s="82">
        <f>'[9]E.P. AGREGADA ACUMULADA'!X17+'[9]E.P. AGREGADA ACUMULADA'!X21</f>
        <v>3409770</v>
      </c>
      <c r="J21" s="82">
        <f>'[9]E.P. AGREGADA ACUMULADA'!Y17+'[9]E.P. AGREGADA ACUMULADA'!Y21</f>
        <v>3409770</v>
      </c>
      <c r="K21" s="82">
        <f>'[9]E.P. AGREGADA ACUMULADA'!AA17+'[9]E.P. AGREGADA ACUMULADA'!AA21</f>
        <v>3290770</v>
      </c>
      <c r="L21" s="79">
        <f t="shared" si="16"/>
        <v>0</v>
      </c>
      <c r="M21" s="79">
        <f t="shared" si="16"/>
        <v>119000</v>
      </c>
      <c r="N21" s="15">
        <f t="shared" si="2"/>
        <v>1</v>
      </c>
      <c r="O21" s="15">
        <f t="shared" si="3"/>
        <v>1</v>
      </c>
      <c r="P21" s="15">
        <f t="shared" si="4"/>
        <v>0.96510028535649028</v>
      </c>
    </row>
    <row r="22" spans="1:16" ht="33.75" x14ac:dyDescent="0.25">
      <c r="A22" s="7" t="s">
        <v>48</v>
      </c>
      <c r="B22" s="8"/>
      <c r="C22" s="8"/>
      <c r="D22" s="8"/>
      <c r="E22" s="7"/>
      <c r="F22" s="81">
        <f t="shared" ref="F22:M22" si="17">SUM(F19:F21)</f>
        <v>1037263305</v>
      </c>
      <c r="G22" s="81">
        <f t="shared" si="17"/>
        <v>1037263305</v>
      </c>
      <c r="H22" s="81">
        <f t="shared" si="17"/>
        <v>0</v>
      </c>
      <c r="I22" s="81">
        <f t="shared" si="17"/>
        <v>1036780672</v>
      </c>
      <c r="J22" s="81">
        <f t="shared" si="17"/>
        <v>1036780672</v>
      </c>
      <c r="K22" s="81">
        <f t="shared" si="17"/>
        <v>1036661672</v>
      </c>
      <c r="L22" s="81">
        <f t="shared" si="17"/>
        <v>0</v>
      </c>
      <c r="M22" s="81">
        <f t="shared" si="17"/>
        <v>119000</v>
      </c>
      <c r="N22" s="17">
        <f t="shared" si="2"/>
        <v>0.9995347054140703</v>
      </c>
      <c r="O22" s="17">
        <f t="shared" si="3"/>
        <v>0.9995347054140703</v>
      </c>
      <c r="P22" s="17">
        <f t="shared" si="4"/>
        <v>0.99941998044556291</v>
      </c>
    </row>
    <row r="23" spans="1:16" x14ac:dyDescent="0.25">
      <c r="A23" s="10" t="s">
        <v>36</v>
      </c>
      <c r="B23" s="11" t="s">
        <v>5</v>
      </c>
      <c r="C23" s="11" t="s">
        <v>7</v>
      </c>
      <c r="D23" s="11" t="s">
        <v>10</v>
      </c>
      <c r="E23" s="10" t="s">
        <v>29</v>
      </c>
      <c r="F23" s="83">
        <f t="shared" ref="F23:K23" si="18">SUM(F24:F24)</f>
        <v>1489241558</v>
      </c>
      <c r="G23" s="83">
        <f t="shared" si="18"/>
        <v>1365117000</v>
      </c>
      <c r="H23" s="83">
        <f t="shared" si="18"/>
        <v>124124558</v>
      </c>
      <c r="I23" s="83">
        <f t="shared" si="18"/>
        <v>1365117000</v>
      </c>
      <c r="J23" s="83">
        <f t="shared" si="18"/>
        <v>1215117000</v>
      </c>
      <c r="K23" s="83">
        <f t="shared" si="18"/>
        <v>1215117000</v>
      </c>
      <c r="L23" s="79">
        <f t="shared" ref="L23:M24" si="19">I23-J23</f>
        <v>150000000</v>
      </c>
      <c r="M23" s="79">
        <f t="shared" si="19"/>
        <v>0</v>
      </c>
      <c r="N23" s="15">
        <f t="shared" si="2"/>
        <v>0.91665250185020686</v>
      </c>
      <c r="O23" s="15">
        <f t="shared" si="3"/>
        <v>0.81593009104034153</v>
      </c>
      <c r="P23" s="15">
        <f t="shared" si="4"/>
        <v>0.81593009104034153</v>
      </c>
    </row>
    <row r="24" spans="1:16" ht="33.75" x14ac:dyDescent="0.25">
      <c r="A24" s="3" t="s">
        <v>67</v>
      </c>
      <c r="B24" s="4" t="s">
        <v>5</v>
      </c>
      <c r="C24" s="4" t="s">
        <v>7</v>
      </c>
      <c r="D24" s="9">
        <v>11</v>
      </c>
      <c r="E24" s="3" t="s">
        <v>29</v>
      </c>
      <c r="F24" s="80">
        <f>SUM('[9]E.P. AGREGADA ACUMULADA'!T25)</f>
        <v>1489241558</v>
      </c>
      <c r="G24" s="80">
        <f>SUM('[9]E.P. AGREGADA ACUMULADA'!V25)</f>
        <v>1365117000</v>
      </c>
      <c r="H24" s="80">
        <f>SUM('[9]E.P. AGREGADA ACUMULADA'!W25)</f>
        <v>124124558</v>
      </c>
      <c r="I24" s="80">
        <f>SUM('[9]E.P. AGREGADA ACUMULADA'!X25)</f>
        <v>1365117000</v>
      </c>
      <c r="J24" s="80">
        <f>SUM('[9]E.P. AGREGADA ACUMULADA'!Y25)</f>
        <v>1215117000</v>
      </c>
      <c r="K24" s="80">
        <f>SUM('[9]E.P. AGREGADA ACUMULADA'!AA25)</f>
        <v>1215117000</v>
      </c>
      <c r="L24" s="79">
        <f t="shared" si="19"/>
        <v>150000000</v>
      </c>
      <c r="M24" s="79">
        <f t="shared" si="19"/>
        <v>0</v>
      </c>
      <c r="N24" s="15">
        <f t="shared" si="2"/>
        <v>0.91665250185020686</v>
      </c>
      <c r="O24" s="15">
        <f t="shared" si="3"/>
        <v>0.81593009104034153</v>
      </c>
      <c r="P24" s="15">
        <f t="shared" si="4"/>
        <v>0.81593009104034153</v>
      </c>
    </row>
    <row r="25" spans="1:16" x14ac:dyDescent="0.25">
      <c r="A25" s="42" t="s">
        <v>37</v>
      </c>
      <c r="B25" s="42"/>
      <c r="C25" s="42"/>
      <c r="D25" s="42"/>
      <c r="E25" s="42"/>
      <c r="F25" s="84">
        <f t="shared" ref="F25:M25" si="20">F8+F23</f>
        <v>975657602251</v>
      </c>
      <c r="G25" s="84">
        <f t="shared" si="20"/>
        <v>974157857996.33008</v>
      </c>
      <c r="H25" s="84">
        <f t="shared" si="20"/>
        <v>1499744254.6699998</v>
      </c>
      <c r="I25" s="84">
        <f t="shared" si="20"/>
        <v>974088360768.82007</v>
      </c>
      <c r="J25" s="84">
        <f t="shared" si="20"/>
        <v>895509800643.54993</v>
      </c>
      <c r="K25" s="84">
        <f t="shared" si="20"/>
        <v>888362305001.54993</v>
      </c>
      <c r="L25" s="84">
        <f t="shared" si="20"/>
        <v>78578560125.270203</v>
      </c>
      <c r="M25" s="84">
        <f t="shared" si="20"/>
        <v>7147495642</v>
      </c>
      <c r="N25" s="17">
        <f t="shared" si="2"/>
        <v>0.99839160636010071</v>
      </c>
      <c r="O25" s="17">
        <f t="shared" si="3"/>
        <v>0.91785253205372852</v>
      </c>
      <c r="P25" s="17">
        <f t="shared" si="4"/>
        <v>0.91052670829597837</v>
      </c>
    </row>
    <row r="26" spans="1:16" x14ac:dyDescent="0.25">
      <c r="F26" s="85"/>
      <c r="G26" s="19"/>
      <c r="H26" s="20"/>
      <c r="I26" s="19"/>
      <c r="K26" s="85"/>
      <c r="L26" s="85"/>
      <c r="M26" s="85"/>
      <c r="N26" s="21"/>
    </row>
    <row r="27" spans="1:16" x14ac:dyDescent="0.25">
      <c r="A27" s="86" t="s">
        <v>76</v>
      </c>
      <c r="F27" s="32"/>
      <c r="G27" s="33"/>
      <c r="H27" s="19"/>
      <c r="I27" s="85"/>
      <c r="J27" s="87"/>
      <c r="K27" s="85"/>
      <c r="L27" s="85"/>
      <c r="M27" s="85"/>
      <c r="N27" s="88"/>
    </row>
    <row r="28" spans="1:16" x14ac:dyDescent="0.25">
      <c r="F28" s="30"/>
      <c r="I28" s="85"/>
    </row>
    <row r="29" spans="1:16" x14ac:dyDescent="0.25">
      <c r="F29" s="30"/>
      <c r="I29" s="85"/>
      <c r="K29" s="85"/>
      <c r="L29" s="85"/>
      <c r="M29" s="85"/>
    </row>
    <row r="30" spans="1:16" x14ac:dyDescent="0.25">
      <c r="F30" s="30"/>
      <c r="G30" s="19"/>
      <c r="I30" s="19"/>
    </row>
    <row r="31" spans="1:16" x14ac:dyDescent="0.25">
      <c r="I31" s="85"/>
    </row>
    <row r="32" spans="1:16" x14ac:dyDescent="0.25">
      <c r="I32" s="19"/>
      <c r="K32" s="85"/>
      <c r="L32" s="85"/>
      <c r="M32" s="85"/>
    </row>
  </sheetData>
  <mergeCells count="7">
    <mergeCell ref="A25:E25"/>
    <mergeCell ref="A1:P1"/>
    <mergeCell ref="A2:P2"/>
    <mergeCell ref="A3:E3"/>
    <mergeCell ref="F3:K3"/>
    <mergeCell ref="L3:M3"/>
    <mergeCell ref="N3:P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topLeftCell="B1" workbookViewId="0">
      <selection activeCell="P8" sqref="P8"/>
    </sheetView>
  </sheetViews>
  <sheetFormatPr baseColWidth="10" defaultRowHeight="15" x14ac:dyDescent="0.25"/>
  <cols>
    <col min="1" max="1" width="26" style="18" customWidth="1"/>
    <col min="2" max="2" width="6.140625" style="18" bestFit="1" customWidth="1"/>
    <col min="3" max="3" width="5.5703125" style="18" customWidth="1"/>
    <col min="4" max="4" width="4.85546875" style="18" bestFit="1" customWidth="1"/>
    <col min="5" max="5" width="20.5703125" style="18" bestFit="1" customWidth="1"/>
    <col min="6" max="7" width="16.7109375" style="18" bestFit="1" customWidth="1"/>
    <col min="8" max="8" width="15.28515625" style="18" bestFit="1" customWidth="1"/>
    <col min="9" max="11" width="16.7109375" style="18" bestFit="1" customWidth="1"/>
    <col min="12" max="13" width="16.7109375" style="18" customWidth="1"/>
    <col min="14" max="15" width="10.5703125" style="18" bestFit="1" customWidth="1"/>
    <col min="16" max="16" width="10.42578125" style="18" bestFit="1" customWidth="1"/>
    <col min="17" max="17" width="13.140625" style="18" bestFit="1" customWidth="1"/>
    <col min="18" max="16384" width="11.42578125" style="18"/>
  </cols>
  <sheetData>
    <row r="1" spans="1:16" ht="33.75" customHeight="1" x14ac:dyDescent="0.25">
      <c r="A1" s="43" t="s">
        <v>55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26.25" customHeight="1" x14ac:dyDescent="0.25">
      <c r="A2" s="44" t="s">
        <v>56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5.75" customHeight="1" x14ac:dyDescent="0.25">
      <c r="A3" s="45" t="s">
        <v>3</v>
      </c>
      <c r="B3" s="46"/>
      <c r="C3" s="46"/>
      <c r="D3" s="46"/>
      <c r="E3" s="47"/>
      <c r="F3" s="48" t="s">
        <v>13</v>
      </c>
      <c r="G3" s="49"/>
      <c r="H3" s="49"/>
      <c r="I3" s="49"/>
      <c r="J3" s="49"/>
      <c r="K3" s="50"/>
      <c r="L3" s="51" t="s">
        <v>14</v>
      </c>
      <c r="M3" s="52"/>
      <c r="N3" s="53" t="s">
        <v>15</v>
      </c>
      <c r="O3" s="54"/>
      <c r="P3" s="55"/>
    </row>
    <row r="4" spans="1:16" ht="56.25" x14ac:dyDescent="0.25">
      <c r="A4" s="2" t="s">
        <v>12</v>
      </c>
      <c r="B4" s="2" t="s">
        <v>0</v>
      </c>
      <c r="C4" s="2" t="s">
        <v>2</v>
      </c>
      <c r="D4" s="12" t="s">
        <v>1</v>
      </c>
      <c r="E4" s="2" t="s">
        <v>16</v>
      </c>
      <c r="F4" s="12" t="s">
        <v>17</v>
      </c>
      <c r="G4" s="12" t="s">
        <v>18</v>
      </c>
      <c r="H4" s="12" t="s">
        <v>19</v>
      </c>
      <c r="I4" s="2" t="s">
        <v>20</v>
      </c>
      <c r="J4" s="2" t="s">
        <v>21</v>
      </c>
      <c r="K4" s="12" t="s">
        <v>4</v>
      </c>
      <c r="L4" s="1" t="s">
        <v>22</v>
      </c>
      <c r="M4" s="13" t="s">
        <v>23</v>
      </c>
      <c r="N4" s="14" t="s">
        <v>24</v>
      </c>
      <c r="O4" s="14" t="s">
        <v>25</v>
      </c>
      <c r="P4" s="14" t="s">
        <v>26</v>
      </c>
    </row>
    <row r="5" spans="1:16" x14ac:dyDescent="0.25">
      <c r="A5" s="3" t="s">
        <v>27</v>
      </c>
      <c r="B5" s="4" t="s">
        <v>5</v>
      </c>
      <c r="C5" s="4" t="s">
        <v>7</v>
      </c>
      <c r="D5" s="4" t="s">
        <v>6</v>
      </c>
      <c r="E5" s="3" t="s">
        <v>28</v>
      </c>
      <c r="F5" s="23">
        <f t="shared" ref="F5:K5" si="0">F9+F11+F12+F15+F19+F21</f>
        <v>596860000000</v>
      </c>
      <c r="G5" s="23">
        <f t="shared" si="0"/>
        <v>563239607855.27991</v>
      </c>
      <c r="H5" s="23">
        <f t="shared" si="0"/>
        <v>33620392144.719997</v>
      </c>
      <c r="I5" s="23">
        <f t="shared" si="0"/>
        <v>329164909888.09998</v>
      </c>
      <c r="J5" s="23">
        <f t="shared" si="0"/>
        <v>89501445236.919998</v>
      </c>
      <c r="K5" s="23">
        <f t="shared" si="0"/>
        <v>88425667597.919998</v>
      </c>
      <c r="L5" s="23">
        <f>I5-J5</f>
        <v>239663464651.17999</v>
      </c>
      <c r="M5" s="23">
        <f>J5-K5</f>
        <v>1075777639</v>
      </c>
      <c r="N5" s="15">
        <f>+I5/F5</f>
        <v>0.55149433684297822</v>
      </c>
      <c r="O5" s="15">
        <f>+J5/F5</f>
        <v>0.14995383379170996</v>
      </c>
      <c r="P5" s="15">
        <f>+K5/F5</f>
        <v>0.14815143852481319</v>
      </c>
    </row>
    <row r="6" spans="1:16" ht="15.75" customHeight="1" x14ac:dyDescent="0.25">
      <c r="A6" s="3" t="s">
        <v>27</v>
      </c>
      <c r="B6" s="4" t="s">
        <v>5</v>
      </c>
      <c r="C6" s="16" t="s">
        <v>41</v>
      </c>
      <c r="D6" s="4" t="s">
        <v>10</v>
      </c>
      <c r="E6" s="3" t="s">
        <v>29</v>
      </c>
      <c r="F6" s="23">
        <f t="shared" ref="F6:K6" si="1">+F14+F20</f>
        <v>10995000000</v>
      </c>
      <c r="G6" s="23">
        <f t="shared" si="1"/>
        <v>10388000000</v>
      </c>
      <c r="H6" s="23">
        <f t="shared" si="1"/>
        <v>607000000</v>
      </c>
      <c r="I6" s="23">
        <f t="shared" si="1"/>
        <v>297076733</v>
      </c>
      <c r="J6" s="23">
        <f t="shared" si="1"/>
        <v>297076732</v>
      </c>
      <c r="K6" s="23">
        <f t="shared" si="1"/>
        <v>0</v>
      </c>
      <c r="L6" s="23">
        <f t="shared" ref="L6:M7" si="2">I6-J6</f>
        <v>1</v>
      </c>
      <c r="M6" s="23">
        <f t="shared" si="2"/>
        <v>297076732</v>
      </c>
      <c r="N6" s="15">
        <f>+I6/F6</f>
        <v>2.7019257207821737E-2</v>
      </c>
      <c r="O6" s="15">
        <f>+J6/F6</f>
        <v>2.7019257116871306E-2</v>
      </c>
      <c r="P6" s="15">
        <f>+K6/F6</f>
        <v>0</v>
      </c>
    </row>
    <row r="7" spans="1:16" x14ac:dyDescent="0.25">
      <c r="A7" s="3" t="s">
        <v>27</v>
      </c>
      <c r="B7" s="4" t="s">
        <v>8</v>
      </c>
      <c r="C7" s="4" t="s">
        <v>7</v>
      </c>
      <c r="D7" s="4" t="s">
        <v>9</v>
      </c>
      <c r="E7" s="3" t="s">
        <v>30</v>
      </c>
      <c r="F7" s="23">
        <f t="shared" ref="F7:K7" si="3">+F17</f>
        <v>79403000000</v>
      </c>
      <c r="G7" s="23">
        <f t="shared" si="3"/>
        <v>55988420615</v>
      </c>
      <c r="H7" s="23">
        <f t="shared" si="3"/>
        <v>23414579385</v>
      </c>
      <c r="I7" s="23">
        <f t="shared" si="3"/>
        <v>1477229116</v>
      </c>
      <c r="J7" s="23">
        <f t="shared" si="3"/>
        <v>0</v>
      </c>
      <c r="K7" s="23">
        <f t="shared" si="3"/>
        <v>0</v>
      </c>
      <c r="L7" s="23">
        <f t="shared" si="2"/>
        <v>1477229116</v>
      </c>
      <c r="M7" s="23">
        <f t="shared" si="2"/>
        <v>0</v>
      </c>
      <c r="N7" s="15">
        <f>+I7/F7</f>
        <v>1.8604197775902675E-2</v>
      </c>
      <c r="O7" s="15">
        <f>+J7/F7</f>
        <v>0</v>
      </c>
      <c r="P7" s="15">
        <f>+K7/F7</f>
        <v>0</v>
      </c>
    </row>
    <row r="8" spans="1:16" x14ac:dyDescent="0.25">
      <c r="A8" s="5" t="s">
        <v>31</v>
      </c>
      <c r="B8" s="6"/>
      <c r="C8" s="6"/>
      <c r="D8" s="6"/>
      <c r="E8" s="5"/>
      <c r="F8" s="5">
        <f t="shared" ref="F8:K8" si="4">SUM(F5:F7)</f>
        <v>687258000000</v>
      </c>
      <c r="G8" s="5">
        <f t="shared" si="4"/>
        <v>629616028470.27991</v>
      </c>
      <c r="H8" s="5">
        <f t="shared" si="4"/>
        <v>57641971529.720001</v>
      </c>
      <c r="I8" s="5">
        <f t="shared" si="4"/>
        <v>330939215737.09998</v>
      </c>
      <c r="J8" s="5">
        <f t="shared" si="4"/>
        <v>89798521968.919998</v>
      </c>
      <c r="K8" s="5">
        <f t="shared" si="4"/>
        <v>88425667597.919998</v>
      </c>
      <c r="L8" s="5">
        <f t="shared" ref="L8:M8" si="5">SUM(L5:L7)</f>
        <v>241140693768.17999</v>
      </c>
      <c r="M8" s="5">
        <f t="shared" si="5"/>
        <v>1372854371</v>
      </c>
      <c r="N8" s="17">
        <f>+I8/F8</f>
        <v>0.48153563252388476</v>
      </c>
      <c r="O8" s="17">
        <f>+J8/F8</f>
        <v>0.13066202498758836</v>
      </c>
      <c r="P8" s="17">
        <f>+K8/F8</f>
        <v>0.12866444275355107</v>
      </c>
    </row>
    <row r="9" spans="1:16" x14ac:dyDescent="0.25">
      <c r="A9" s="3" t="s">
        <v>32</v>
      </c>
      <c r="B9" s="4" t="s">
        <v>5</v>
      </c>
      <c r="C9" s="4" t="s">
        <v>7</v>
      </c>
      <c r="D9" s="4" t="s">
        <v>6</v>
      </c>
      <c r="E9" s="3" t="s">
        <v>28</v>
      </c>
      <c r="F9" s="34">
        <f>SUM('[3]E.P. AGREGADA ACUMULADA'!T5:T7)</f>
        <v>99162000000</v>
      </c>
      <c r="G9" s="34">
        <f>SUM('[3]E.P. AGREGADA ACUMULADA'!V5:V7)</f>
        <v>99161999999</v>
      </c>
      <c r="H9" s="34">
        <f>SUM('[3]E.P. AGREGADA ACUMULADA'!W5:W7)</f>
        <v>1</v>
      </c>
      <c r="I9" s="34">
        <f>SUM('[3]E.P. AGREGADA ACUMULADA'!X5:X7)</f>
        <v>12769252270.66</v>
      </c>
      <c r="J9" s="34">
        <f>SUM('[3]E.P. AGREGADA ACUMULADA'!Y5:Y7)</f>
        <v>12769252270.66</v>
      </c>
      <c r="K9" s="34">
        <f>SUM('[3]E.P. AGREGADA ACUMULADA'!AA5:AA7)</f>
        <v>12721083809.66</v>
      </c>
      <c r="L9" s="23">
        <f t="shared" ref="L9" si="6">I9-J9</f>
        <v>0</v>
      </c>
      <c r="M9" s="23">
        <f t="shared" ref="M9" si="7">J9-K9</f>
        <v>48168461</v>
      </c>
      <c r="N9" s="15">
        <f>+I9/F9</f>
        <v>0.12877162895726185</v>
      </c>
      <c r="O9" s="15">
        <f>+J9/F9</f>
        <v>0.12877162895726185</v>
      </c>
      <c r="P9" s="15">
        <f>+K9/F9</f>
        <v>0.12828587371835987</v>
      </c>
    </row>
    <row r="10" spans="1:16" x14ac:dyDescent="0.25">
      <c r="A10" s="7" t="s">
        <v>33</v>
      </c>
      <c r="B10" s="8"/>
      <c r="C10" s="8"/>
      <c r="D10" s="8"/>
      <c r="E10" s="7"/>
      <c r="F10" s="7">
        <f t="shared" ref="F10:M10" si="8">SUM(F9)</f>
        <v>99162000000</v>
      </c>
      <c r="G10" s="7">
        <f t="shared" si="8"/>
        <v>99161999999</v>
      </c>
      <c r="H10" s="7">
        <f t="shared" si="8"/>
        <v>1</v>
      </c>
      <c r="I10" s="7">
        <f t="shared" si="8"/>
        <v>12769252270.66</v>
      </c>
      <c r="J10" s="7">
        <f t="shared" si="8"/>
        <v>12769252270.66</v>
      </c>
      <c r="K10" s="7">
        <f>SUM(K9)</f>
        <v>12721083809.66</v>
      </c>
      <c r="L10" s="7">
        <f t="shared" si="8"/>
        <v>0</v>
      </c>
      <c r="M10" s="7">
        <f t="shared" si="8"/>
        <v>48168461</v>
      </c>
      <c r="N10" s="17">
        <f t="shared" ref="N10" si="9">+I10/F10</f>
        <v>0.12877162895726185</v>
      </c>
      <c r="O10" s="17">
        <f t="shared" ref="O10:O11" si="10">+J10/F10</f>
        <v>0.12877162895726185</v>
      </c>
      <c r="P10" s="17">
        <f t="shared" ref="P10" si="11">+K10/F10</f>
        <v>0.12828587371835987</v>
      </c>
    </row>
    <row r="11" spans="1:16" ht="22.5" x14ac:dyDescent="0.25">
      <c r="A11" s="3" t="s">
        <v>42</v>
      </c>
      <c r="B11" s="4" t="s">
        <v>5</v>
      </c>
      <c r="C11" s="4" t="s">
        <v>7</v>
      </c>
      <c r="D11" s="4" t="s">
        <v>6</v>
      </c>
      <c r="E11" s="3" t="s">
        <v>28</v>
      </c>
      <c r="F11" s="24">
        <v>6308000000</v>
      </c>
      <c r="G11" s="24">
        <v>4817267200</v>
      </c>
      <c r="H11" s="24">
        <v>1490732800</v>
      </c>
      <c r="I11" s="24">
        <v>0</v>
      </c>
      <c r="J11" s="24">
        <v>0</v>
      </c>
      <c r="K11" s="24">
        <v>0</v>
      </c>
      <c r="L11" s="23">
        <f t="shared" ref="L11:L12" si="12">I11-J11</f>
        <v>0</v>
      </c>
      <c r="M11" s="23">
        <f t="shared" ref="M11:M12" si="13">J11-K11</f>
        <v>0</v>
      </c>
      <c r="N11" s="15">
        <f t="shared" ref="N11:N22" si="14">+I11/F11</f>
        <v>0</v>
      </c>
      <c r="O11" s="15">
        <f t="shared" si="10"/>
        <v>0</v>
      </c>
      <c r="P11" s="15">
        <f t="shared" ref="P11:P22" si="15">+K11/F11</f>
        <v>0</v>
      </c>
    </row>
    <row r="12" spans="1:16" ht="22.5" x14ac:dyDescent="0.25">
      <c r="A12" s="3" t="s">
        <v>43</v>
      </c>
      <c r="B12" s="4" t="s">
        <v>5</v>
      </c>
      <c r="C12" s="4" t="s">
        <v>7</v>
      </c>
      <c r="D12" s="4" t="s">
        <v>6</v>
      </c>
      <c r="E12" s="3" t="s">
        <v>28</v>
      </c>
      <c r="F12" s="24">
        <v>465915000000</v>
      </c>
      <c r="G12" s="24">
        <v>454354629991.70001</v>
      </c>
      <c r="H12" s="24">
        <v>11560370008.299999</v>
      </c>
      <c r="I12" s="24">
        <v>311907770101.85999</v>
      </c>
      <c r="J12" s="24">
        <v>76439001128.259995</v>
      </c>
      <c r="K12" s="24">
        <v>75423157454.259995</v>
      </c>
      <c r="L12" s="23">
        <f t="shared" si="12"/>
        <v>235468768973.59998</v>
      </c>
      <c r="M12" s="23">
        <f t="shared" si="13"/>
        <v>1015843674</v>
      </c>
      <c r="N12" s="15">
        <f t="shared" si="14"/>
        <v>0.66945208911895948</v>
      </c>
      <c r="O12" s="15">
        <f t="shared" ref="O12" si="16">+J12/F12</f>
        <v>0.16406211675576016</v>
      </c>
      <c r="P12" s="15">
        <f t="shared" si="15"/>
        <v>0.16188179701074229</v>
      </c>
    </row>
    <row r="13" spans="1:16" ht="22.5" x14ac:dyDescent="0.25">
      <c r="A13" s="7" t="s">
        <v>44</v>
      </c>
      <c r="B13" s="8"/>
      <c r="C13" s="8"/>
      <c r="D13" s="8"/>
      <c r="E13" s="7"/>
      <c r="F13" s="7">
        <f t="shared" ref="F13:J13" si="17">SUM(F11:F12)</f>
        <v>472223000000</v>
      </c>
      <c r="G13" s="7">
        <f t="shared" si="17"/>
        <v>459171897191.70001</v>
      </c>
      <c r="H13" s="7">
        <f t="shared" si="17"/>
        <v>13051102808.299999</v>
      </c>
      <c r="I13" s="7">
        <f t="shared" si="17"/>
        <v>311907770101.85999</v>
      </c>
      <c r="J13" s="7">
        <f t="shared" si="17"/>
        <v>76439001128.259995</v>
      </c>
      <c r="K13" s="7">
        <f>SUM(K11:K12)</f>
        <v>75423157454.259995</v>
      </c>
      <c r="L13" s="7">
        <f t="shared" ref="L13:M13" si="18">SUM(L11:L12)</f>
        <v>235468768973.59998</v>
      </c>
      <c r="M13" s="7">
        <f t="shared" si="18"/>
        <v>1015843674</v>
      </c>
      <c r="N13" s="17">
        <f t="shared" si="14"/>
        <v>0.66050948408243559</v>
      </c>
      <c r="O13" s="17">
        <f t="shared" ref="O13:O22" si="19">+J13/F13</f>
        <v>0.16187055930833524</v>
      </c>
      <c r="P13" s="17">
        <f t="shared" si="15"/>
        <v>0.15971936448300908</v>
      </c>
    </row>
    <row r="14" spans="1:16" x14ac:dyDescent="0.25">
      <c r="A14" s="3" t="s">
        <v>34</v>
      </c>
      <c r="B14" s="4" t="s">
        <v>5</v>
      </c>
      <c r="C14" s="4" t="s">
        <v>7</v>
      </c>
      <c r="D14" s="9">
        <v>11</v>
      </c>
      <c r="E14" s="3" t="s">
        <v>28</v>
      </c>
      <c r="F14" s="34">
        <f>SUM('[3]E.P. AGREGADA ACUMULADA'!T12)</f>
        <v>10388000000</v>
      </c>
      <c r="G14" s="34">
        <f>SUM('[3]E.P. AGREGADA ACUMULADA'!V12)</f>
        <v>10388000000</v>
      </c>
      <c r="H14" s="34">
        <f>SUM('[3]E.P. AGREGADA ACUMULADA'!W12)</f>
        <v>0</v>
      </c>
      <c r="I14" s="34">
        <f>SUM('[3]E.P. AGREGADA ACUMULADA'!X12)</f>
        <v>297076733</v>
      </c>
      <c r="J14" s="34">
        <f>SUM('[3]E.P. AGREGADA ACUMULADA'!Y12)</f>
        <v>297076732</v>
      </c>
      <c r="K14" s="34">
        <f>SUM('[3]E.P. AGREGADA ACUMULADA'!AA12)</f>
        <v>0</v>
      </c>
      <c r="L14" s="23">
        <f t="shared" ref="L14" si="20">I14-J14</f>
        <v>1</v>
      </c>
      <c r="M14" s="23">
        <f t="shared" ref="M14" si="21">J14-K14</f>
        <v>297076732</v>
      </c>
      <c r="N14" s="15">
        <f t="shared" si="14"/>
        <v>2.8598068251829034E-2</v>
      </c>
      <c r="O14" s="15">
        <f t="shared" si="19"/>
        <v>2.8598068155564111E-2</v>
      </c>
      <c r="P14" s="15">
        <f t="shared" si="15"/>
        <v>0</v>
      </c>
    </row>
    <row r="15" spans="1:16" x14ac:dyDescent="0.25">
      <c r="A15" s="3" t="s">
        <v>34</v>
      </c>
      <c r="B15" s="4" t="s">
        <v>5</v>
      </c>
      <c r="C15" s="4" t="s">
        <v>7</v>
      </c>
      <c r="D15" s="9">
        <v>10</v>
      </c>
      <c r="E15" s="3" t="s">
        <v>28</v>
      </c>
      <c r="F15" s="34">
        <f>'[3]E.P. AGREGADA ACUMULADA'!T10+'[3]E.P. AGREGADA ACUMULADA'!T11+'[3]E.P. AGREGADA ACUMULADA'!T13</f>
        <v>25310000000</v>
      </c>
      <c r="G15" s="34">
        <f>'[3]E.P. AGREGADA ACUMULADA'!V10+'[3]E.P. AGREGADA ACUMULADA'!V11+'[3]E.P. AGREGADA ACUMULADA'!V13</f>
        <v>4822960664.5799999</v>
      </c>
      <c r="H15" s="34">
        <f>'[3]E.P. AGREGADA ACUMULADA'!W10+'[3]E.P. AGREGADA ACUMULADA'!W11+'[3]E.P. AGREGADA ACUMULADA'!W13</f>
        <v>20487039335.419998</v>
      </c>
      <c r="I15" s="34">
        <f>'[3]E.P. AGREGADA ACUMULADA'!X10+'[3]E.P. AGREGADA ACUMULADA'!X11+'[3]E.P. AGREGADA ACUMULADA'!X13</f>
        <v>4486887515.5799999</v>
      </c>
      <c r="J15" s="34">
        <f>'[3]E.P. AGREGADA ACUMULADA'!Y10+'[3]E.P. AGREGADA ACUMULADA'!Y11+'[3]E.P. AGREGADA ACUMULADA'!Y13</f>
        <v>293191838</v>
      </c>
      <c r="K15" s="34">
        <f>'[3]E.P. AGREGADA ACUMULADA'!AA10+'[3]E.P. AGREGADA ACUMULADA'!AA11+'[3]E.P. AGREGADA ACUMULADA'!AA13</f>
        <v>281426334</v>
      </c>
      <c r="L15" s="23">
        <f t="shared" ref="L15" si="22">I15-J15</f>
        <v>4193695677.5799999</v>
      </c>
      <c r="M15" s="23">
        <f t="shared" ref="M15" si="23">J15-K15</f>
        <v>11765504</v>
      </c>
      <c r="N15" s="15">
        <f t="shared" si="14"/>
        <v>0.17727726256736467</v>
      </c>
      <c r="O15" s="15">
        <f t="shared" si="19"/>
        <v>1.1584031529039905E-2</v>
      </c>
      <c r="P15" s="15">
        <f t="shared" si="15"/>
        <v>1.1119175582773607E-2</v>
      </c>
    </row>
    <row r="16" spans="1:16" x14ac:dyDescent="0.25">
      <c r="A16" s="7" t="s">
        <v>35</v>
      </c>
      <c r="B16" s="8"/>
      <c r="C16" s="8"/>
      <c r="D16" s="8"/>
      <c r="E16" s="7"/>
      <c r="F16" s="25">
        <f>SUM(F14:F15)</f>
        <v>35698000000</v>
      </c>
      <c r="G16" s="25">
        <f t="shared" ref="G16:J16" si="24">SUM(G14:G15)</f>
        <v>15210960664.58</v>
      </c>
      <c r="H16" s="25">
        <f t="shared" si="24"/>
        <v>20487039335.419998</v>
      </c>
      <c r="I16" s="25">
        <f t="shared" si="24"/>
        <v>4783964248.5799999</v>
      </c>
      <c r="J16" s="25">
        <f t="shared" si="24"/>
        <v>590268570</v>
      </c>
      <c r="K16" s="25">
        <f>SUM(K14:K15)</f>
        <v>281426334</v>
      </c>
      <c r="L16" s="25">
        <f t="shared" ref="L16" si="25">SUM(L14:L15)</f>
        <v>4193695678.5799999</v>
      </c>
      <c r="M16" s="25">
        <f t="shared" ref="M16" si="26">SUM(M14:M15)</f>
        <v>308842236</v>
      </c>
      <c r="N16" s="17">
        <f t="shared" si="14"/>
        <v>0.13401210848170766</v>
      </c>
      <c r="O16" s="17">
        <f t="shared" si="19"/>
        <v>1.6535059947335985E-2</v>
      </c>
      <c r="P16" s="17">
        <f t="shared" si="15"/>
        <v>7.8835322427026726E-3</v>
      </c>
    </row>
    <row r="17" spans="1:16" x14ac:dyDescent="0.25">
      <c r="A17" s="3" t="s">
        <v>38</v>
      </c>
      <c r="B17" s="4" t="s">
        <v>8</v>
      </c>
      <c r="C17" s="4" t="s">
        <v>7</v>
      </c>
      <c r="D17" s="4" t="s">
        <v>9</v>
      </c>
      <c r="E17" s="3" t="s">
        <v>30</v>
      </c>
      <c r="F17" s="35">
        <f>SUM('[3]E.P. AGREGADA ACUMULADA'!T14:T15)</f>
        <v>79403000000</v>
      </c>
      <c r="G17" s="35">
        <f>SUM('[3]E.P. AGREGADA ACUMULADA'!V14:V15)</f>
        <v>55988420615</v>
      </c>
      <c r="H17" s="35">
        <f>SUM('[3]E.P. AGREGADA ACUMULADA'!W14:W15)</f>
        <v>23414579385</v>
      </c>
      <c r="I17" s="35">
        <f>SUM('[3]E.P. AGREGADA ACUMULADA'!X14:X15)</f>
        <v>1477229116</v>
      </c>
      <c r="J17" s="35">
        <f>SUM('[3]E.P. AGREGADA ACUMULADA'!Y14:Y15)</f>
        <v>0</v>
      </c>
      <c r="K17" s="35">
        <f>SUM('[3]E.P. AGREGADA ACUMULADA'!AA14:AA15)</f>
        <v>0</v>
      </c>
      <c r="L17" s="23">
        <f t="shared" ref="L17" si="27">I17-J17</f>
        <v>1477229116</v>
      </c>
      <c r="M17" s="23">
        <f t="shared" ref="M17" si="28">J17-K17</f>
        <v>0</v>
      </c>
      <c r="N17" s="15">
        <f t="shared" si="14"/>
        <v>1.8604197775902675E-2</v>
      </c>
      <c r="O17" s="15">
        <f t="shared" si="19"/>
        <v>0</v>
      </c>
      <c r="P17" s="15">
        <f t="shared" si="15"/>
        <v>0</v>
      </c>
    </row>
    <row r="18" spans="1:16" x14ac:dyDescent="0.25">
      <c r="A18" s="7" t="s">
        <v>39</v>
      </c>
      <c r="B18" s="8"/>
      <c r="C18" s="8"/>
      <c r="D18" s="8"/>
      <c r="E18" s="7"/>
      <c r="F18" s="25">
        <f t="shared" ref="F18:M18" si="29">SUM(F17)</f>
        <v>79403000000</v>
      </c>
      <c r="G18" s="25">
        <f t="shared" si="29"/>
        <v>55988420615</v>
      </c>
      <c r="H18" s="25">
        <f t="shared" si="29"/>
        <v>23414579385</v>
      </c>
      <c r="I18" s="25">
        <f t="shared" si="29"/>
        <v>1477229116</v>
      </c>
      <c r="J18" s="25">
        <f t="shared" si="29"/>
        <v>0</v>
      </c>
      <c r="K18" s="25">
        <f>SUM(K17)</f>
        <v>0</v>
      </c>
      <c r="L18" s="25">
        <f t="shared" si="29"/>
        <v>1477229116</v>
      </c>
      <c r="M18" s="25">
        <f t="shared" si="29"/>
        <v>0</v>
      </c>
      <c r="N18" s="17">
        <f t="shared" si="14"/>
        <v>1.8604197775902675E-2</v>
      </c>
      <c r="O18" s="17">
        <f t="shared" si="19"/>
        <v>0</v>
      </c>
      <c r="P18" s="17">
        <f t="shared" si="15"/>
        <v>0</v>
      </c>
    </row>
    <row r="19" spans="1:16" x14ac:dyDescent="0.25">
      <c r="A19" s="3" t="s">
        <v>45</v>
      </c>
      <c r="B19" s="4" t="s">
        <v>5</v>
      </c>
      <c r="C19" s="4" t="s">
        <v>7</v>
      </c>
      <c r="D19" s="9">
        <v>10</v>
      </c>
      <c r="E19" s="3" t="s">
        <v>28</v>
      </c>
      <c r="F19" s="35">
        <f>SUM('[3]E.P. AGREGADA ACUMULADA'!T16)</f>
        <v>105000000</v>
      </c>
      <c r="G19" s="35">
        <f>SUM('[3]E.P. AGREGADA ACUMULADA'!V16)</f>
        <v>72750000</v>
      </c>
      <c r="H19" s="35">
        <f>SUM('[3]E.P. AGREGADA ACUMULADA'!W16)</f>
        <v>32250000</v>
      </c>
      <c r="I19" s="35">
        <f>SUM('[3]E.P. AGREGADA ACUMULADA'!X16)</f>
        <v>0</v>
      </c>
      <c r="J19" s="35">
        <f>SUM('[3]E.P. AGREGADA ACUMULADA'!Y16)</f>
        <v>0</v>
      </c>
      <c r="K19" s="35">
        <f>SUM('[3]E.P. AGREGADA ACUMULADA'!AA16)</f>
        <v>0</v>
      </c>
      <c r="L19" s="23">
        <f t="shared" ref="L19:L21" si="30">I19-J19</f>
        <v>0</v>
      </c>
      <c r="M19" s="23">
        <f t="shared" ref="M19:M21" si="31">J19-K19</f>
        <v>0</v>
      </c>
      <c r="N19" s="15">
        <f t="shared" si="14"/>
        <v>0</v>
      </c>
      <c r="O19" s="15">
        <f t="shared" si="19"/>
        <v>0</v>
      </c>
      <c r="P19" s="15">
        <f t="shared" si="15"/>
        <v>0</v>
      </c>
    </row>
    <row r="20" spans="1:16" ht="22.5" x14ac:dyDescent="0.25">
      <c r="A20" s="3" t="s">
        <v>46</v>
      </c>
      <c r="B20" s="4" t="s">
        <v>5</v>
      </c>
      <c r="C20" s="4" t="s">
        <v>11</v>
      </c>
      <c r="D20" s="9">
        <v>11</v>
      </c>
      <c r="E20" s="3" t="s">
        <v>40</v>
      </c>
      <c r="F20" s="35">
        <f>SUM('[3]E.P. AGREGADA ACUMULADA'!T18)</f>
        <v>607000000</v>
      </c>
      <c r="G20" s="35">
        <f>SUM('[3]E.P. AGREGADA ACUMULADA'!V18)</f>
        <v>0</v>
      </c>
      <c r="H20" s="35">
        <f>SUM('[3]E.P. AGREGADA ACUMULADA'!W18)</f>
        <v>607000000</v>
      </c>
      <c r="I20" s="35">
        <f>SUM('[3]E.P. AGREGADA ACUMULADA'!X18)</f>
        <v>0</v>
      </c>
      <c r="J20" s="35">
        <f>SUM('[3]E.P. AGREGADA ACUMULADA'!Y18)</f>
        <v>0</v>
      </c>
      <c r="K20" s="35">
        <f>SUM('[3]E.P. AGREGADA ACUMULADA'!AA18)</f>
        <v>0</v>
      </c>
      <c r="L20" s="23">
        <f t="shared" si="30"/>
        <v>0</v>
      </c>
      <c r="M20" s="23">
        <f t="shared" si="31"/>
        <v>0</v>
      </c>
      <c r="N20" s="15">
        <f t="shared" si="14"/>
        <v>0</v>
      </c>
      <c r="O20" s="15">
        <f t="shared" si="19"/>
        <v>0</v>
      </c>
      <c r="P20" s="15">
        <f t="shared" si="15"/>
        <v>0</v>
      </c>
    </row>
    <row r="21" spans="1:16" ht="22.5" x14ac:dyDescent="0.25">
      <c r="A21" s="3" t="s">
        <v>47</v>
      </c>
      <c r="B21" s="4" t="s">
        <v>5</v>
      </c>
      <c r="C21" s="4" t="s">
        <v>7</v>
      </c>
      <c r="D21" s="9">
        <v>10</v>
      </c>
      <c r="E21" s="3" t="s">
        <v>28</v>
      </c>
      <c r="F21" s="35">
        <f>'[3]E.P. AGREGADA ACUMULADA'!T17+'[3]E.P. AGREGADA ACUMULADA'!T19</f>
        <v>60000000</v>
      </c>
      <c r="G21" s="35">
        <f>'[3]E.P. AGREGADA ACUMULADA'!V17+'[3]E.P. AGREGADA ACUMULADA'!V19</f>
        <v>10000000</v>
      </c>
      <c r="H21" s="35">
        <f>'[3]E.P. AGREGADA ACUMULADA'!W17+'[3]E.P. AGREGADA ACUMULADA'!W19</f>
        <v>50000000</v>
      </c>
      <c r="I21" s="35">
        <f>'[3]E.P. AGREGADA ACUMULADA'!X17+'[3]E.P. AGREGADA ACUMULADA'!X19</f>
        <v>1000000</v>
      </c>
      <c r="J21" s="35">
        <f>'[3]E.P. AGREGADA ACUMULADA'!Y17+'[3]E.P. AGREGADA ACUMULADA'!Y19</f>
        <v>0</v>
      </c>
      <c r="K21" s="35">
        <f>'[3]E.P. AGREGADA ACUMULADA'!AA17+'[3]E.P. AGREGADA ACUMULADA'!AA19</f>
        <v>0</v>
      </c>
      <c r="L21" s="23">
        <f t="shared" si="30"/>
        <v>1000000</v>
      </c>
      <c r="M21" s="23">
        <f t="shared" si="31"/>
        <v>0</v>
      </c>
      <c r="N21" s="15">
        <f t="shared" si="14"/>
        <v>1.6666666666666666E-2</v>
      </c>
      <c r="O21" s="15">
        <f t="shared" si="19"/>
        <v>0</v>
      </c>
      <c r="P21" s="15">
        <f t="shared" si="15"/>
        <v>0</v>
      </c>
    </row>
    <row r="22" spans="1:16" ht="33.75" x14ac:dyDescent="0.25">
      <c r="A22" s="7" t="s">
        <v>48</v>
      </c>
      <c r="B22" s="8"/>
      <c r="C22" s="8"/>
      <c r="D22" s="8"/>
      <c r="E22" s="7"/>
      <c r="F22" s="25">
        <f>SUM(F19:F21)</f>
        <v>772000000</v>
      </c>
      <c r="G22" s="25">
        <f t="shared" ref="G22:M22" si="32">SUM(G19:G21)</f>
        <v>82750000</v>
      </c>
      <c r="H22" s="25">
        <f t="shared" si="32"/>
        <v>689250000</v>
      </c>
      <c r="I22" s="25">
        <f t="shared" si="32"/>
        <v>1000000</v>
      </c>
      <c r="J22" s="25">
        <f t="shared" si="32"/>
        <v>0</v>
      </c>
      <c r="K22" s="25">
        <f>SUM(K19:K21)</f>
        <v>0</v>
      </c>
      <c r="L22" s="25">
        <f t="shared" si="32"/>
        <v>1000000</v>
      </c>
      <c r="M22" s="25">
        <f t="shared" si="32"/>
        <v>0</v>
      </c>
      <c r="N22" s="17">
        <f t="shared" si="14"/>
        <v>1.2953367875647669E-3</v>
      </c>
      <c r="O22" s="17">
        <f t="shared" si="19"/>
        <v>0</v>
      </c>
      <c r="P22" s="17">
        <f t="shared" si="15"/>
        <v>0</v>
      </c>
    </row>
    <row r="23" spans="1:16" x14ac:dyDescent="0.25">
      <c r="A23" s="10" t="s">
        <v>36</v>
      </c>
      <c r="B23" s="11" t="s">
        <v>5</v>
      </c>
      <c r="C23" s="11" t="s">
        <v>7</v>
      </c>
      <c r="D23" s="11" t="s">
        <v>10</v>
      </c>
      <c r="E23" s="10" t="s">
        <v>29</v>
      </c>
      <c r="F23" s="27">
        <f>SUM(F24:F26)</f>
        <v>1489241558</v>
      </c>
      <c r="G23" s="27">
        <f>SUM(G24:G26)</f>
        <v>0</v>
      </c>
      <c r="H23" s="27">
        <f>SUM(H24:H26)</f>
        <v>0</v>
      </c>
      <c r="I23" s="27">
        <f t="shared" ref="I23:K23" si="33">SUM(I24:I26)</f>
        <v>0</v>
      </c>
      <c r="J23" s="27">
        <f t="shared" si="33"/>
        <v>0</v>
      </c>
      <c r="K23" s="27">
        <f t="shared" si="33"/>
        <v>0</v>
      </c>
      <c r="L23" s="23">
        <f t="shared" ref="L23:L26" si="34">I23-J23</f>
        <v>0</v>
      </c>
      <c r="M23" s="23">
        <f t="shared" ref="M23:M26" si="35">J23-K23</f>
        <v>0</v>
      </c>
      <c r="N23" s="15">
        <f t="shared" ref="N23:N24" si="36">+I23/F23</f>
        <v>0</v>
      </c>
      <c r="O23" s="15">
        <f t="shared" ref="O23:O24" si="37">+J23/F23</f>
        <v>0</v>
      </c>
      <c r="P23" s="15">
        <f t="shared" ref="P23:P24" si="38">+K23/F23</f>
        <v>0</v>
      </c>
    </row>
    <row r="24" spans="1:16" ht="45" x14ac:dyDescent="0.25">
      <c r="A24" s="3" t="s">
        <v>49</v>
      </c>
      <c r="B24" s="4" t="s">
        <v>5</v>
      </c>
      <c r="C24" s="4" t="s">
        <v>7</v>
      </c>
      <c r="D24" s="9">
        <v>11</v>
      </c>
      <c r="E24" s="3" t="s">
        <v>29</v>
      </c>
      <c r="F24" s="34">
        <f>SUM('[3]E.P. AGREGADA ACUMULADA'!T20)</f>
        <v>1487241558</v>
      </c>
      <c r="G24" s="34">
        <f>SUM('[3]E.P. AGREGADA ACUMULADA'!V20)</f>
        <v>0</v>
      </c>
      <c r="H24" s="34">
        <f>SUM('[3]E.P. AGREGADA ACUMULADA'!W20)</f>
        <v>0</v>
      </c>
      <c r="I24" s="34">
        <f>SUM('[3]E.P. AGREGADA ACUMULADA'!X20)</f>
        <v>0</v>
      </c>
      <c r="J24" s="34">
        <f>SUM('[3]E.P. AGREGADA ACUMULADA'!Y20)</f>
        <v>0</v>
      </c>
      <c r="K24" s="34">
        <f>SUM('[3]E.P. AGREGADA ACUMULADA'!AA20)</f>
        <v>0</v>
      </c>
      <c r="L24" s="23">
        <f t="shared" si="34"/>
        <v>0</v>
      </c>
      <c r="M24" s="23">
        <f t="shared" si="35"/>
        <v>0</v>
      </c>
      <c r="N24" s="15">
        <f t="shared" si="36"/>
        <v>0</v>
      </c>
      <c r="O24" s="15">
        <f t="shared" si="37"/>
        <v>0</v>
      </c>
      <c r="P24" s="15">
        <f t="shared" si="38"/>
        <v>0</v>
      </c>
    </row>
    <row r="25" spans="1:16" ht="56.25" x14ac:dyDescent="0.25">
      <c r="A25" s="3" t="s">
        <v>50</v>
      </c>
      <c r="B25" s="4" t="s">
        <v>5</v>
      </c>
      <c r="C25" s="4" t="s">
        <v>7</v>
      </c>
      <c r="D25" s="9">
        <v>11</v>
      </c>
      <c r="E25" s="3" t="s">
        <v>29</v>
      </c>
      <c r="F25" s="34">
        <f>SUM('[3]E.P. AGREGADA ACUMULADA'!T21)</f>
        <v>1000000</v>
      </c>
      <c r="G25" s="34">
        <f>SUM('[3]E.P. AGREGADA ACUMULADA'!V21)</f>
        <v>0</v>
      </c>
      <c r="H25" s="34">
        <f>SUM('[3]E.P. AGREGADA ACUMULADA'!W21)</f>
        <v>0</v>
      </c>
      <c r="I25" s="34">
        <f>SUM('[3]E.P. AGREGADA ACUMULADA'!X21)</f>
        <v>0</v>
      </c>
      <c r="J25" s="34">
        <f>SUM('[3]E.P. AGREGADA ACUMULADA'!Y21)</f>
        <v>0</v>
      </c>
      <c r="K25" s="34">
        <f>SUM('[3]E.P. AGREGADA ACUMULADA'!AA21)</f>
        <v>0</v>
      </c>
      <c r="L25" s="23">
        <f t="shared" si="34"/>
        <v>0</v>
      </c>
      <c r="M25" s="23">
        <f t="shared" si="35"/>
        <v>0</v>
      </c>
      <c r="N25" s="15">
        <f>+I25/F25</f>
        <v>0</v>
      </c>
      <c r="O25" s="15">
        <f>+J25/F25</f>
        <v>0</v>
      </c>
      <c r="P25" s="15">
        <f>+K25/F25</f>
        <v>0</v>
      </c>
    </row>
    <row r="26" spans="1:16" ht="45" x14ac:dyDescent="0.25">
      <c r="A26" s="3" t="s">
        <v>51</v>
      </c>
      <c r="B26" s="4" t="s">
        <v>5</v>
      </c>
      <c r="C26" s="4" t="s">
        <v>7</v>
      </c>
      <c r="D26" s="9">
        <v>11</v>
      </c>
      <c r="E26" s="3" t="s">
        <v>29</v>
      </c>
      <c r="F26" s="34">
        <f>SUM('[3]E.P. AGREGADA ACUMULADA'!T22)</f>
        <v>1000000</v>
      </c>
      <c r="G26" s="34">
        <f>SUM('[3]E.P. AGREGADA ACUMULADA'!V22)</f>
        <v>0</v>
      </c>
      <c r="H26" s="34">
        <f>SUM('[3]E.P. AGREGADA ACUMULADA'!W22)</f>
        <v>0</v>
      </c>
      <c r="I26" s="34">
        <f>SUM('[3]E.P. AGREGADA ACUMULADA'!X22)</f>
        <v>0</v>
      </c>
      <c r="J26" s="34">
        <f>SUM('[3]E.P. AGREGADA ACUMULADA'!Y22)</f>
        <v>0</v>
      </c>
      <c r="K26" s="34">
        <f>SUM('[3]E.P. AGREGADA ACUMULADA'!AA22)</f>
        <v>0</v>
      </c>
      <c r="L26" s="23">
        <f t="shared" si="34"/>
        <v>0</v>
      </c>
      <c r="M26" s="23">
        <f t="shared" si="35"/>
        <v>0</v>
      </c>
      <c r="N26" s="15">
        <f>+I26/F26</f>
        <v>0</v>
      </c>
      <c r="O26" s="15">
        <f>+J26/F26</f>
        <v>0</v>
      </c>
      <c r="P26" s="15">
        <f>+K26/F26</f>
        <v>0</v>
      </c>
    </row>
    <row r="27" spans="1:16" x14ac:dyDescent="0.25">
      <c r="A27" s="42" t="s">
        <v>37</v>
      </c>
      <c r="B27" s="42"/>
      <c r="C27" s="42"/>
      <c r="D27" s="42"/>
      <c r="E27" s="42"/>
      <c r="F27" s="28">
        <f t="shared" ref="F27:M27" si="39">F8+F23</f>
        <v>688747241558</v>
      </c>
      <c r="G27" s="28">
        <f t="shared" si="39"/>
        <v>629616028470.27991</v>
      </c>
      <c r="H27" s="28">
        <f t="shared" si="39"/>
        <v>57641971529.720001</v>
      </c>
      <c r="I27" s="28">
        <f t="shared" si="39"/>
        <v>330939215737.09998</v>
      </c>
      <c r="J27" s="28">
        <f t="shared" si="39"/>
        <v>89798521968.919998</v>
      </c>
      <c r="K27" s="28">
        <f>K8+K23</f>
        <v>88425667597.919998</v>
      </c>
      <c r="L27" s="28">
        <f t="shared" si="39"/>
        <v>241140693768.17999</v>
      </c>
      <c r="M27" s="28">
        <f t="shared" si="39"/>
        <v>1372854371</v>
      </c>
      <c r="N27" s="17">
        <f>+I27/F27</f>
        <v>0.48049443361615451</v>
      </c>
      <c r="O27" s="17">
        <f>+J27/F27</f>
        <v>0.13037950143479157</v>
      </c>
      <c r="P27" s="17">
        <f>+K27/F27</f>
        <v>0.12838623846666047</v>
      </c>
    </row>
    <row r="28" spans="1:16" x14ac:dyDescent="0.25">
      <c r="F28" s="29"/>
      <c r="G28" s="19"/>
      <c r="H28" s="20"/>
      <c r="I28" s="19"/>
      <c r="K28" s="29"/>
      <c r="L28" s="29"/>
      <c r="M28" s="29"/>
      <c r="N28" s="21"/>
    </row>
    <row r="29" spans="1:16" x14ac:dyDescent="0.25">
      <c r="A29" s="22" t="s">
        <v>52</v>
      </c>
      <c r="F29" s="30"/>
      <c r="G29" s="31"/>
      <c r="I29" s="29"/>
    </row>
    <row r="30" spans="1:16" x14ac:dyDescent="0.25">
      <c r="F30" s="32"/>
      <c r="G30" s="33"/>
      <c r="I30" s="29"/>
      <c r="K30" s="29"/>
      <c r="L30" s="29"/>
      <c r="M30" s="29"/>
    </row>
    <row r="31" spans="1:16" x14ac:dyDescent="0.25">
      <c r="F31" s="30"/>
      <c r="I31" s="29"/>
    </row>
    <row r="32" spans="1:16" x14ac:dyDescent="0.25">
      <c r="F32" s="30"/>
      <c r="I32" s="29"/>
      <c r="K32" s="29"/>
      <c r="L32" s="29"/>
      <c r="M32" s="29"/>
    </row>
    <row r="33" spans="6:13" x14ac:dyDescent="0.25">
      <c r="F33" s="30"/>
      <c r="G33" s="19"/>
      <c r="I33" s="19"/>
    </row>
    <row r="34" spans="6:13" x14ac:dyDescent="0.25">
      <c r="I34" s="29"/>
    </row>
    <row r="35" spans="6:13" x14ac:dyDescent="0.25">
      <c r="I35" s="19"/>
      <c r="K35" s="29"/>
      <c r="L35" s="29"/>
      <c r="M35" s="29"/>
    </row>
  </sheetData>
  <mergeCells count="7">
    <mergeCell ref="A27:E27"/>
    <mergeCell ref="A1:P1"/>
    <mergeCell ref="A2:P2"/>
    <mergeCell ref="A3:E3"/>
    <mergeCell ref="F3:K3"/>
    <mergeCell ref="L3:M3"/>
    <mergeCell ref="N3:P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workbookViewId="0">
      <selection activeCell="M28" sqref="M28"/>
    </sheetView>
  </sheetViews>
  <sheetFormatPr baseColWidth="10" defaultRowHeight="15" x14ac:dyDescent="0.25"/>
  <cols>
    <col min="1" max="1" width="26" style="18" customWidth="1"/>
    <col min="2" max="2" width="6.140625" style="18" bestFit="1" customWidth="1"/>
    <col min="3" max="3" width="5.5703125" style="18" customWidth="1"/>
    <col min="4" max="4" width="4.85546875" style="18" bestFit="1" customWidth="1"/>
    <col min="5" max="5" width="20.5703125" style="18" bestFit="1" customWidth="1"/>
    <col min="6" max="7" width="16.7109375" style="18" bestFit="1" customWidth="1"/>
    <col min="8" max="8" width="15.28515625" style="18" bestFit="1" customWidth="1"/>
    <col min="9" max="11" width="16.7109375" style="18" bestFit="1" customWidth="1"/>
    <col min="12" max="13" width="16.7109375" style="18" customWidth="1"/>
    <col min="14" max="15" width="10.5703125" style="18" bestFit="1" customWidth="1"/>
    <col min="16" max="16" width="10.42578125" style="18" bestFit="1" customWidth="1"/>
    <col min="17" max="17" width="13.140625" style="18" bestFit="1" customWidth="1"/>
    <col min="18" max="16384" width="11.42578125" style="18"/>
  </cols>
  <sheetData>
    <row r="1" spans="1:16" ht="33.75" customHeight="1" x14ac:dyDescent="0.25">
      <c r="A1" s="43" t="s">
        <v>57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26.25" customHeight="1" x14ac:dyDescent="0.25">
      <c r="A2" s="44" t="s">
        <v>58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5.75" customHeight="1" x14ac:dyDescent="0.25">
      <c r="A3" s="45" t="s">
        <v>3</v>
      </c>
      <c r="B3" s="46"/>
      <c r="C3" s="46"/>
      <c r="D3" s="46"/>
      <c r="E3" s="47"/>
      <c r="F3" s="48" t="s">
        <v>13</v>
      </c>
      <c r="G3" s="49"/>
      <c r="H3" s="49"/>
      <c r="I3" s="49"/>
      <c r="J3" s="49"/>
      <c r="K3" s="50"/>
      <c r="L3" s="51" t="s">
        <v>14</v>
      </c>
      <c r="M3" s="52"/>
      <c r="N3" s="53" t="s">
        <v>15</v>
      </c>
      <c r="O3" s="54"/>
      <c r="P3" s="55"/>
    </row>
    <row r="4" spans="1:16" ht="56.25" x14ac:dyDescent="0.25">
      <c r="A4" s="2" t="s">
        <v>12</v>
      </c>
      <c r="B4" s="2" t="s">
        <v>0</v>
      </c>
      <c r="C4" s="2" t="s">
        <v>2</v>
      </c>
      <c r="D4" s="12" t="s">
        <v>1</v>
      </c>
      <c r="E4" s="2" t="s">
        <v>16</v>
      </c>
      <c r="F4" s="12" t="s">
        <v>17</v>
      </c>
      <c r="G4" s="12" t="s">
        <v>18</v>
      </c>
      <c r="H4" s="12" t="s">
        <v>19</v>
      </c>
      <c r="I4" s="2" t="s">
        <v>20</v>
      </c>
      <c r="J4" s="2" t="s">
        <v>21</v>
      </c>
      <c r="K4" s="12" t="s">
        <v>4</v>
      </c>
      <c r="L4" s="1" t="s">
        <v>22</v>
      </c>
      <c r="M4" s="13" t="s">
        <v>23</v>
      </c>
      <c r="N4" s="14" t="s">
        <v>24</v>
      </c>
      <c r="O4" s="14" t="s">
        <v>25</v>
      </c>
      <c r="P4" s="14" t="s">
        <v>26</v>
      </c>
    </row>
    <row r="5" spans="1:16" x14ac:dyDescent="0.25">
      <c r="A5" s="3" t="s">
        <v>27</v>
      </c>
      <c r="B5" s="4" t="s">
        <v>5</v>
      </c>
      <c r="C5" s="4" t="s">
        <v>7</v>
      </c>
      <c r="D5" s="4" t="s">
        <v>6</v>
      </c>
      <c r="E5" s="3" t="s">
        <v>28</v>
      </c>
      <c r="F5" s="23">
        <f t="shared" ref="F5:K5" si="0">F9+F11+F12+F15+F19+F21</f>
        <v>596860000000</v>
      </c>
      <c r="G5" s="23">
        <f t="shared" si="0"/>
        <v>592166312190.08997</v>
      </c>
      <c r="H5" s="23">
        <f t="shared" si="0"/>
        <v>4693687809.9099998</v>
      </c>
      <c r="I5" s="23">
        <f t="shared" si="0"/>
        <v>471256851617.12006</v>
      </c>
      <c r="J5" s="23">
        <f t="shared" si="0"/>
        <v>143736929421.02002</v>
      </c>
      <c r="K5" s="23">
        <f t="shared" si="0"/>
        <v>140499987515.98999</v>
      </c>
      <c r="L5" s="23">
        <f>I5-J5</f>
        <v>327519922196.10004</v>
      </c>
      <c r="M5" s="23">
        <f>J5-K5</f>
        <v>3236941905.0300293</v>
      </c>
      <c r="N5" s="15">
        <f>+I5/F5</f>
        <v>0.78956011730911779</v>
      </c>
      <c r="O5" s="15">
        <f>+J5/F5</f>
        <v>0.24082185005029658</v>
      </c>
      <c r="P5" s="15">
        <f>+K5/F5</f>
        <v>0.23539856501690512</v>
      </c>
    </row>
    <row r="6" spans="1:16" ht="15.75" customHeight="1" x14ac:dyDescent="0.25">
      <c r="A6" s="3" t="s">
        <v>27</v>
      </c>
      <c r="B6" s="4" t="s">
        <v>5</v>
      </c>
      <c r="C6" s="16" t="s">
        <v>41</v>
      </c>
      <c r="D6" s="4" t="s">
        <v>10</v>
      </c>
      <c r="E6" s="3" t="s">
        <v>29</v>
      </c>
      <c r="F6" s="23">
        <f t="shared" ref="F6:K6" si="1">+F14+F20</f>
        <v>10995000000</v>
      </c>
      <c r="G6" s="23">
        <f t="shared" si="1"/>
        <v>10388000000</v>
      </c>
      <c r="H6" s="23">
        <f t="shared" si="1"/>
        <v>607000000</v>
      </c>
      <c r="I6" s="23">
        <f t="shared" si="1"/>
        <v>3567176167.79</v>
      </c>
      <c r="J6" s="23">
        <f t="shared" si="1"/>
        <v>2752768799.79</v>
      </c>
      <c r="K6" s="23">
        <f t="shared" si="1"/>
        <v>2505470416.79</v>
      </c>
      <c r="L6" s="23">
        <f t="shared" ref="L6:M7" si="2">I6-J6</f>
        <v>814407368</v>
      </c>
      <c r="M6" s="23">
        <f t="shared" si="2"/>
        <v>247298383</v>
      </c>
      <c r="N6" s="15">
        <f>+I6/F6</f>
        <v>0.32443621353251478</v>
      </c>
      <c r="O6" s="15">
        <f>+J6/F6</f>
        <v>0.25036551157708048</v>
      </c>
      <c r="P6" s="15">
        <f>+K6/F6</f>
        <v>0.22787361680673032</v>
      </c>
    </row>
    <row r="7" spans="1:16" x14ac:dyDescent="0.25">
      <c r="A7" s="3" t="s">
        <v>27</v>
      </c>
      <c r="B7" s="4" t="s">
        <v>8</v>
      </c>
      <c r="C7" s="4" t="s">
        <v>7</v>
      </c>
      <c r="D7" s="4" t="s">
        <v>9</v>
      </c>
      <c r="E7" s="3" t="s">
        <v>30</v>
      </c>
      <c r="F7" s="23">
        <f t="shared" ref="F7:K7" si="3">+F17</f>
        <v>79403000000</v>
      </c>
      <c r="G7" s="23">
        <f t="shared" si="3"/>
        <v>55988420615</v>
      </c>
      <c r="H7" s="23">
        <f t="shared" si="3"/>
        <v>23414579385</v>
      </c>
      <c r="I7" s="23">
        <f t="shared" si="3"/>
        <v>55946907363</v>
      </c>
      <c r="J7" s="23">
        <f t="shared" si="3"/>
        <v>909819503.94000006</v>
      </c>
      <c r="K7" s="23">
        <f t="shared" si="3"/>
        <v>909819503.94000006</v>
      </c>
      <c r="L7" s="23">
        <f t="shared" si="2"/>
        <v>55037087859.059998</v>
      </c>
      <c r="M7" s="23">
        <f>J7-K7</f>
        <v>0</v>
      </c>
      <c r="N7" s="15">
        <f>+I7/F7</f>
        <v>0.70459437758019217</v>
      </c>
      <c r="O7" s="15">
        <f>+J7/F7</f>
        <v>1.1458250997317482E-2</v>
      </c>
      <c r="P7" s="15">
        <f>+K7/F7</f>
        <v>1.1458250997317482E-2</v>
      </c>
    </row>
    <row r="8" spans="1:16" x14ac:dyDescent="0.25">
      <c r="A8" s="5" t="s">
        <v>31</v>
      </c>
      <c r="B8" s="6"/>
      <c r="C8" s="6"/>
      <c r="D8" s="6"/>
      <c r="E8" s="5"/>
      <c r="F8" s="5">
        <f t="shared" ref="F8:K8" si="4">SUM(F5:F7)</f>
        <v>687258000000</v>
      </c>
      <c r="G8" s="5">
        <f t="shared" si="4"/>
        <v>658542732805.08997</v>
      </c>
      <c r="H8" s="5">
        <f t="shared" si="4"/>
        <v>28715267194.91</v>
      </c>
      <c r="I8" s="5">
        <f t="shared" si="4"/>
        <v>530770935147.91003</v>
      </c>
      <c r="J8" s="5">
        <f t="shared" si="4"/>
        <v>147399517724.75003</v>
      </c>
      <c r="K8" s="5">
        <f t="shared" si="4"/>
        <v>143915277436.72</v>
      </c>
      <c r="L8" s="5">
        <f t="shared" ref="L8:M8" si="5">SUM(L5:L7)</f>
        <v>383371417423.16003</v>
      </c>
      <c r="M8" s="5">
        <f t="shared" si="5"/>
        <v>3484240288.0300293</v>
      </c>
      <c r="N8" s="17">
        <f>+I8/F8</f>
        <v>0.77230230153437285</v>
      </c>
      <c r="O8" s="17">
        <f>+J8/F8</f>
        <v>0.21447479363608721</v>
      </c>
      <c r="P8" s="17">
        <f>+K8/F8</f>
        <v>0.20940502320339668</v>
      </c>
    </row>
    <row r="9" spans="1:16" x14ac:dyDescent="0.25">
      <c r="A9" s="3" t="s">
        <v>32</v>
      </c>
      <c r="B9" s="4" t="s">
        <v>5</v>
      </c>
      <c r="C9" s="4" t="s">
        <v>7</v>
      </c>
      <c r="D9" s="4" t="s">
        <v>6</v>
      </c>
      <c r="E9" s="3" t="s">
        <v>28</v>
      </c>
      <c r="F9" s="34">
        <f>SUM('[4]E.P.AGREGADA ACUMULADA'!T5:T7)</f>
        <v>99162000000</v>
      </c>
      <c r="G9" s="34">
        <f>SUM('[4]E.P.AGREGADA ACUMULADA'!V5:V7)</f>
        <v>99161999999</v>
      </c>
      <c r="H9" s="34">
        <f>SUM('[4]E.P.AGREGADA ACUMULADA'!W5:W7)</f>
        <v>1</v>
      </c>
      <c r="I9" s="34">
        <f>SUM('[4]E.P.AGREGADA ACUMULADA'!X5:X7)</f>
        <v>19123201724.080002</v>
      </c>
      <c r="J9" s="34">
        <f>SUM('[4]E.P.AGREGADA ACUMULADA'!Y5:Y7)</f>
        <v>19123201724.080002</v>
      </c>
      <c r="K9" s="34">
        <f>SUM('[4]E.P.AGREGADA ACUMULADA'!AA5:AA7)</f>
        <v>19117019515.080002</v>
      </c>
      <c r="L9" s="23">
        <f t="shared" ref="L9" si="6">I9-J9</f>
        <v>0</v>
      </c>
      <c r="M9" s="23">
        <f>J9-K9</f>
        <v>6182209</v>
      </c>
      <c r="N9" s="15">
        <f>+I9/F9</f>
        <v>0.19284808418628105</v>
      </c>
      <c r="O9" s="15">
        <f>+J9/F9</f>
        <v>0.19284808418628105</v>
      </c>
      <c r="P9" s="15">
        <f>+K9/F9</f>
        <v>0.19278573964905912</v>
      </c>
    </row>
    <row r="10" spans="1:16" x14ac:dyDescent="0.25">
      <c r="A10" s="7" t="s">
        <v>33</v>
      </c>
      <c r="B10" s="8"/>
      <c r="C10" s="8"/>
      <c r="D10" s="8"/>
      <c r="E10" s="7"/>
      <c r="F10" s="7">
        <f t="shared" ref="F10:M10" si="7">SUM(F9)</f>
        <v>99162000000</v>
      </c>
      <c r="G10" s="7">
        <f t="shared" si="7"/>
        <v>99161999999</v>
      </c>
      <c r="H10" s="7">
        <f t="shared" si="7"/>
        <v>1</v>
      </c>
      <c r="I10" s="7">
        <f t="shared" si="7"/>
        <v>19123201724.080002</v>
      </c>
      <c r="J10" s="7">
        <f t="shared" si="7"/>
        <v>19123201724.080002</v>
      </c>
      <c r="K10" s="7">
        <f>SUM(K9)</f>
        <v>19117019515.080002</v>
      </c>
      <c r="L10" s="7">
        <f t="shared" si="7"/>
        <v>0</v>
      </c>
      <c r="M10" s="7">
        <f t="shared" si="7"/>
        <v>6182209</v>
      </c>
      <c r="N10" s="17">
        <f t="shared" ref="N10" si="8">+I10/F10</f>
        <v>0.19284808418628105</v>
      </c>
      <c r="O10" s="17">
        <f t="shared" ref="O10:O12" si="9">+J10/F10</f>
        <v>0.19284808418628105</v>
      </c>
      <c r="P10" s="17">
        <f t="shared" ref="P10" si="10">+K10/F10</f>
        <v>0.19278573964905912</v>
      </c>
    </row>
    <row r="11" spans="1:16" ht="22.5" x14ac:dyDescent="0.25">
      <c r="A11" s="3" t="s">
        <v>42</v>
      </c>
      <c r="B11" s="4" t="s">
        <v>5</v>
      </c>
      <c r="C11" s="4" t="s">
        <v>7</v>
      </c>
      <c r="D11" s="4" t="s">
        <v>6</v>
      </c>
      <c r="E11" s="3" t="s">
        <v>28</v>
      </c>
      <c r="F11" s="34">
        <f>SUM('[4]E.P.AGREGADA ACUMULADA'!T8)</f>
        <v>6308000000</v>
      </c>
      <c r="G11" s="34">
        <f>SUM('[4]E.P.AGREGADA ACUMULADA'!V8)</f>
        <v>4949856936</v>
      </c>
      <c r="H11" s="34">
        <f>SUM('[4]E.P.AGREGADA ACUMULADA'!W8)</f>
        <v>1358143064</v>
      </c>
      <c r="I11" s="34">
        <f>SUM('[4]E.P.AGREGADA ACUMULADA'!X8)</f>
        <v>114200730</v>
      </c>
      <c r="J11" s="34">
        <f>SUM('[4]E.P.AGREGADA ACUMULADA'!Y8)</f>
        <v>0</v>
      </c>
      <c r="K11" s="34">
        <f>SUM('[4]E.P.AGREGADA ACUMULADA'!AA8)</f>
        <v>0</v>
      </c>
      <c r="L11" s="23">
        <f t="shared" ref="L11:L12" si="11">I11-J11</f>
        <v>114200730</v>
      </c>
      <c r="M11" s="23">
        <f>J11-K11</f>
        <v>0</v>
      </c>
      <c r="N11" s="15">
        <f t="shared" ref="N11:N22" si="12">+I11/F11</f>
        <v>1.8104110653138872E-2</v>
      </c>
      <c r="O11" s="15">
        <f t="shared" si="9"/>
        <v>0</v>
      </c>
      <c r="P11" s="15">
        <f t="shared" ref="P11:P22" si="13">+K11/F11</f>
        <v>0</v>
      </c>
    </row>
    <row r="12" spans="1:16" ht="22.5" x14ac:dyDescent="0.25">
      <c r="A12" s="3" t="s">
        <v>43</v>
      </c>
      <c r="B12" s="4" t="s">
        <v>5</v>
      </c>
      <c r="C12" s="4" t="s">
        <v>7</v>
      </c>
      <c r="D12" s="4" t="s">
        <v>6</v>
      </c>
      <c r="E12" s="3" t="s">
        <v>28</v>
      </c>
      <c r="F12" s="34">
        <f>SUM('[4]E.P.AGREGADA ACUMULADA'!T9)</f>
        <v>465915000000</v>
      </c>
      <c r="G12" s="34">
        <f>SUM('[4]E.P.AGREGADA ACUMULADA'!V9)</f>
        <v>463745595172.51001</v>
      </c>
      <c r="H12" s="34">
        <f>SUM('[4]E.P.AGREGADA ACUMULADA'!W9)</f>
        <v>2169404827.4899998</v>
      </c>
      <c r="I12" s="34">
        <f>SUM('[4]E.P.AGREGADA ACUMULADA'!X9)</f>
        <v>444247190374.46002</v>
      </c>
      <c r="J12" s="34">
        <f>SUM('[4]E.P.AGREGADA ACUMULADA'!Y9)</f>
        <v>120305092833.94</v>
      </c>
      <c r="K12" s="34">
        <f>SUM('[4]E.P.AGREGADA ACUMULADA'!AA9)</f>
        <v>117074333137.91</v>
      </c>
      <c r="L12" s="23">
        <f t="shared" si="11"/>
        <v>323942097540.52002</v>
      </c>
      <c r="M12" s="23">
        <f>J12-K12</f>
        <v>3230759696.0299988</v>
      </c>
      <c r="N12" s="15">
        <f t="shared" si="12"/>
        <v>0.95349407161061572</v>
      </c>
      <c r="O12" s="15">
        <f t="shared" si="9"/>
        <v>0.25821253411875555</v>
      </c>
      <c r="P12" s="15">
        <f t="shared" si="13"/>
        <v>0.25127830857111277</v>
      </c>
    </row>
    <row r="13" spans="1:16" ht="22.5" x14ac:dyDescent="0.25">
      <c r="A13" s="7" t="s">
        <v>44</v>
      </c>
      <c r="B13" s="8"/>
      <c r="C13" s="8"/>
      <c r="D13" s="8"/>
      <c r="E13" s="7"/>
      <c r="F13" s="7">
        <f t="shared" ref="F13:J13" si="14">SUM(F11:F12)</f>
        <v>472223000000</v>
      </c>
      <c r="G13" s="7">
        <f t="shared" si="14"/>
        <v>468695452108.51001</v>
      </c>
      <c r="H13" s="7">
        <f t="shared" si="14"/>
        <v>3527547891.4899998</v>
      </c>
      <c r="I13" s="7">
        <f t="shared" si="14"/>
        <v>444361391104.46002</v>
      </c>
      <c r="J13" s="7">
        <f t="shared" si="14"/>
        <v>120305092833.94</v>
      </c>
      <c r="K13" s="7">
        <f>SUM(K11:K12)</f>
        <v>117074333137.91</v>
      </c>
      <c r="L13" s="7">
        <f t="shared" ref="L13:M13" si="15">SUM(L11:L12)</f>
        <v>324056298270.52002</v>
      </c>
      <c r="M13" s="7">
        <f t="shared" si="15"/>
        <v>3230759696.0299988</v>
      </c>
      <c r="N13" s="17">
        <f t="shared" si="12"/>
        <v>0.94099904304631499</v>
      </c>
      <c r="O13" s="17">
        <f t="shared" ref="O13:O22" si="16">+J13/F13</f>
        <v>0.25476330639113298</v>
      </c>
      <c r="P13" s="17">
        <f t="shared" si="13"/>
        <v>0.24792170889158302</v>
      </c>
    </row>
    <row r="14" spans="1:16" x14ac:dyDescent="0.25">
      <c r="A14" s="3" t="s">
        <v>34</v>
      </c>
      <c r="B14" s="4" t="s">
        <v>5</v>
      </c>
      <c r="C14" s="4" t="s">
        <v>7</v>
      </c>
      <c r="D14" s="9">
        <v>11</v>
      </c>
      <c r="E14" s="3" t="s">
        <v>28</v>
      </c>
      <c r="F14" s="34">
        <f>SUM('[4]E.P.AGREGADA ACUMULADA'!T12)</f>
        <v>10388000000</v>
      </c>
      <c r="G14" s="34">
        <f>SUM('[4]E.P.AGREGADA ACUMULADA'!V12)</f>
        <v>10388000000</v>
      </c>
      <c r="H14" s="34">
        <f>SUM('[4]E.P.AGREGADA ACUMULADA'!W12)</f>
        <v>0</v>
      </c>
      <c r="I14" s="34">
        <f>SUM('[4]E.P.AGREGADA ACUMULADA'!X12)</f>
        <v>3567176167.79</v>
      </c>
      <c r="J14" s="34">
        <f>SUM('[4]E.P.AGREGADA ACUMULADA'!Y12)</f>
        <v>2752768799.79</v>
      </c>
      <c r="K14" s="34">
        <f>SUM('[4]E.P.AGREGADA ACUMULADA'!AA12)</f>
        <v>2505470416.79</v>
      </c>
      <c r="L14" s="23">
        <f t="shared" ref="L14:L15" si="17">I14-J14</f>
        <v>814407368</v>
      </c>
      <c r="M14" s="23">
        <f>J14-K14</f>
        <v>247298383</v>
      </c>
      <c r="N14" s="15">
        <f t="shared" si="12"/>
        <v>0.34339393220927994</v>
      </c>
      <c r="O14" s="15">
        <f t="shared" si="16"/>
        <v>0.26499507121582594</v>
      </c>
      <c r="P14" s="15">
        <f t="shared" si="13"/>
        <v>0.24118891189738159</v>
      </c>
    </row>
    <row r="15" spans="1:16" x14ac:dyDescent="0.25">
      <c r="A15" s="3" t="s">
        <v>34</v>
      </c>
      <c r="B15" s="4" t="s">
        <v>5</v>
      </c>
      <c r="C15" s="4" t="s">
        <v>7</v>
      </c>
      <c r="D15" s="9">
        <v>10</v>
      </c>
      <c r="E15" s="3" t="s">
        <v>28</v>
      </c>
      <c r="F15" s="34">
        <f>'[4]E.P.AGREGADA ACUMULADA'!T10+'[4]E.P.AGREGADA ACUMULADA'!T11+'[4]E.P.AGREGADA ACUMULADA'!T13</f>
        <v>25310000000</v>
      </c>
      <c r="G15" s="34">
        <f>'[4]E.P.AGREGADA ACUMULADA'!V10+'[4]E.P.AGREGADA ACUMULADA'!V11+'[4]E.P.AGREGADA ACUMULADA'!V13</f>
        <v>24193860082.580002</v>
      </c>
      <c r="H15" s="34">
        <f>'[4]E.P.AGREGADA ACUMULADA'!W10+'[4]E.P.AGREGADA ACUMULADA'!W11+'[4]E.P.AGREGADA ACUMULADA'!W13</f>
        <v>1116139917.4200001</v>
      </c>
      <c r="I15" s="34">
        <f>'[4]E.P.AGREGADA ACUMULADA'!X10+'[4]E.P.AGREGADA ACUMULADA'!X11+'[4]E.P.AGREGADA ACUMULADA'!X13</f>
        <v>7766604481.5799999</v>
      </c>
      <c r="J15" s="34">
        <f>'[4]E.P.AGREGADA ACUMULADA'!Y10+'[4]E.P.AGREGADA ACUMULADA'!Y11+'[4]E.P.AGREGADA ACUMULADA'!Y13</f>
        <v>4302980556</v>
      </c>
      <c r="K15" s="34">
        <f>'[4]E.P.AGREGADA ACUMULADA'!AA10+'[4]E.P.AGREGADA ACUMULADA'!AA11+'[4]E.P.AGREGADA ACUMULADA'!AA13</f>
        <v>4302980556</v>
      </c>
      <c r="L15" s="23">
        <f t="shared" si="17"/>
        <v>3463623925.5799999</v>
      </c>
      <c r="M15" s="23">
        <f>J15-K15</f>
        <v>0</v>
      </c>
      <c r="N15" s="15">
        <f t="shared" si="12"/>
        <v>0.30685912609956539</v>
      </c>
      <c r="O15" s="15">
        <f t="shared" si="16"/>
        <v>0.17001108478862109</v>
      </c>
      <c r="P15" s="15">
        <f t="shared" si="13"/>
        <v>0.17001108478862109</v>
      </c>
    </row>
    <row r="16" spans="1:16" x14ac:dyDescent="0.25">
      <c r="A16" s="7" t="s">
        <v>35</v>
      </c>
      <c r="B16" s="8"/>
      <c r="C16" s="8"/>
      <c r="D16" s="8"/>
      <c r="E16" s="7"/>
      <c r="F16" s="25">
        <f>SUM(F14:F15)</f>
        <v>35698000000</v>
      </c>
      <c r="G16" s="25">
        <f t="shared" ref="G16:J16" si="18">SUM(G14:G15)</f>
        <v>34581860082.580002</v>
      </c>
      <c r="H16" s="25">
        <f t="shared" si="18"/>
        <v>1116139917.4200001</v>
      </c>
      <c r="I16" s="25">
        <f t="shared" si="18"/>
        <v>11333780649.369999</v>
      </c>
      <c r="J16" s="25">
        <f t="shared" si="18"/>
        <v>7055749355.79</v>
      </c>
      <c r="K16" s="25">
        <f>SUM(K14:K15)</f>
        <v>6808450972.79</v>
      </c>
      <c r="L16" s="25">
        <f t="shared" ref="L16:M16" si="19">SUM(L14:L15)</f>
        <v>4278031293.5799999</v>
      </c>
      <c r="M16" s="25">
        <f t="shared" si="19"/>
        <v>247298383</v>
      </c>
      <c r="N16" s="17">
        <f t="shared" si="12"/>
        <v>0.31749063391142357</v>
      </c>
      <c r="O16" s="17">
        <f t="shared" si="16"/>
        <v>0.19765111086867612</v>
      </c>
      <c r="P16" s="17">
        <f t="shared" si="13"/>
        <v>0.19072359719844248</v>
      </c>
    </row>
    <row r="17" spans="1:16" x14ac:dyDescent="0.25">
      <c r="A17" s="3" t="s">
        <v>38</v>
      </c>
      <c r="B17" s="4" t="s">
        <v>8</v>
      </c>
      <c r="C17" s="4" t="s">
        <v>7</v>
      </c>
      <c r="D17" s="4" t="s">
        <v>9</v>
      </c>
      <c r="E17" s="3" t="s">
        <v>30</v>
      </c>
      <c r="F17" s="35">
        <f>SUM('[4]E.P.AGREGADA ACUMULADA'!T14:T15)</f>
        <v>79403000000</v>
      </c>
      <c r="G17" s="35">
        <f>SUM('[4]E.P.AGREGADA ACUMULADA'!V14:V15)</f>
        <v>55988420615</v>
      </c>
      <c r="H17" s="35">
        <f>SUM('[4]E.P.AGREGADA ACUMULADA'!W14:W15)</f>
        <v>23414579385</v>
      </c>
      <c r="I17" s="35">
        <f>SUM('[4]E.P.AGREGADA ACUMULADA'!X14:X15)</f>
        <v>55946907363</v>
      </c>
      <c r="J17" s="35">
        <f>SUM('[4]E.P.AGREGADA ACUMULADA'!Y14:Y15)</f>
        <v>909819503.94000006</v>
      </c>
      <c r="K17" s="35">
        <f>SUM('[4]E.P.AGREGADA ACUMULADA'!AA14:AA15)</f>
        <v>909819503.94000006</v>
      </c>
      <c r="L17" s="23">
        <f t="shared" ref="L17" si="20">I17-J17</f>
        <v>55037087859.059998</v>
      </c>
      <c r="M17" s="23">
        <f>J17-K17</f>
        <v>0</v>
      </c>
      <c r="N17" s="15">
        <f t="shared" si="12"/>
        <v>0.70459437758019217</v>
      </c>
      <c r="O17" s="15">
        <f t="shared" si="16"/>
        <v>1.1458250997317482E-2</v>
      </c>
      <c r="P17" s="15">
        <f t="shared" si="13"/>
        <v>1.1458250997317482E-2</v>
      </c>
    </row>
    <row r="18" spans="1:16" x14ac:dyDescent="0.25">
      <c r="A18" s="7" t="s">
        <v>39</v>
      </c>
      <c r="B18" s="8"/>
      <c r="C18" s="8"/>
      <c r="D18" s="8"/>
      <c r="E18" s="7"/>
      <c r="F18" s="25">
        <f t="shared" ref="F18:M18" si="21">SUM(F17)</f>
        <v>79403000000</v>
      </c>
      <c r="G18" s="25">
        <f t="shared" si="21"/>
        <v>55988420615</v>
      </c>
      <c r="H18" s="25">
        <f t="shared" si="21"/>
        <v>23414579385</v>
      </c>
      <c r="I18" s="25">
        <f t="shared" si="21"/>
        <v>55946907363</v>
      </c>
      <c r="J18" s="25">
        <f t="shared" si="21"/>
        <v>909819503.94000006</v>
      </c>
      <c r="K18" s="25">
        <f>SUM(K17)</f>
        <v>909819503.94000006</v>
      </c>
      <c r="L18" s="25">
        <f t="shared" si="21"/>
        <v>55037087859.059998</v>
      </c>
      <c r="M18" s="25">
        <f t="shared" si="21"/>
        <v>0</v>
      </c>
      <c r="N18" s="17">
        <f t="shared" si="12"/>
        <v>0.70459437758019217</v>
      </c>
      <c r="O18" s="17">
        <f t="shared" si="16"/>
        <v>1.1458250997317482E-2</v>
      </c>
      <c r="P18" s="17">
        <f t="shared" si="13"/>
        <v>1.1458250997317482E-2</v>
      </c>
    </row>
    <row r="19" spans="1:16" x14ac:dyDescent="0.25">
      <c r="A19" s="3" t="s">
        <v>45</v>
      </c>
      <c r="B19" s="4" t="s">
        <v>5</v>
      </c>
      <c r="C19" s="4" t="s">
        <v>7</v>
      </c>
      <c r="D19" s="9">
        <v>10</v>
      </c>
      <c r="E19" s="3" t="s">
        <v>28</v>
      </c>
      <c r="F19" s="35">
        <f>SUM('[4]E.P.AGREGADA ACUMULADA'!T16)</f>
        <v>105000000</v>
      </c>
      <c r="G19" s="35">
        <f>SUM('[4]E.P.AGREGADA ACUMULADA'!V16)</f>
        <v>105000000</v>
      </c>
      <c r="H19" s="35">
        <f>SUM('[4]E.P.AGREGADA ACUMULADA'!W16)</f>
        <v>0</v>
      </c>
      <c r="I19" s="35">
        <f>SUM('[4]E.P.AGREGADA ACUMULADA'!X16)</f>
        <v>4171283</v>
      </c>
      <c r="J19" s="35">
        <f>SUM('[4]E.P.AGREGADA ACUMULADA'!Y16)</f>
        <v>4171283</v>
      </c>
      <c r="K19" s="35">
        <f>SUM('[4]E.P.AGREGADA ACUMULADA'!AA16)</f>
        <v>4171283</v>
      </c>
      <c r="L19" s="23">
        <f t="shared" ref="L19:L21" si="22">I19-J19</f>
        <v>0</v>
      </c>
      <c r="M19" s="23">
        <f>J19-K19</f>
        <v>0</v>
      </c>
      <c r="N19" s="15">
        <f t="shared" si="12"/>
        <v>3.9726504761904764E-2</v>
      </c>
      <c r="O19" s="15">
        <f t="shared" si="16"/>
        <v>3.9726504761904764E-2</v>
      </c>
      <c r="P19" s="15">
        <f t="shared" si="13"/>
        <v>3.9726504761904764E-2</v>
      </c>
    </row>
    <row r="20" spans="1:16" ht="22.5" x14ac:dyDescent="0.25">
      <c r="A20" s="3" t="s">
        <v>46</v>
      </c>
      <c r="B20" s="4" t="s">
        <v>5</v>
      </c>
      <c r="C20" s="4" t="s">
        <v>11</v>
      </c>
      <c r="D20" s="9">
        <v>11</v>
      </c>
      <c r="E20" s="3" t="s">
        <v>40</v>
      </c>
      <c r="F20" s="35">
        <f>SUM('[4]E.P.AGREGADA ACUMULADA'!T18)</f>
        <v>607000000</v>
      </c>
      <c r="G20" s="35">
        <f>SUM('[4]E.P.AGREGADA ACUMULADA'!V18)</f>
        <v>0</v>
      </c>
      <c r="H20" s="35">
        <f>SUM('[4]E.P.AGREGADA ACUMULADA'!W18)</f>
        <v>607000000</v>
      </c>
      <c r="I20" s="35">
        <f>SUM('[4]E.P.AGREGADA ACUMULADA'!X18)</f>
        <v>0</v>
      </c>
      <c r="J20" s="35">
        <f>SUM('[4]E.P.AGREGADA ACUMULADA'!Y18)</f>
        <v>0</v>
      </c>
      <c r="K20" s="35">
        <f>SUM('[4]E.P.AGREGADA ACUMULADA'!AA18)</f>
        <v>0</v>
      </c>
      <c r="L20" s="23">
        <f t="shared" si="22"/>
        <v>0</v>
      </c>
      <c r="M20" s="23">
        <f>J20-K20</f>
        <v>0</v>
      </c>
      <c r="N20" s="15">
        <f t="shared" si="12"/>
        <v>0</v>
      </c>
      <c r="O20" s="15">
        <f t="shared" si="16"/>
        <v>0</v>
      </c>
      <c r="P20" s="15">
        <f t="shared" si="13"/>
        <v>0</v>
      </c>
    </row>
    <row r="21" spans="1:16" ht="22.5" x14ac:dyDescent="0.25">
      <c r="A21" s="3" t="s">
        <v>47</v>
      </c>
      <c r="B21" s="4" t="s">
        <v>5</v>
      </c>
      <c r="C21" s="4" t="s">
        <v>7</v>
      </c>
      <c r="D21" s="9">
        <v>10</v>
      </c>
      <c r="E21" s="3" t="s">
        <v>28</v>
      </c>
      <c r="F21" s="35">
        <f>'[4]E.P.AGREGADA ACUMULADA'!T17+'[4]E.P.AGREGADA ACUMULADA'!T19</f>
        <v>60000000</v>
      </c>
      <c r="G21" s="35">
        <f>'[4]E.P.AGREGADA ACUMULADA'!V17+'[4]E.P.AGREGADA ACUMULADA'!V19</f>
        <v>10000000</v>
      </c>
      <c r="H21" s="35">
        <f>'[4]E.P.AGREGADA ACUMULADA'!W17+'[4]E.P.AGREGADA ACUMULADA'!W19</f>
        <v>50000000</v>
      </c>
      <c r="I21" s="35">
        <f>'[4]E.P.AGREGADA ACUMULADA'!X17+'[4]E.P.AGREGADA ACUMULADA'!X19</f>
        <v>1483024</v>
      </c>
      <c r="J21" s="35">
        <f>'[4]E.P.AGREGADA ACUMULADA'!Y17+'[4]E.P.AGREGADA ACUMULADA'!Y19</f>
        <v>1483024</v>
      </c>
      <c r="K21" s="35">
        <f>'[4]E.P.AGREGADA ACUMULADA'!AA17+'[4]E.P.AGREGADA ACUMULADA'!AA19</f>
        <v>1483024</v>
      </c>
      <c r="L21" s="23">
        <f t="shared" si="22"/>
        <v>0</v>
      </c>
      <c r="M21" s="23">
        <f>J21-K21</f>
        <v>0</v>
      </c>
      <c r="N21" s="15">
        <f t="shared" si="12"/>
        <v>2.4717066666666666E-2</v>
      </c>
      <c r="O21" s="15">
        <f t="shared" si="16"/>
        <v>2.4717066666666666E-2</v>
      </c>
      <c r="P21" s="15">
        <f t="shared" si="13"/>
        <v>2.4717066666666666E-2</v>
      </c>
    </row>
    <row r="22" spans="1:16" ht="33.75" x14ac:dyDescent="0.25">
      <c r="A22" s="7" t="s">
        <v>48</v>
      </c>
      <c r="B22" s="8"/>
      <c r="C22" s="8"/>
      <c r="D22" s="8"/>
      <c r="E22" s="7"/>
      <c r="F22" s="25">
        <f>SUM(F19:F21)</f>
        <v>772000000</v>
      </c>
      <c r="G22" s="25">
        <f t="shared" ref="G22:M22" si="23">SUM(G19:G21)</f>
        <v>115000000</v>
      </c>
      <c r="H22" s="25">
        <f t="shared" si="23"/>
        <v>657000000</v>
      </c>
      <c r="I22" s="25">
        <f t="shared" si="23"/>
        <v>5654307</v>
      </c>
      <c r="J22" s="25">
        <f t="shared" si="23"/>
        <v>5654307</v>
      </c>
      <c r="K22" s="25">
        <f>SUM(K19:K21)</f>
        <v>5654307</v>
      </c>
      <c r="L22" s="25">
        <f t="shared" si="23"/>
        <v>0</v>
      </c>
      <c r="M22" s="25">
        <f t="shared" si="23"/>
        <v>0</v>
      </c>
      <c r="N22" s="17">
        <f t="shared" si="12"/>
        <v>7.3242318652849744E-3</v>
      </c>
      <c r="O22" s="17">
        <f t="shared" si="16"/>
        <v>7.3242318652849744E-3</v>
      </c>
      <c r="P22" s="17">
        <f t="shared" si="13"/>
        <v>7.3242318652849744E-3</v>
      </c>
    </row>
    <row r="23" spans="1:16" x14ac:dyDescent="0.25">
      <c r="A23" s="10" t="s">
        <v>36</v>
      </c>
      <c r="B23" s="11" t="s">
        <v>5</v>
      </c>
      <c r="C23" s="11" t="s">
        <v>7</v>
      </c>
      <c r="D23" s="11" t="s">
        <v>10</v>
      </c>
      <c r="E23" s="10" t="s">
        <v>29</v>
      </c>
      <c r="F23" s="27">
        <f>SUM(F24:F26)</f>
        <v>1489241558</v>
      </c>
      <c r="G23" s="27">
        <f>SUM(G24:G26)</f>
        <v>0</v>
      </c>
      <c r="H23" s="27">
        <f>SUM(H24:H26)</f>
        <v>0</v>
      </c>
      <c r="I23" s="27">
        <f t="shared" ref="I23:K23" si="24">SUM(I24:I26)</f>
        <v>0</v>
      </c>
      <c r="J23" s="27">
        <f t="shared" si="24"/>
        <v>0</v>
      </c>
      <c r="K23" s="27">
        <f t="shared" si="24"/>
        <v>0</v>
      </c>
      <c r="L23" s="23">
        <f t="shared" ref="L23:L26" si="25">I23-J23</f>
        <v>0</v>
      </c>
      <c r="M23" s="23">
        <f>J23-K23</f>
        <v>0</v>
      </c>
      <c r="N23" s="15">
        <f t="shared" ref="N23:N24" si="26">+I23/F23</f>
        <v>0</v>
      </c>
      <c r="O23" s="15">
        <f t="shared" ref="O23:O24" si="27">+J23/F23</f>
        <v>0</v>
      </c>
      <c r="P23" s="15">
        <f t="shared" ref="P23:P24" si="28">+K23/F23</f>
        <v>0</v>
      </c>
    </row>
    <row r="24" spans="1:16" ht="45" x14ac:dyDescent="0.25">
      <c r="A24" s="3" t="s">
        <v>49</v>
      </c>
      <c r="B24" s="4" t="s">
        <v>5</v>
      </c>
      <c r="C24" s="4" t="s">
        <v>7</v>
      </c>
      <c r="D24" s="9">
        <v>11</v>
      </c>
      <c r="E24" s="3" t="s">
        <v>29</v>
      </c>
      <c r="F24" s="34">
        <f>SUM('[4]E.P.AGREGADA ACUMULADA'!T20)</f>
        <v>1487241558</v>
      </c>
      <c r="G24" s="34">
        <f>SUM('[4]E.P.AGREGADA ACUMULADA'!V20)</f>
        <v>0</v>
      </c>
      <c r="H24" s="34">
        <f>SUM('[4]E.P.AGREGADA ACUMULADA'!W20)</f>
        <v>0</v>
      </c>
      <c r="I24" s="34">
        <f>SUM('[4]E.P.AGREGADA ACUMULADA'!X20)</f>
        <v>0</v>
      </c>
      <c r="J24" s="34">
        <f>SUM('[4]E.P.AGREGADA ACUMULADA'!Y20)</f>
        <v>0</v>
      </c>
      <c r="K24" s="34">
        <f>SUM('[4]E.P.AGREGADA ACUMULADA'!AA20)</f>
        <v>0</v>
      </c>
      <c r="L24" s="23">
        <f t="shared" si="25"/>
        <v>0</v>
      </c>
      <c r="M24" s="23">
        <f>J24-K24</f>
        <v>0</v>
      </c>
      <c r="N24" s="15">
        <f t="shared" si="26"/>
        <v>0</v>
      </c>
      <c r="O24" s="15">
        <f t="shared" si="27"/>
        <v>0</v>
      </c>
      <c r="P24" s="15">
        <f t="shared" si="28"/>
        <v>0</v>
      </c>
    </row>
    <row r="25" spans="1:16" ht="56.25" x14ac:dyDescent="0.25">
      <c r="A25" s="3" t="s">
        <v>50</v>
      </c>
      <c r="B25" s="4" t="s">
        <v>5</v>
      </c>
      <c r="C25" s="4" t="s">
        <v>7</v>
      </c>
      <c r="D25" s="9">
        <v>11</v>
      </c>
      <c r="E25" s="3" t="s">
        <v>29</v>
      </c>
      <c r="F25" s="34">
        <f>SUM('[4]E.P.AGREGADA ACUMULADA'!T21)</f>
        <v>1000000</v>
      </c>
      <c r="G25" s="34">
        <f>SUM('[4]E.P.AGREGADA ACUMULADA'!V21)</f>
        <v>0</v>
      </c>
      <c r="H25" s="34">
        <f>SUM('[4]E.P.AGREGADA ACUMULADA'!W21)</f>
        <v>0</v>
      </c>
      <c r="I25" s="34">
        <f>SUM('[4]E.P.AGREGADA ACUMULADA'!X21)</f>
        <v>0</v>
      </c>
      <c r="J25" s="34">
        <f>SUM('[4]E.P.AGREGADA ACUMULADA'!Y21)</f>
        <v>0</v>
      </c>
      <c r="K25" s="34">
        <f>SUM('[4]E.P.AGREGADA ACUMULADA'!AA21)</f>
        <v>0</v>
      </c>
      <c r="L25" s="23">
        <f t="shared" si="25"/>
        <v>0</v>
      </c>
      <c r="M25" s="23">
        <f>J25-K25</f>
        <v>0</v>
      </c>
      <c r="N25" s="15">
        <f>+I25/F25</f>
        <v>0</v>
      </c>
      <c r="O25" s="15">
        <f>+J25/F25</f>
        <v>0</v>
      </c>
      <c r="P25" s="15">
        <f>+K25/F25</f>
        <v>0</v>
      </c>
    </row>
    <row r="26" spans="1:16" ht="45" x14ac:dyDescent="0.25">
      <c r="A26" s="3" t="s">
        <v>51</v>
      </c>
      <c r="B26" s="4" t="s">
        <v>5</v>
      </c>
      <c r="C26" s="4" t="s">
        <v>7</v>
      </c>
      <c r="D26" s="9">
        <v>11</v>
      </c>
      <c r="E26" s="3" t="s">
        <v>29</v>
      </c>
      <c r="F26" s="34">
        <f>SUM('[4]E.P.AGREGADA ACUMULADA'!T22)</f>
        <v>1000000</v>
      </c>
      <c r="G26" s="34">
        <f>SUM('[4]E.P.AGREGADA ACUMULADA'!V22)</f>
        <v>0</v>
      </c>
      <c r="H26" s="34">
        <f>SUM('[4]E.P.AGREGADA ACUMULADA'!W22)</f>
        <v>0</v>
      </c>
      <c r="I26" s="34">
        <f>SUM('[4]E.P.AGREGADA ACUMULADA'!X22)</f>
        <v>0</v>
      </c>
      <c r="J26" s="34">
        <f>SUM('[4]E.P.AGREGADA ACUMULADA'!Y22)</f>
        <v>0</v>
      </c>
      <c r="K26" s="34">
        <f>SUM('[4]E.P.AGREGADA ACUMULADA'!AA22)</f>
        <v>0</v>
      </c>
      <c r="L26" s="23">
        <f t="shared" si="25"/>
        <v>0</v>
      </c>
      <c r="M26" s="23">
        <f>J26-K26</f>
        <v>0</v>
      </c>
      <c r="N26" s="15">
        <f>+I26/F26</f>
        <v>0</v>
      </c>
      <c r="O26" s="15">
        <f>+J26/F26</f>
        <v>0</v>
      </c>
      <c r="P26" s="15">
        <f>+K26/F26</f>
        <v>0</v>
      </c>
    </row>
    <row r="27" spans="1:16" x14ac:dyDescent="0.25">
      <c r="A27" s="42" t="s">
        <v>37</v>
      </c>
      <c r="B27" s="42"/>
      <c r="C27" s="42"/>
      <c r="D27" s="42"/>
      <c r="E27" s="42"/>
      <c r="F27" s="28">
        <f t="shared" ref="F27:J27" si="29">F8+F23</f>
        <v>688747241558</v>
      </c>
      <c r="G27" s="28">
        <f t="shared" si="29"/>
        <v>658542732805.08997</v>
      </c>
      <c r="H27" s="28">
        <f t="shared" si="29"/>
        <v>28715267194.91</v>
      </c>
      <c r="I27" s="28">
        <f t="shared" si="29"/>
        <v>530770935147.91003</v>
      </c>
      <c r="J27" s="28">
        <f t="shared" si="29"/>
        <v>147399517724.75003</v>
      </c>
      <c r="K27" s="28">
        <f>K8+K23</f>
        <v>143915277436.72</v>
      </c>
      <c r="L27" s="28">
        <f>L8+L23</f>
        <v>383371417423.16003</v>
      </c>
      <c r="M27" s="28">
        <f>M8+M23</f>
        <v>3484240288.0300293</v>
      </c>
      <c r="N27" s="17">
        <f>+I27/F27</f>
        <v>0.77063239331059208</v>
      </c>
      <c r="O27" s="17">
        <f>+J27/F27</f>
        <v>0.21401104618774344</v>
      </c>
      <c r="P27" s="17">
        <f>+K27/F27</f>
        <v>0.20895223785023431</v>
      </c>
    </row>
    <row r="28" spans="1:16" x14ac:dyDescent="0.25">
      <c r="F28" s="29"/>
      <c r="G28" s="19"/>
      <c r="H28" s="20"/>
      <c r="I28" s="19"/>
      <c r="K28" s="29"/>
      <c r="L28" s="29"/>
      <c r="M28" s="29"/>
      <c r="N28" s="21"/>
    </row>
    <row r="29" spans="1:16" x14ac:dyDescent="0.25">
      <c r="A29" s="22" t="s">
        <v>52</v>
      </c>
      <c r="F29" s="30"/>
      <c r="G29" s="31"/>
      <c r="I29" s="29"/>
    </row>
    <row r="30" spans="1:16" x14ac:dyDescent="0.25">
      <c r="F30" s="32"/>
      <c r="G30" s="33"/>
      <c r="I30" s="29"/>
      <c r="K30" s="29"/>
      <c r="L30" s="29"/>
      <c r="M30" s="29"/>
    </row>
    <row r="31" spans="1:16" x14ac:dyDescent="0.25">
      <c r="F31" s="30"/>
      <c r="I31" s="29"/>
    </row>
    <row r="32" spans="1:16" x14ac:dyDescent="0.25">
      <c r="F32" s="30"/>
      <c r="I32" s="29"/>
      <c r="K32" s="29"/>
      <c r="L32" s="29"/>
      <c r="M32" s="29"/>
    </row>
    <row r="33" spans="6:13" x14ac:dyDescent="0.25">
      <c r="F33" s="30"/>
      <c r="G33" s="19"/>
      <c r="I33" s="19"/>
    </row>
    <row r="34" spans="6:13" x14ac:dyDescent="0.25">
      <c r="I34" s="29"/>
    </row>
    <row r="35" spans="6:13" x14ac:dyDescent="0.25">
      <c r="I35" s="19"/>
      <c r="K35" s="29"/>
      <c r="L35" s="29"/>
      <c r="M35" s="29"/>
    </row>
  </sheetData>
  <mergeCells count="7">
    <mergeCell ref="A27:E27"/>
    <mergeCell ref="A1:P1"/>
    <mergeCell ref="A2:P2"/>
    <mergeCell ref="A3:E3"/>
    <mergeCell ref="F3:K3"/>
    <mergeCell ref="L3:M3"/>
    <mergeCell ref="N3:P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workbookViewId="0">
      <selection activeCell="L3" sqref="L3:M27"/>
    </sheetView>
  </sheetViews>
  <sheetFormatPr baseColWidth="10" defaultRowHeight="15" x14ac:dyDescent="0.25"/>
  <cols>
    <col min="1" max="1" width="26" style="18" customWidth="1"/>
    <col min="2" max="2" width="6.140625" style="18" bestFit="1" customWidth="1"/>
    <col min="3" max="3" width="5.5703125" style="18" customWidth="1"/>
    <col min="4" max="4" width="4.85546875" style="18" bestFit="1" customWidth="1"/>
    <col min="5" max="5" width="20.5703125" style="18" bestFit="1" customWidth="1"/>
    <col min="6" max="7" width="16.7109375" style="18" bestFit="1" customWidth="1"/>
    <col min="8" max="8" width="15.28515625" style="18" bestFit="1" customWidth="1"/>
    <col min="9" max="11" width="16.7109375" style="18" bestFit="1" customWidth="1"/>
    <col min="12" max="13" width="16.7109375" style="18" customWidth="1"/>
    <col min="14" max="15" width="10.5703125" style="18" bestFit="1" customWidth="1"/>
    <col min="16" max="16" width="10.42578125" style="18" bestFit="1" customWidth="1"/>
    <col min="17" max="17" width="13.140625" style="18" bestFit="1" customWidth="1"/>
    <col min="18" max="16384" width="11.42578125" style="18"/>
  </cols>
  <sheetData>
    <row r="1" spans="1:16" ht="33.75" customHeight="1" x14ac:dyDescent="0.25">
      <c r="A1" s="43" t="s">
        <v>59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26.25" customHeight="1" x14ac:dyDescent="0.25">
      <c r="A2" s="44" t="s">
        <v>60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5.75" customHeight="1" x14ac:dyDescent="0.25">
      <c r="A3" s="45" t="s">
        <v>3</v>
      </c>
      <c r="B3" s="46"/>
      <c r="C3" s="46"/>
      <c r="D3" s="46"/>
      <c r="E3" s="47"/>
      <c r="F3" s="48" t="s">
        <v>13</v>
      </c>
      <c r="G3" s="49"/>
      <c r="H3" s="49"/>
      <c r="I3" s="49"/>
      <c r="J3" s="49"/>
      <c r="K3" s="50"/>
      <c r="L3" s="51" t="s">
        <v>14</v>
      </c>
      <c r="M3" s="52"/>
      <c r="N3" s="53" t="s">
        <v>15</v>
      </c>
      <c r="O3" s="54"/>
      <c r="P3" s="55"/>
    </row>
    <row r="4" spans="1:16" ht="56.25" x14ac:dyDescent="0.25">
      <c r="A4" s="2" t="s">
        <v>12</v>
      </c>
      <c r="B4" s="2" t="s">
        <v>0</v>
      </c>
      <c r="C4" s="2" t="s">
        <v>2</v>
      </c>
      <c r="D4" s="12" t="s">
        <v>1</v>
      </c>
      <c r="E4" s="2" t="s">
        <v>16</v>
      </c>
      <c r="F4" s="12" t="s">
        <v>17</v>
      </c>
      <c r="G4" s="12" t="s">
        <v>18</v>
      </c>
      <c r="H4" s="12" t="s">
        <v>19</v>
      </c>
      <c r="I4" s="2" t="s">
        <v>20</v>
      </c>
      <c r="J4" s="2" t="s">
        <v>21</v>
      </c>
      <c r="K4" s="12" t="s">
        <v>4</v>
      </c>
      <c r="L4" s="1" t="s">
        <v>22</v>
      </c>
      <c r="M4" s="13" t="s">
        <v>23</v>
      </c>
      <c r="N4" s="14" t="s">
        <v>24</v>
      </c>
      <c r="O4" s="14" t="s">
        <v>25</v>
      </c>
      <c r="P4" s="14" t="s">
        <v>26</v>
      </c>
    </row>
    <row r="5" spans="1:16" x14ac:dyDescent="0.25">
      <c r="A5" s="3" t="s">
        <v>27</v>
      </c>
      <c r="B5" s="4" t="s">
        <v>5</v>
      </c>
      <c r="C5" s="4" t="s">
        <v>7</v>
      </c>
      <c r="D5" s="4" t="s">
        <v>6</v>
      </c>
      <c r="E5" s="3" t="s">
        <v>28</v>
      </c>
      <c r="F5" s="23">
        <f t="shared" ref="F5:K5" si="0">F9+F11+F12+F15+F19+F21</f>
        <v>596860000000</v>
      </c>
      <c r="G5" s="23">
        <f t="shared" si="0"/>
        <v>593687688223.00989</v>
      </c>
      <c r="H5" s="23">
        <f t="shared" si="0"/>
        <v>3172311776.9900002</v>
      </c>
      <c r="I5" s="23">
        <f t="shared" si="0"/>
        <v>488022881369.46002</v>
      </c>
      <c r="J5" s="23">
        <f t="shared" si="0"/>
        <v>192868916011.86002</v>
      </c>
      <c r="K5" s="23">
        <f t="shared" si="0"/>
        <v>187015748728.83002</v>
      </c>
      <c r="L5" s="23">
        <f>I5-J5</f>
        <v>295153965357.59998</v>
      </c>
      <c r="M5" s="23">
        <f>J5-K5</f>
        <v>5853167283.0299988</v>
      </c>
      <c r="N5" s="15">
        <f>+I5/F5</f>
        <v>0.81765050660030836</v>
      </c>
      <c r="O5" s="15">
        <f>+J5/F5</f>
        <v>0.32313928896535205</v>
      </c>
      <c r="P5" s="15">
        <f>+K5/F5</f>
        <v>0.31333268895357375</v>
      </c>
    </row>
    <row r="6" spans="1:16" ht="15.75" customHeight="1" x14ac:dyDescent="0.25">
      <c r="A6" s="3" t="s">
        <v>27</v>
      </c>
      <c r="B6" s="4" t="s">
        <v>5</v>
      </c>
      <c r="C6" s="16" t="s">
        <v>41</v>
      </c>
      <c r="D6" s="4" t="s">
        <v>10</v>
      </c>
      <c r="E6" s="3" t="s">
        <v>29</v>
      </c>
      <c r="F6" s="23">
        <f t="shared" ref="F6:K6" si="1">+F14+F20</f>
        <v>10995000000</v>
      </c>
      <c r="G6" s="23">
        <f t="shared" si="1"/>
        <v>10388000000</v>
      </c>
      <c r="H6" s="23">
        <f t="shared" si="1"/>
        <v>607000000</v>
      </c>
      <c r="I6" s="23">
        <f t="shared" si="1"/>
        <v>6398869562.79</v>
      </c>
      <c r="J6" s="23">
        <f t="shared" si="1"/>
        <v>6398869562.79</v>
      </c>
      <c r="K6" s="23">
        <f t="shared" si="1"/>
        <v>6182052270.79</v>
      </c>
      <c r="L6" s="23">
        <f t="shared" ref="L6:M7" si="2">I6-J6</f>
        <v>0</v>
      </c>
      <c r="M6" s="23">
        <f t="shared" si="2"/>
        <v>216817292</v>
      </c>
      <c r="N6" s="15">
        <f>+I6/F6</f>
        <v>0.58197995114051837</v>
      </c>
      <c r="O6" s="15">
        <f>+J6/F6</f>
        <v>0.58197995114051837</v>
      </c>
      <c r="P6" s="15">
        <f>+K6/F6</f>
        <v>0.56226032476489318</v>
      </c>
    </row>
    <row r="7" spans="1:16" x14ac:dyDescent="0.25">
      <c r="A7" s="3" t="s">
        <v>27</v>
      </c>
      <c r="B7" s="4" t="s">
        <v>8</v>
      </c>
      <c r="C7" s="4" t="s">
        <v>7</v>
      </c>
      <c r="D7" s="4" t="s">
        <v>9</v>
      </c>
      <c r="E7" s="3" t="s">
        <v>30</v>
      </c>
      <c r="F7" s="23">
        <f t="shared" ref="F7:K7" si="3">+F17</f>
        <v>79403000000</v>
      </c>
      <c r="G7" s="23">
        <f t="shared" si="3"/>
        <v>55988420615</v>
      </c>
      <c r="H7" s="23">
        <f t="shared" si="3"/>
        <v>23414579385</v>
      </c>
      <c r="I7" s="23">
        <f t="shared" si="3"/>
        <v>55946907363</v>
      </c>
      <c r="J7" s="23">
        <f t="shared" si="3"/>
        <v>26009710130.939999</v>
      </c>
      <c r="K7" s="23">
        <f t="shared" si="3"/>
        <v>977527831.94000006</v>
      </c>
      <c r="L7" s="23">
        <f t="shared" si="2"/>
        <v>29937197232.060001</v>
      </c>
      <c r="M7" s="23">
        <f>J7-K7</f>
        <v>25032182299</v>
      </c>
      <c r="N7" s="15">
        <f>+I7/F7</f>
        <v>0.70459437758019217</v>
      </c>
      <c r="O7" s="15">
        <f>+J7/F7</f>
        <v>0.32756583669307204</v>
      </c>
      <c r="P7" s="15">
        <f>+K7/F7</f>
        <v>1.2310968501693892E-2</v>
      </c>
    </row>
    <row r="8" spans="1:16" x14ac:dyDescent="0.25">
      <c r="A8" s="5" t="s">
        <v>31</v>
      </c>
      <c r="B8" s="6"/>
      <c r="C8" s="6"/>
      <c r="D8" s="6"/>
      <c r="E8" s="5"/>
      <c r="F8" s="5">
        <f t="shared" ref="F8:K8" si="4">SUM(F5:F7)</f>
        <v>687258000000</v>
      </c>
      <c r="G8" s="5">
        <f t="shared" si="4"/>
        <v>660064108838.00989</v>
      </c>
      <c r="H8" s="5">
        <f t="shared" si="4"/>
        <v>27193891161.990002</v>
      </c>
      <c r="I8" s="5">
        <f t="shared" si="4"/>
        <v>550368658295.25</v>
      </c>
      <c r="J8" s="5">
        <f t="shared" si="4"/>
        <v>225277495705.59003</v>
      </c>
      <c r="K8" s="5">
        <f t="shared" si="4"/>
        <v>194175328831.56003</v>
      </c>
      <c r="L8" s="5">
        <f t="shared" ref="L8:M8" si="5">SUM(L5:L7)</f>
        <v>325091162589.65997</v>
      </c>
      <c r="M8" s="5">
        <f t="shared" si="5"/>
        <v>31102166874.029999</v>
      </c>
      <c r="N8" s="17">
        <f>+I8/F8</f>
        <v>0.80081811822525162</v>
      </c>
      <c r="O8" s="17">
        <f>+J8/F8</f>
        <v>0.32779174008245815</v>
      </c>
      <c r="P8" s="17">
        <f>+K8/F8</f>
        <v>0.28253629471255343</v>
      </c>
    </row>
    <row r="9" spans="1:16" x14ac:dyDescent="0.25">
      <c r="A9" s="3" t="s">
        <v>32</v>
      </c>
      <c r="B9" s="4" t="s">
        <v>5</v>
      </c>
      <c r="C9" s="4" t="s">
        <v>7</v>
      </c>
      <c r="D9" s="4" t="s">
        <v>6</v>
      </c>
      <c r="E9" s="3" t="s">
        <v>28</v>
      </c>
      <c r="F9" s="34">
        <f>SUM('[5]E.P. AGREGADA ACUMULADA'!T5:T7)</f>
        <v>99162000000</v>
      </c>
      <c r="G9" s="34">
        <f>SUM('[5]E.P. AGREGADA ACUMULADA'!V5:V7)</f>
        <v>99161999999</v>
      </c>
      <c r="H9" s="34">
        <f>SUM('[5]E.P. AGREGADA ACUMULADA'!W5:W7)</f>
        <v>1</v>
      </c>
      <c r="I9" s="34">
        <f>SUM('[5]E.P. AGREGADA ACUMULADA'!X5:X7)</f>
        <v>24982087379.84</v>
      </c>
      <c r="J9" s="34">
        <f>SUM('[5]E.P. AGREGADA ACUMULADA'!Y5:Y7)</f>
        <v>24863105852.84</v>
      </c>
      <c r="K9" s="34">
        <f>SUM('[5]E.P. AGREGADA ACUMULADA'!AA5:AA7)</f>
        <v>24796851005.080002</v>
      </c>
      <c r="L9" s="23">
        <f t="shared" ref="L9" si="6">I9-J9</f>
        <v>118981527</v>
      </c>
      <c r="M9" s="23">
        <f>J9-K9</f>
        <v>66254847.759998322</v>
      </c>
      <c r="N9" s="15">
        <f>+I9/F9</f>
        <v>0.25193206449890077</v>
      </c>
      <c r="O9" s="15">
        <f>+J9/F9</f>
        <v>0.25073219431677457</v>
      </c>
      <c r="P9" s="15">
        <f>+K9/F9</f>
        <v>0.25006404676267119</v>
      </c>
    </row>
    <row r="10" spans="1:16" x14ac:dyDescent="0.25">
      <c r="A10" s="7" t="s">
        <v>33</v>
      </c>
      <c r="B10" s="8"/>
      <c r="C10" s="8"/>
      <c r="D10" s="8"/>
      <c r="E10" s="7"/>
      <c r="F10" s="7">
        <f t="shared" ref="F10:M10" si="7">SUM(F9)</f>
        <v>99162000000</v>
      </c>
      <c r="G10" s="7">
        <f t="shared" si="7"/>
        <v>99161999999</v>
      </c>
      <c r="H10" s="7">
        <f t="shared" si="7"/>
        <v>1</v>
      </c>
      <c r="I10" s="7">
        <f t="shared" si="7"/>
        <v>24982087379.84</v>
      </c>
      <c r="J10" s="7">
        <f t="shared" si="7"/>
        <v>24863105852.84</v>
      </c>
      <c r="K10" s="7">
        <f>SUM(K9)</f>
        <v>24796851005.080002</v>
      </c>
      <c r="L10" s="7">
        <f t="shared" si="7"/>
        <v>118981527</v>
      </c>
      <c r="M10" s="7">
        <f t="shared" si="7"/>
        <v>66254847.759998322</v>
      </c>
      <c r="N10" s="17">
        <f t="shared" ref="N10" si="8">+I10/F10</f>
        <v>0.25193206449890077</v>
      </c>
      <c r="O10" s="17">
        <f t="shared" ref="O10:O12" si="9">+J10/F10</f>
        <v>0.25073219431677457</v>
      </c>
      <c r="P10" s="17">
        <f t="shared" ref="P10" si="10">+K10/F10</f>
        <v>0.25006404676267119</v>
      </c>
    </row>
    <row r="11" spans="1:16" ht="22.5" x14ac:dyDescent="0.25">
      <c r="A11" s="3" t="s">
        <v>42</v>
      </c>
      <c r="B11" s="4" t="s">
        <v>5</v>
      </c>
      <c r="C11" s="4" t="s">
        <v>7</v>
      </c>
      <c r="D11" s="4" t="s">
        <v>6</v>
      </c>
      <c r="E11" s="3" t="s">
        <v>28</v>
      </c>
      <c r="F11" s="34">
        <f>SUM('[5]E.P. AGREGADA ACUMULADA'!T8)</f>
        <v>6308000000</v>
      </c>
      <c r="G11" s="34">
        <f>SUM('[5]E.P. AGREGADA ACUMULADA'!V8)</f>
        <v>4949856936</v>
      </c>
      <c r="H11" s="34">
        <f>SUM('[5]E.P. AGREGADA ACUMULADA'!W8)</f>
        <v>1358143064</v>
      </c>
      <c r="I11" s="34">
        <f>SUM('[5]E.P. AGREGADA ACUMULADA'!X8)</f>
        <v>114200730</v>
      </c>
      <c r="J11" s="34">
        <f>SUM('[5]E.P. AGREGADA ACUMULADA'!Y8)</f>
        <v>114200730</v>
      </c>
      <c r="K11" s="34">
        <f>SUM('[5]E.P. AGREGADA ACUMULADA'!AA8)</f>
        <v>0</v>
      </c>
      <c r="L11" s="23">
        <f t="shared" ref="L11:L12" si="11">I11-J11</f>
        <v>0</v>
      </c>
      <c r="M11" s="23">
        <f>J11-K11</f>
        <v>114200730</v>
      </c>
      <c r="N11" s="15">
        <f t="shared" ref="N11:N22" si="12">+I11/F11</f>
        <v>1.8104110653138872E-2</v>
      </c>
      <c r="O11" s="15">
        <f t="shared" si="9"/>
        <v>1.8104110653138872E-2</v>
      </c>
      <c r="P11" s="15">
        <f t="shared" ref="P11:P22" si="13">+K11/F11</f>
        <v>0</v>
      </c>
    </row>
    <row r="12" spans="1:16" ht="22.5" x14ac:dyDescent="0.25">
      <c r="A12" s="3" t="s">
        <v>43</v>
      </c>
      <c r="B12" s="4" t="s">
        <v>5</v>
      </c>
      <c r="C12" s="4" t="s">
        <v>7</v>
      </c>
      <c r="D12" s="4" t="s">
        <v>6</v>
      </c>
      <c r="E12" s="3" t="s">
        <v>28</v>
      </c>
      <c r="F12" s="34">
        <f>SUM('[5]E.P. AGREGADA ACUMULADA'!T9)</f>
        <v>465915000000</v>
      </c>
      <c r="G12" s="34">
        <f>SUM('[5]E.P. AGREGADA ACUMULADA'!V9)</f>
        <v>465266971205.42999</v>
      </c>
      <c r="H12" s="34">
        <f>SUM('[5]E.P. AGREGADA ACUMULADA'!W9)</f>
        <v>648028794.57000005</v>
      </c>
      <c r="I12" s="34">
        <f>SUM('[5]E.P. AGREGADA ACUMULADA'!X9)</f>
        <v>453476382675.03998</v>
      </c>
      <c r="J12" s="34">
        <f>SUM('[5]E.P. AGREGADA ACUMULADA'!Y9)</f>
        <v>160697175901.95001</v>
      </c>
      <c r="K12" s="34">
        <f>SUM('[5]E.P. AGREGADA ACUMULADA'!AA9)</f>
        <v>155357424196.67999</v>
      </c>
      <c r="L12" s="23">
        <f t="shared" si="11"/>
        <v>292779206773.08997</v>
      </c>
      <c r="M12" s="23">
        <f>J12-K12</f>
        <v>5339751705.2700195</v>
      </c>
      <c r="N12" s="15">
        <f t="shared" si="12"/>
        <v>0.97330281848629041</v>
      </c>
      <c r="O12" s="15">
        <f t="shared" si="9"/>
        <v>0.3449066372663469</v>
      </c>
      <c r="P12" s="15">
        <f t="shared" si="13"/>
        <v>0.33344585213328609</v>
      </c>
    </row>
    <row r="13" spans="1:16" ht="22.5" x14ac:dyDescent="0.25">
      <c r="A13" s="7" t="s">
        <v>44</v>
      </c>
      <c r="B13" s="8"/>
      <c r="C13" s="8"/>
      <c r="D13" s="8"/>
      <c r="E13" s="7"/>
      <c r="F13" s="7">
        <f t="shared" ref="F13:J13" si="14">SUM(F11:F12)</f>
        <v>472223000000</v>
      </c>
      <c r="G13" s="7">
        <f t="shared" si="14"/>
        <v>470216828141.42999</v>
      </c>
      <c r="H13" s="7">
        <f t="shared" si="14"/>
        <v>2006171858.5700002</v>
      </c>
      <c r="I13" s="7">
        <f t="shared" si="14"/>
        <v>453590583405.03998</v>
      </c>
      <c r="J13" s="7">
        <f t="shared" si="14"/>
        <v>160811376631.95001</v>
      </c>
      <c r="K13" s="7">
        <f>SUM(K11:K12)</f>
        <v>155357424196.67999</v>
      </c>
      <c r="L13" s="7">
        <f t="shared" ref="L13:M13" si="15">SUM(L11:L12)</f>
        <v>292779206773.08997</v>
      </c>
      <c r="M13" s="7">
        <f t="shared" si="15"/>
        <v>5453952435.2700195</v>
      </c>
      <c r="N13" s="17">
        <f t="shared" si="12"/>
        <v>0.96054318278660711</v>
      </c>
      <c r="O13" s="17">
        <f t="shared" ref="O13:O22" si="16">+J13/F13</f>
        <v>0.34054117785866</v>
      </c>
      <c r="P13" s="17">
        <f t="shared" si="13"/>
        <v>0.32899165054789792</v>
      </c>
    </row>
    <row r="14" spans="1:16" x14ac:dyDescent="0.25">
      <c r="A14" s="3" t="s">
        <v>34</v>
      </c>
      <c r="B14" s="4" t="s">
        <v>5</v>
      </c>
      <c r="C14" s="4" t="s">
        <v>7</v>
      </c>
      <c r="D14" s="9">
        <v>11</v>
      </c>
      <c r="E14" s="3" t="s">
        <v>28</v>
      </c>
      <c r="F14" s="34">
        <f>SUM('[5]E.P. AGREGADA ACUMULADA'!T12)</f>
        <v>10388000000</v>
      </c>
      <c r="G14" s="34">
        <f>SUM('[5]E.P. AGREGADA ACUMULADA'!V12)</f>
        <v>10388000000</v>
      </c>
      <c r="H14" s="34">
        <f>SUM('[5]E.P. AGREGADA ACUMULADA'!W12)</f>
        <v>0</v>
      </c>
      <c r="I14" s="34">
        <f>SUM('[5]E.P. AGREGADA ACUMULADA'!X12)</f>
        <v>6398869562.79</v>
      </c>
      <c r="J14" s="34">
        <f>SUM('[5]E.P. AGREGADA ACUMULADA'!Y12)</f>
        <v>6398869562.79</v>
      </c>
      <c r="K14" s="34">
        <f>SUM('[5]E.P. AGREGADA ACUMULADA'!AA12)</f>
        <v>6182052270.79</v>
      </c>
      <c r="L14" s="23">
        <f t="shared" ref="L14:L15" si="17">I14-J14</f>
        <v>0</v>
      </c>
      <c r="M14" s="23">
        <f>J14-K14</f>
        <v>216817292</v>
      </c>
      <c r="N14" s="15">
        <f t="shared" si="12"/>
        <v>0.61598667335290724</v>
      </c>
      <c r="O14" s="15">
        <f t="shared" si="16"/>
        <v>0.61598667335290724</v>
      </c>
      <c r="P14" s="15">
        <f t="shared" si="13"/>
        <v>0.59511477385348477</v>
      </c>
    </row>
    <row r="15" spans="1:16" x14ac:dyDescent="0.25">
      <c r="A15" s="3" t="s">
        <v>34</v>
      </c>
      <c r="B15" s="4" t="s">
        <v>5</v>
      </c>
      <c r="C15" s="4" t="s">
        <v>7</v>
      </c>
      <c r="D15" s="9">
        <v>10</v>
      </c>
      <c r="E15" s="3" t="s">
        <v>28</v>
      </c>
      <c r="F15" s="34">
        <f>'[5]E.P. AGREGADA ACUMULADA'!T10+'[5]E.P. AGREGADA ACUMULADA'!T11+'[5]E.P. AGREGADA ACUMULADA'!T13</f>
        <v>25310000000</v>
      </c>
      <c r="G15" s="34">
        <f>'[5]E.P. AGREGADA ACUMULADA'!V10+'[5]E.P. AGREGADA ACUMULADA'!V11+'[5]E.P. AGREGADA ACUMULADA'!V13</f>
        <v>24193860082.580002</v>
      </c>
      <c r="H15" s="34">
        <f>'[5]E.P. AGREGADA ACUMULADA'!W10+'[5]E.P. AGREGADA ACUMULADA'!W11+'[5]E.P. AGREGADA ACUMULADA'!W13</f>
        <v>1116139917.4200001</v>
      </c>
      <c r="I15" s="34">
        <f>'[5]E.P. AGREGADA ACUMULADA'!X10+'[5]E.P. AGREGADA ACUMULADA'!X11+'[5]E.P. AGREGADA ACUMULADA'!X13</f>
        <v>9399919620.5799999</v>
      </c>
      <c r="J15" s="34">
        <f>'[5]E.P. AGREGADA ACUMULADA'!Y10+'[5]E.P. AGREGADA ACUMULADA'!Y11+'[5]E.P. AGREGADA ACUMULADA'!Y13</f>
        <v>7144142563.0699997</v>
      </c>
      <c r="K15" s="34">
        <f>'[5]E.P. AGREGADA ACUMULADA'!AA10+'[5]E.P. AGREGADA ACUMULADA'!AA11+'[5]E.P. AGREGADA ACUMULADA'!AA13</f>
        <v>6811182563.0699997</v>
      </c>
      <c r="L15" s="23">
        <f t="shared" si="17"/>
        <v>2255777057.5100002</v>
      </c>
      <c r="M15" s="23">
        <f>J15-K15</f>
        <v>332960000</v>
      </c>
      <c r="N15" s="15">
        <f t="shared" si="12"/>
        <v>0.37139152985302254</v>
      </c>
      <c r="O15" s="15">
        <f t="shared" si="16"/>
        <v>0.28226560897155273</v>
      </c>
      <c r="P15" s="15">
        <f t="shared" si="13"/>
        <v>0.26911033437653098</v>
      </c>
    </row>
    <row r="16" spans="1:16" x14ac:dyDescent="0.25">
      <c r="A16" s="7" t="s">
        <v>35</v>
      </c>
      <c r="B16" s="8"/>
      <c r="C16" s="8"/>
      <c r="D16" s="8"/>
      <c r="E16" s="7"/>
      <c r="F16" s="25">
        <f>SUM(F14:F15)</f>
        <v>35698000000</v>
      </c>
      <c r="G16" s="25">
        <f t="shared" ref="G16:J16" si="18">SUM(G14:G15)</f>
        <v>34581860082.580002</v>
      </c>
      <c r="H16" s="25">
        <f t="shared" si="18"/>
        <v>1116139917.4200001</v>
      </c>
      <c r="I16" s="25">
        <f t="shared" si="18"/>
        <v>15798789183.369999</v>
      </c>
      <c r="J16" s="25">
        <f t="shared" si="18"/>
        <v>13543012125.860001</v>
      </c>
      <c r="K16" s="25">
        <f>SUM(K14:K15)</f>
        <v>12993234833.860001</v>
      </c>
      <c r="L16" s="25">
        <f t="shared" ref="L16:M16" si="19">SUM(L14:L15)</f>
        <v>2255777057.5100002</v>
      </c>
      <c r="M16" s="25">
        <f t="shared" si="19"/>
        <v>549777292</v>
      </c>
      <c r="N16" s="17">
        <f t="shared" si="12"/>
        <v>0.44256790810045377</v>
      </c>
      <c r="O16" s="17">
        <f t="shared" si="16"/>
        <v>0.37937733558910863</v>
      </c>
      <c r="P16" s="17">
        <f t="shared" si="13"/>
        <v>0.36397654865426637</v>
      </c>
    </row>
    <row r="17" spans="1:16" x14ac:dyDescent="0.25">
      <c r="A17" s="3" t="s">
        <v>38</v>
      </c>
      <c r="B17" s="4" t="s">
        <v>8</v>
      </c>
      <c r="C17" s="4" t="s">
        <v>7</v>
      </c>
      <c r="D17" s="4" t="s">
        <v>9</v>
      </c>
      <c r="E17" s="3" t="s">
        <v>30</v>
      </c>
      <c r="F17" s="35">
        <f>SUM('[5]E.P. AGREGADA ACUMULADA'!T14:T15)</f>
        <v>79403000000</v>
      </c>
      <c r="G17" s="35">
        <f>SUM('[5]E.P. AGREGADA ACUMULADA'!V14:V15)</f>
        <v>55988420615</v>
      </c>
      <c r="H17" s="35">
        <f>SUM('[5]E.P. AGREGADA ACUMULADA'!W14:W15)</f>
        <v>23414579385</v>
      </c>
      <c r="I17" s="35">
        <f>SUM('[5]E.P. AGREGADA ACUMULADA'!X14:X15)</f>
        <v>55946907363</v>
      </c>
      <c r="J17" s="35">
        <f>SUM('[5]E.P. AGREGADA ACUMULADA'!Y14:Y15)</f>
        <v>26009710130.939999</v>
      </c>
      <c r="K17" s="35">
        <f>SUM('[5]E.P. AGREGADA ACUMULADA'!AA14:AA15)</f>
        <v>977527831.94000006</v>
      </c>
      <c r="L17" s="23">
        <f t="shared" ref="L17" si="20">I17-J17</f>
        <v>29937197232.060001</v>
      </c>
      <c r="M17" s="23">
        <f>J17-K17</f>
        <v>25032182299</v>
      </c>
      <c r="N17" s="15">
        <f t="shared" si="12"/>
        <v>0.70459437758019217</v>
      </c>
      <c r="O17" s="15">
        <f t="shared" si="16"/>
        <v>0.32756583669307204</v>
      </c>
      <c r="P17" s="15">
        <f t="shared" si="13"/>
        <v>1.2310968501693892E-2</v>
      </c>
    </row>
    <row r="18" spans="1:16" x14ac:dyDescent="0.25">
      <c r="A18" s="7" t="s">
        <v>39</v>
      </c>
      <c r="B18" s="8"/>
      <c r="C18" s="8"/>
      <c r="D18" s="8"/>
      <c r="E18" s="7"/>
      <c r="F18" s="25">
        <f t="shared" ref="F18:M18" si="21">SUM(F17)</f>
        <v>79403000000</v>
      </c>
      <c r="G18" s="25">
        <f t="shared" si="21"/>
        <v>55988420615</v>
      </c>
      <c r="H18" s="25">
        <f t="shared" si="21"/>
        <v>23414579385</v>
      </c>
      <c r="I18" s="25">
        <f t="shared" si="21"/>
        <v>55946907363</v>
      </c>
      <c r="J18" s="25">
        <f t="shared" si="21"/>
        <v>26009710130.939999</v>
      </c>
      <c r="K18" s="25">
        <f>SUM(K17)</f>
        <v>977527831.94000006</v>
      </c>
      <c r="L18" s="25">
        <f t="shared" si="21"/>
        <v>29937197232.060001</v>
      </c>
      <c r="M18" s="25">
        <f t="shared" si="21"/>
        <v>25032182299</v>
      </c>
      <c r="N18" s="17">
        <f t="shared" si="12"/>
        <v>0.70459437758019217</v>
      </c>
      <c r="O18" s="17">
        <f t="shared" si="16"/>
        <v>0.32756583669307204</v>
      </c>
      <c r="P18" s="17">
        <f t="shared" si="13"/>
        <v>1.2310968501693892E-2</v>
      </c>
    </row>
    <row r="19" spans="1:16" x14ac:dyDescent="0.25">
      <c r="A19" s="3" t="s">
        <v>45</v>
      </c>
      <c r="B19" s="4" t="s">
        <v>5</v>
      </c>
      <c r="C19" s="4" t="s">
        <v>7</v>
      </c>
      <c r="D19" s="9">
        <v>10</v>
      </c>
      <c r="E19" s="3" t="s">
        <v>28</v>
      </c>
      <c r="F19" s="35">
        <f>SUM('[5]E.P. AGREGADA ACUMULADA'!T16)</f>
        <v>105000000</v>
      </c>
      <c r="G19" s="35">
        <f>SUM('[5]E.P. AGREGADA ACUMULADA'!V16)</f>
        <v>105000000</v>
      </c>
      <c r="H19" s="35">
        <f>SUM('[5]E.P. AGREGADA ACUMULADA'!W16)</f>
        <v>0</v>
      </c>
      <c r="I19" s="35">
        <f>SUM('[5]E.P. AGREGADA ACUMULADA'!X16)</f>
        <v>48707283</v>
      </c>
      <c r="J19" s="35">
        <f>SUM('[5]E.P. AGREGADA ACUMULADA'!Y16)</f>
        <v>48707283</v>
      </c>
      <c r="K19" s="35">
        <f>SUM('[5]E.P. AGREGADA ACUMULADA'!AA16)</f>
        <v>48707283</v>
      </c>
      <c r="L19" s="23">
        <f t="shared" ref="L19:L21" si="22">I19-J19</f>
        <v>0</v>
      </c>
      <c r="M19" s="23">
        <f>J19-K19</f>
        <v>0</v>
      </c>
      <c r="N19" s="15">
        <f t="shared" si="12"/>
        <v>0.4638788857142857</v>
      </c>
      <c r="O19" s="15">
        <f t="shared" si="16"/>
        <v>0.4638788857142857</v>
      </c>
      <c r="P19" s="15">
        <f t="shared" si="13"/>
        <v>0.4638788857142857</v>
      </c>
    </row>
    <row r="20" spans="1:16" ht="22.5" x14ac:dyDescent="0.25">
      <c r="A20" s="3" t="s">
        <v>46</v>
      </c>
      <c r="B20" s="4" t="s">
        <v>5</v>
      </c>
      <c r="C20" s="4" t="s">
        <v>11</v>
      </c>
      <c r="D20" s="9">
        <v>11</v>
      </c>
      <c r="E20" s="3" t="s">
        <v>40</v>
      </c>
      <c r="F20" s="35">
        <f>SUM('[5]E.P. AGREGADA ACUMULADA'!T18)</f>
        <v>607000000</v>
      </c>
      <c r="G20" s="35">
        <f>SUM('[5]E.P. AGREGADA ACUMULADA'!V18)</f>
        <v>0</v>
      </c>
      <c r="H20" s="35">
        <f>SUM('[5]E.P. AGREGADA ACUMULADA'!W18)</f>
        <v>607000000</v>
      </c>
      <c r="I20" s="35">
        <f>SUM('[5]E.P. AGREGADA ACUMULADA'!X18)</f>
        <v>0</v>
      </c>
      <c r="J20" s="35">
        <f>SUM('[5]E.P. AGREGADA ACUMULADA'!Y18)</f>
        <v>0</v>
      </c>
      <c r="K20" s="35">
        <f>SUM('[5]E.P. AGREGADA ACUMULADA'!AA18)</f>
        <v>0</v>
      </c>
      <c r="L20" s="23">
        <f t="shared" si="22"/>
        <v>0</v>
      </c>
      <c r="M20" s="23">
        <f>J20-K20</f>
        <v>0</v>
      </c>
      <c r="N20" s="15">
        <f t="shared" si="12"/>
        <v>0</v>
      </c>
      <c r="O20" s="15">
        <f t="shared" si="16"/>
        <v>0</v>
      </c>
      <c r="P20" s="15">
        <f t="shared" si="13"/>
        <v>0</v>
      </c>
    </row>
    <row r="21" spans="1:16" ht="22.5" x14ac:dyDescent="0.25">
      <c r="A21" s="3" t="s">
        <v>47</v>
      </c>
      <c r="B21" s="4" t="s">
        <v>5</v>
      </c>
      <c r="C21" s="4" t="s">
        <v>7</v>
      </c>
      <c r="D21" s="9">
        <v>10</v>
      </c>
      <c r="E21" s="3" t="s">
        <v>28</v>
      </c>
      <c r="F21" s="35">
        <f>'[5]E.P. AGREGADA ACUMULADA'!T17+'[5]E.P. AGREGADA ACUMULADA'!T19</f>
        <v>60000000</v>
      </c>
      <c r="G21" s="35">
        <f>'[5]E.P. AGREGADA ACUMULADA'!V17+'[5]E.P. AGREGADA ACUMULADA'!V19</f>
        <v>10000000</v>
      </c>
      <c r="H21" s="35">
        <f>'[5]E.P. AGREGADA ACUMULADA'!W17+'[5]E.P. AGREGADA ACUMULADA'!W19</f>
        <v>50000000</v>
      </c>
      <c r="I21" s="35">
        <f>'[5]E.P. AGREGADA ACUMULADA'!X17+'[5]E.P. AGREGADA ACUMULADA'!X19</f>
        <v>1583681</v>
      </c>
      <c r="J21" s="35">
        <f>'[5]E.P. AGREGADA ACUMULADA'!Y17+'[5]E.P. AGREGADA ACUMULADA'!Y19</f>
        <v>1583681</v>
      </c>
      <c r="K21" s="35">
        <f>'[5]E.P. AGREGADA ACUMULADA'!AA17+'[5]E.P. AGREGADA ACUMULADA'!AA19</f>
        <v>1583681</v>
      </c>
      <c r="L21" s="23">
        <f t="shared" si="22"/>
        <v>0</v>
      </c>
      <c r="M21" s="23">
        <f>J21-K21</f>
        <v>0</v>
      </c>
      <c r="N21" s="15">
        <f t="shared" si="12"/>
        <v>2.6394683333333332E-2</v>
      </c>
      <c r="O21" s="15">
        <f t="shared" si="16"/>
        <v>2.6394683333333332E-2</v>
      </c>
      <c r="P21" s="15">
        <f t="shared" si="13"/>
        <v>2.6394683333333332E-2</v>
      </c>
    </row>
    <row r="22" spans="1:16" ht="33.75" x14ac:dyDescent="0.25">
      <c r="A22" s="7" t="s">
        <v>48</v>
      </c>
      <c r="B22" s="8"/>
      <c r="C22" s="8"/>
      <c r="D22" s="8"/>
      <c r="E22" s="7"/>
      <c r="F22" s="25">
        <f>SUM(F19:F21)</f>
        <v>772000000</v>
      </c>
      <c r="G22" s="25">
        <f t="shared" ref="G22:M22" si="23">SUM(G19:G21)</f>
        <v>115000000</v>
      </c>
      <c r="H22" s="25">
        <f t="shared" si="23"/>
        <v>657000000</v>
      </c>
      <c r="I22" s="25">
        <f t="shared" si="23"/>
        <v>50290964</v>
      </c>
      <c r="J22" s="25">
        <f t="shared" si="23"/>
        <v>50290964</v>
      </c>
      <c r="K22" s="25">
        <f>SUM(K19:K21)</f>
        <v>50290964</v>
      </c>
      <c r="L22" s="25">
        <f t="shared" si="23"/>
        <v>0</v>
      </c>
      <c r="M22" s="25">
        <f t="shared" si="23"/>
        <v>0</v>
      </c>
      <c r="N22" s="17">
        <f t="shared" si="12"/>
        <v>6.514373575129534E-2</v>
      </c>
      <c r="O22" s="17">
        <f t="shared" si="16"/>
        <v>6.514373575129534E-2</v>
      </c>
      <c r="P22" s="17">
        <f t="shared" si="13"/>
        <v>6.514373575129534E-2</v>
      </c>
    </row>
    <row r="23" spans="1:16" x14ac:dyDescent="0.25">
      <c r="A23" s="10" t="s">
        <v>36</v>
      </c>
      <c r="B23" s="11" t="s">
        <v>5</v>
      </c>
      <c r="C23" s="11" t="s">
        <v>7</v>
      </c>
      <c r="D23" s="11" t="s">
        <v>10</v>
      </c>
      <c r="E23" s="10" t="s">
        <v>29</v>
      </c>
      <c r="F23" s="27">
        <f>SUM(F24:F26)</f>
        <v>1489241558</v>
      </c>
      <c r="G23" s="27">
        <f>SUM(G24:G26)</f>
        <v>0</v>
      </c>
      <c r="H23" s="27">
        <f>SUM(H24:H26)</f>
        <v>0</v>
      </c>
      <c r="I23" s="27">
        <f t="shared" ref="I23:K23" si="24">SUM(I24:I26)</f>
        <v>0</v>
      </c>
      <c r="J23" s="27">
        <f t="shared" si="24"/>
        <v>0</v>
      </c>
      <c r="K23" s="27">
        <f t="shared" si="24"/>
        <v>0</v>
      </c>
      <c r="L23" s="23">
        <f t="shared" ref="L23:L26" si="25">I23-J23</f>
        <v>0</v>
      </c>
      <c r="M23" s="23">
        <f>J23-K23</f>
        <v>0</v>
      </c>
      <c r="N23" s="15">
        <f t="shared" ref="N23:N24" si="26">+I23/F23</f>
        <v>0</v>
      </c>
      <c r="O23" s="15">
        <f t="shared" ref="O23:O24" si="27">+J23/F23</f>
        <v>0</v>
      </c>
      <c r="P23" s="15">
        <f t="shared" ref="P23:P24" si="28">+K23/F23</f>
        <v>0</v>
      </c>
    </row>
    <row r="24" spans="1:16" ht="45" x14ac:dyDescent="0.25">
      <c r="A24" s="3" t="s">
        <v>49</v>
      </c>
      <c r="B24" s="4" t="s">
        <v>5</v>
      </c>
      <c r="C24" s="4" t="s">
        <v>7</v>
      </c>
      <c r="D24" s="9">
        <v>11</v>
      </c>
      <c r="E24" s="3" t="s">
        <v>29</v>
      </c>
      <c r="F24" s="34">
        <f>SUM('[5]E.P. AGREGADA ACUMULADA'!T20)</f>
        <v>1487241558</v>
      </c>
      <c r="G24" s="34">
        <f>SUM('[5]E.P. AGREGADA ACUMULADA'!V20)</f>
        <v>0</v>
      </c>
      <c r="H24" s="34">
        <f>SUM('[5]E.P. AGREGADA ACUMULADA'!W20)</f>
        <v>0</v>
      </c>
      <c r="I24" s="34">
        <f>SUM('[5]E.P. AGREGADA ACUMULADA'!X20)</f>
        <v>0</v>
      </c>
      <c r="J24" s="34">
        <f>SUM('[5]E.P. AGREGADA ACUMULADA'!Y20)</f>
        <v>0</v>
      </c>
      <c r="K24" s="34">
        <f>SUM('[5]E.P. AGREGADA ACUMULADA'!AA20)</f>
        <v>0</v>
      </c>
      <c r="L24" s="23">
        <f t="shared" si="25"/>
        <v>0</v>
      </c>
      <c r="M24" s="23">
        <f>J24-K24</f>
        <v>0</v>
      </c>
      <c r="N24" s="15">
        <f t="shared" si="26"/>
        <v>0</v>
      </c>
      <c r="O24" s="15">
        <f t="shared" si="27"/>
        <v>0</v>
      </c>
      <c r="P24" s="15">
        <f t="shared" si="28"/>
        <v>0</v>
      </c>
    </row>
    <row r="25" spans="1:16" ht="56.25" x14ac:dyDescent="0.25">
      <c r="A25" s="3" t="s">
        <v>50</v>
      </c>
      <c r="B25" s="4" t="s">
        <v>5</v>
      </c>
      <c r="C25" s="4" t="s">
        <v>7</v>
      </c>
      <c r="D25" s="9">
        <v>11</v>
      </c>
      <c r="E25" s="3" t="s">
        <v>29</v>
      </c>
      <c r="F25" s="34">
        <f>SUM('[5]E.P. AGREGADA ACUMULADA'!T21)</f>
        <v>1000000</v>
      </c>
      <c r="G25" s="34">
        <f>SUM('[5]E.P. AGREGADA ACUMULADA'!V21)</f>
        <v>0</v>
      </c>
      <c r="H25" s="34">
        <f>SUM('[5]E.P. AGREGADA ACUMULADA'!W21)</f>
        <v>0</v>
      </c>
      <c r="I25" s="34">
        <f>SUM('[5]E.P. AGREGADA ACUMULADA'!X21)</f>
        <v>0</v>
      </c>
      <c r="J25" s="34">
        <f>SUM('[5]E.P. AGREGADA ACUMULADA'!Y21)</f>
        <v>0</v>
      </c>
      <c r="K25" s="34">
        <f>SUM('[5]E.P. AGREGADA ACUMULADA'!AA21)</f>
        <v>0</v>
      </c>
      <c r="L25" s="23">
        <f t="shared" si="25"/>
        <v>0</v>
      </c>
      <c r="M25" s="23">
        <f>J25-K25</f>
        <v>0</v>
      </c>
      <c r="N25" s="15">
        <f>+I25/F25</f>
        <v>0</v>
      </c>
      <c r="O25" s="15">
        <f>+J25/F25</f>
        <v>0</v>
      </c>
      <c r="P25" s="15">
        <f>+K25/F25</f>
        <v>0</v>
      </c>
    </row>
    <row r="26" spans="1:16" ht="45" x14ac:dyDescent="0.25">
      <c r="A26" s="3" t="s">
        <v>51</v>
      </c>
      <c r="B26" s="4" t="s">
        <v>5</v>
      </c>
      <c r="C26" s="4" t="s">
        <v>7</v>
      </c>
      <c r="D26" s="9">
        <v>11</v>
      </c>
      <c r="E26" s="3" t="s">
        <v>29</v>
      </c>
      <c r="F26" s="34">
        <f>SUM('[5]E.P. AGREGADA ACUMULADA'!T22)</f>
        <v>1000000</v>
      </c>
      <c r="G26" s="34">
        <f>SUM('[5]E.P. AGREGADA ACUMULADA'!V22)</f>
        <v>0</v>
      </c>
      <c r="H26" s="34">
        <f>SUM('[5]E.P. AGREGADA ACUMULADA'!W22)</f>
        <v>0</v>
      </c>
      <c r="I26" s="34">
        <f>SUM('[5]E.P. AGREGADA ACUMULADA'!X22)</f>
        <v>0</v>
      </c>
      <c r="J26" s="34">
        <f>SUM('[5]E.P. AGREGADA ACUMULADA'!Y22)</f>
        <v>0</v>
      </c>
      <c r="K26" s="34">
        <f>SUM('[5]E.P. AGREGADA ACUMULADA'!AA22)</f>
        <v>0</v>
      </c>
      <c r="L26" s="23">
        <f t="shared" si="25"/>
        <v>0</v>
      </c>
      <c r="M26" s="23">
        <f>J26-K26</f>
        <v>0</v>
      </c>
      <c r="N26" s="15">
        <f>+I26/F26</f>
        <v>0</v>
      </c>
      <c r="O26" s="15">
        <f>+J26/F26</f>
        <v>0</v>
      </c>
      <c r="P26" s="15">
        <f>+K26/F26</f>
        <v>0</v>
      </c>
    </row>
    <row r="27" spans="1:16" x14ac:dyDescent="0.25">
      <c r="A27" s="42" t="s">
        <v>37</v>
      </c>
      <c r="B27" s="42"/>
      <c r="C27" s="42"/>
      <c r="D27" s="42"/>
      <c r="E27" s="42"/>
      <c r="F27" s="28">
        <f t="shared" ref="F27:J27" si="29">F8+F23</f>
        <v>688747241558</v>
      </c>
      <c r="G27" s="28">
        <f t="shared" si="29"/>
        <v>660064108838.00989</v>
      </c>
      <c r="H27" s="28">
        <f t="shared" si="29"/>
        <v>27193891161.990002</v>
      </c>
      <c r="I27" s="28">
        <f t="shared" si="29"/>
        <v>550368658295.25</v>
      </c>
      <c r="J27" s="28">
        <f t="shared" si="29"/>
        <v>225277495705.59003</v>
      </c>
      <c r="K27" s="28">
        <f>K8+K23</f>
        <v>194175328831.56003</v>
      </c>
      <c r="L27" s="28">
        <f>L8+L23</f>
        <v>325091162589.65997</v>
      </c>
      <c r="M27" s="28">
        <f>M8+M23</f>
        <v>31102166874.029999</v>
      </c>
      <c r="N27" s="17">
        <f>+I27/F27</f>
        <v>0.7990865517664697</v>
      </c>
      <c r="O27" s="17">
        <f>+J27/F27</f>
        <v>0.32708297342286957</v>
      </c>
      <c r="P27" s="17">
        <f>+K27/F27</f>
        <v>0.28192538149745655</v>
      </c>
    </row>
    <row r="28" spans="1:16" x14ac:dyDescent="0.25">
      <c r="F28" s="29"/>
      <c r="G28" s="19"/>
      <c r="H28" s="20"/>
      <c r="I28" s="19"/>
      <c r="K28" s="29"/>
      <c r="L28" s="29"/>
      <c r="M28" s="29"/>
      <c r="N28" s="21"/>
    </row>
    <row r="29" spans="1:16" x14ac:dyDescent="0.25">
      <c r="A29" s="22" t="s">
        <v>52</v>
      </c>
      <c r="F29" s="30"/>
      <c r="G29" s="31"/>
      <c r="I29" s="29"/>
    </row>
    <row r="30" spans="1:16" x14ac:dyDescent="0.25">
      <c r="F30" s="32"/>
      <c r="G30" s="33"/>
      <c r="I30" s="29"/>
      <c r="K30" s="29"/>
      <c r="L30" s="29"/>
      <c r="M30" s="29"/>
    </row>
    <row r="31" spans="1:16" x14ac:dyDescent="0.25">
      <c r="F31" s="30"/>
      <c r="I31" s="29"/>
    </row>
    <row r="32" spans="1:16" x14ac:dyDescent="0.25">
      <c r="F32" s="30"/>
      <c r="I32" s="29"/>
      <c r="K32" s="29"/>
      <c r="L32" s="29"/>
      <c r="M32" s="29"/>
    </row>
    <row r="33" spans="6:13" x14ac:dyDescent="0.25">
      <c r="F33" s="30"/>
      <c r="G33" s="19"/>
      <c r="I33" s="19"/>
    </row>
    <row r="34" spans="6:13" x14ac:dyDescent="0.25">
      <c r="I34" s="29"/>
    </row>
    <row r="35" spans="6:13" x14ac:dyDescent="0.25">
      <c r="I35" s="19"/>
      <c r="K35" s="29"/>
      <c r="L35" s="29"/>
      <c r="M35" s="29"/>
    </row>
  </sheetData>
  <mergeCells count="7">
    <mergeCell ref="A27:E27"/>
    <mergeCell ref="A1:P1"/>
    <mergeCell ref="A2:P2"/>
    <mergeCell ref="A3:E3"/>
    <mergeCell ref="F3:K3"/>
    <mergeCell ref="L3:M3"/>
    <mergeCell ref="N3:P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opLeftCell="A11" workbookViewId="0">
      <selection activeCell="L3" sqref="L3:M27"/>
    </sheetView>
  </sheetViews>
  <sheetFormatPr baseColWidth="10" defaultRowHeight="15" x14ac:dyDescent="0.25"/>
  <cols>
    <col min="1" max="1" width="26" style="18" customWidth="1"/>
    <col min="2" max="2" width="6.140625" style="18" bestFit="1" customWidth="1"/>
    <col min="3" max="3" width="5.5703125" style="18" customWidth="1"/>
    <col min="4" max="4" width="4.85546875" style="18" bestFit="1" customWidth="1"/>
    <col min="5" max="5" width="20.5703125" style="18" bestFit="1" customWidth="1"/>
    <col min="6" max="7" width="16.7109375" style="18" bestFit="1" customWidth="1"/>
    <col min="8" max="8" width="15.28515625" style="18" bestFit="1" customWidth="1"/>
    <col min="9" max="11" width="16.7109375" style="18" bestFit="1" customWidth="1"/>
    <col min="12" max="13" width="16.7109375" style="18" customWidth="1"/>
    <col min="14" max="15" width="10.5703125" style="18" bestFit="1" customWidth="1"/>
    <col min="16" max="16" width="10.42578125" style="18" bestFit="1" customWidth="1"/>
    <col min="17" max="17" width="13.140625" style="18" bestFit="1" customWidth="1"/>
    <col min="18" max="16384" width="11.42578125" style="18"/>
  </cols>
  <sheetData>
    <row r="1" spans="1:16" ht="33.75" x14ac:dyDescent="0.25">
      <c r="A1" s="43" t="s">
        <v>61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26.25" x14ac:dyDescent="0.25">
      <c r="A2" s="44" t="s">
        <v>62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5.75" customHeight="1" x14ac:dyDescent="0.25">
      <c r="A3" s="56" t="s">
        <v>3</v>
      </c>
      <c r="B3" s="57"/>
      <c r="C3" s="57"/>
      <c r="D3" s="57"/>
      <c r="E3" s="58"/>
      <c r="F3" s="59" t="s">
        <v>13</v>
      </c>
      <c r="G3" s="60"/>
      <c r="H3" s="60"/>
      <c r="I3" s="60"/>
      <c r="J3" s="60"/>
      <c r="K3" s="61"/>
      <c r="L3" s="51" t="s">
        <v>14</v>
      </c>
      <c r="M3" s="52"/>
      <c r="N3" s="62" t="s">
        <v>15</v>
      </c>
      <c r="O3" s="63"/>
      <c r="P3" s="64"/>
    </row>
    <row r="4" spans="1:16" ht="56.25" x14ac:dyDescent="0.25">
      <c r="A4" s="36" t="s">
        <v>12</v>
      </c>
      <c r="B4" s="36" t="s">
        <v>0</v>
      </c>
      <c r="C4" s="36" t="s">
        <v>2</v>
      </c>
      <c r="D4" s="12" t="s">
        <v>1</v>
      </c>
      <c r="E4" s="36" t="s">
        <v>16</v>
      </c>
      <c r="F4" s="12" t="s">
        <v>17</v>
      </c>
      <c r="G4" s="12" t="s">
        <v>18</v>
      </c>
      <c r="H4" s="12" t="s">
        <v>19</v>
      </c>
      <c r="I4" s="36" t="s">
        <v>20</v>
      </c>
      <c r="J4" s="36" t="s">
        <v>21</v>
      </c>
      <c r="K4" s="12" t="s">
        <v>4</v>
      </c>
      <c r="L4" s="1" t="s">
        <v>22</v>
      </c>
      <c r="M4" s="13" t="s">
        <v>23</v>
      </c>
      <c r="N4" s="14" t="s">
        <v>24</v>
      </c>
      <c r="O4" s="14" t="s">
        <v>25</v>
      </c>
      <c r="P4" s="14" t="s">
        <v>26</v>
      </c>
    </row>
    <row r="5" spans="1:16" x14ac:dyDescent="0.25">
      <c r="A5" s="3" t="s">
        <v>27</v>
      </c>
      <c r="B5" s="4" t="s">
        <v>5</v>
      </c>
      <c r="C5" s="4" t="s">
        <v>7</v>
      </c>
      <c r="D5" s="4" t="s">
        <v>6</v>
      </c>
      <c r="E5" s="3" t="s">
        <v>28</v>
      </c>
      <c r="F5" s="37">
        <f>F9+F11+F12+F15+F19+F21</f>
        <v>596860000000</v>
      </c>
      <c r="G5" s="37">
        <f t="shared" ref="G5:K5" si="0">G9+G11+G12+G15+G19+G21</f>
        <v>594129075785.19995</v>
      </c>
      <c r="H5" s="37">
        <f t="shared" si="0"/>
        <v>2730924214.8000002</v>
      </c>
      <c r="I5" s="37">
        <f t="shared" si="0"/>
        <v>505971251798.15997</v>
      </c>
      <c r="J5" s="37">
        <f t="shared" si="0"/>
        <v>267465481774.31003</v>
      </c>
      <c r="K5" s="37">
        <f t="shared" si="0"/>
        <v>235111168482.63</v>
      </c>
      <c r="L5" s="23">
        <f>I5-J5</f>
        <v>238505770023.84995</v>
      </c>
      <c r="M5" s="23">
        <f>J5-K5</f>
        <v>32354313291.680023</v>
      </c>
      <c r="N5" s="15">
        <f t="shared" ref="N5:N11" si="1">+I5/F5</f>
        <v>0.84772183057695272</v>
      </c>
      <c r="O5" s="15">
        <f t="shared" ref="O5:O12" si="2">+J5/F5</f>
        <v>0.44812096936351914</v>
      </c>
      <c r="P5" s="15">
        <f t="shared" ref="P5:P12" si="3">+K5/F5</f>
        <v>0.39391342774290455</v>
      </c>
    </row>
    <row r="6" spans="1:16" ht="18" x14ac:dyDescent="0.25">
      <c r="A6" s="3" t="s">
        <v>27</v>
      </c>
      <c r="B6" s="4" t="s">
        <v>5</v>
      </c>
      <c r="C6" s="16" t="s">
        <v>41</v>
      </c>
      <c r="D6" s="4" t="s">
        <v>10</v>
      </c>
      <c r="E6" s="3" t="s">
        <v>29</v>
      </c>
      <c r="F6" s="37">
        <f>F20+F14</f>
        <v>10995000000</v>
      </c>
      <c r="G6" s="37">
        <f t="shared" ref="G6:K6" si="4">G20+G14</f>
        <v>10388000000</v>
      </c>
      <c r="H6" s="37">
        <f t="shared" si="4"/>
        <v>607000000</v>
      </c>
      <c r="I6" s="37">
        <f t="shared" si="4"/>
        <v>7551220717.79</v>
      </c>
      <c r="J6" s="37">
        <f t="shared" si="4"/>
        <v>7551220717.79</v>
      </c>
      <c r="K6" s="37">
        <f t="shared" si="4"/>
        <v>7168388912.79</v>
      </c>
      <c r="L6" s="23">
        <f>I6-J6</f>
        <v>0</v>
      </c>
      <c r="M6" s="23">
        <f t="shared" ref="M6" si="5">J6-K6</f>
        <v>382831805</v>
      </c>
      <c r="N6" s="15">
        <f t="shared" si="1"/>
        <v>0.6867867865202365</v>
      </c>
      <c r="O6" s="15">
        <f t="shared" si="2"/>
        <v>0.6867867865202365</v>
      </c>
      <c r="P6" s="15">
        <f t="shared" si="3"/>
        <v>0.65196806846657573</v>
      </c>
    </row>
    <row r="7" spans="1:16" x14ac:dyDescent="0.25">
      <c r="A7" s="3" t="s">
        <v>27</v>
      </c>
      <c r="B7" s="4" t="s">
        <v>8</v>
      </c>
      <c r="C7" s="4" t="s">
        <v>7</v>
      </c>
      <c r="D7" s="4" t="s">
        <v>9</v>
      </c>
      <c r="E7" s="3" t="s">
        <v>30</v>
      </c>
      <c r="F7" s="37">
        <f>+F17</f>
        <v>79403000000</v>
      </c>
      <c r="G7" s="37">
        <f t="shared" ref="G7:K7" si="6">+G17</f>
        <v>55988420615</v>
      </c>
      <c r="H7" s="37">
        <f t="shared" si="6"/>
        <v>23414579385</v>
      </c>
      <c r="I7" s="37">
        <f t="shared" si="6"/>
        <v>55946907363</v>
      </c>
      <c r="J7" s="37">
        <f t="shared" si="6"/>
        <v>37005178749.940002</v>
      </c>
      <c r="K7" s="37">
        <f t="shared" si="6"/>
        <v>37005178749.940002</v>
      </c>
      <c r="L7" s="23">
        <f>I7-J7</f>
        <v>18941728613.059998</v>
      </c>
      <c r="M7" s="23">
        <f>J7-K7</f>
        <v>0</v>
      </c>
      <c r="N7" s="15">
        <f t="shared" si="1"/>
        <v>0.70459437758019217</v>
      </c>
      <c r="O7" s="15">
        <f t="shared" si="2"/>
        <v>0.46604257710590286</v>
      </c>
      <c r="P7" s="15">
        <f t="shared" si="3"/>
        <v>0.46604257710590286</v>
      </c>
    </row>
    <row r="8" spans="1:16" x14ac:dyDescent="0.25">
      <c r="A8" s="5" t="s">
        <v>31</v>
      </c>
      <c r="B8" s="6"/>
      <c r="C8" s="6"/>
      <c r="D8" s="6"/>
      <c r="E8" s="5"/>
      <c r="F8" s="5">
        <f t="shared" ref="F8:K8" si="7">SUM(F5:F7)</f>
        <v>687258000000</v>
      </c>
      <c r="G8" s="5">
        <f t="shared" si="7"/>
        <v>660505496400.19995</v>
      </c>
      <c r="H8" s="5">
        <f t="shared" si="7"/>
        <v>26752503599.799999</v>
      </c>
      <c r="I8" s="5">
        <f t="shared" si="7"/>
        <v>569469379878.94995</v>
      </c>
      <c r="J8" s="5">
        <f t="shared" si="7"/>
        <v>312021881242.04004</v>
      </c>
      <c r="K8" s="5">
        <f t="shared" si="7"/>
        <v>279284736145.35999</v>
      </c>
      <c r="L8" s="5">
        <f>SUM(L5:L7)</f>
        <v>257447498636.90994</v>
      </c>
      <c r="M8" s="5">
        <f t="shared" ref="M8" si="8">SUM(M5:M7)</f>
        <v>32737145096.680023</v>
      </c>
      <c r="N8" s="17">
        <f t="shared" si="1"/>
        <v>0.82861076899643216</v>
      </c>
      <c r="O8" s="17">
        <f t="shared" si="2"/>
        <v>0.45400982053615968</v>
      </c>
      <c r="P8" s="17">
        <f t="shared" si="3"/>
        <v>0.40637538762060244</v>
      </c>
    </row>
    <row r="9" spans="1:16" x14ac:dyDescent="0.25">
      <c r="A9" s="3" t="s">
        <v>32</v>
      </c>
      <c r="B9" s="4" t="s">
        <v>5</v>
      </c>
      <c r="C9" s="4" t="s">
        <v>7</v>
      </c>
      <c r="D9" s="4" t="s">
        <v>6</v>
      </c>
      <c r="E9" s="3" t="s">
        <v>28</v>
      </c>
      <c r="F9" s="34">
        <f>SUM('[6]E.P. AGREGADA ACUMULADA'!T5:T7)</f>
        <v>99162000000</v>
      </c>
      <c r="G9" s="34">
        <f>SUM('[6]E.P. AGREGADA ACUMULADA'!V5:V7)</f>
        <v>99161999999</v>
      </c>
      <c r="H9" s="34">
        <f>SUM('[6]E.P. AGREGADA ACUMULADA'!W5:W7)</f>
        <v>1</v>
      </c>
      <c r="I9" s="34">
        <f>SUM('[6]E.P. AGREGADA ACUMULADA'!X5:X7)</f>
        <v>31732119599.540001</v>
      </c>
      <c r="J9" s="34">
        <f>SUM('[6]E.P. AGREGADA ACUMULADA'!Y5:Y7)</f>
        <v>31732119599.540001</v>
      </c>
      <c r="K9" s="34">
        <f>SUM('[6]E.P. AGREGADA ACUMULADA'!AA5:AA7)</f>
        <v>31732119599.540001</v>
      </c>
      <c r="L9" s="23">
        <f>I9-J9</f>
        <v>0</v>
      </c>
      <c r="M9" s="23">
        <f>J9-K9</f>
        <v>0</v>
      </c>
      <c r="N9" s="15">
        <f t="shared" si="1"/>
        <v>0.32000281962384786</v>
      </c>
      <c r="O9" s="15">
        <f t="shared" si="2"/>
        <v>0.32000281962384786</v>
      </c>
      <c r="P9" s="15">
        <f t="shared" si="3"/>
        <v>0.32000281962384786</v>
      </c>
    </row>
    <row r="10" spans="1:16" x14ac:dyDescent="0.25">
      <c r="A10" s="7" t="s">
        <v>33</v>
      </c>
      <c r="B10" s="8"/>
      <c r="C10" s="8"/>
      <c r="D10" s="8"/>
      <c r="E10" s="7"/>
      <c r="F10" s="7">
        <f t="shared" ref="F10:K10" si="9">SUM(F9)</f>
        <v>99162000000</v>
      </c>
      <c r="G10" s="7">
        <f t="shared" si="9"/>
        <v>99161999999</v>
      </c>
      <c r="H10" s="7">
        <f t="shared" si="9"/>
        <v>1</v>
      </c>
      <c r="I10" s="7">
        <f t="shared" si="9"/>
        <v>31732119599.540001</v>
      </c>
      <c r="J10" s="7">
        <f t="shared" si="9"/>
        <v>31732119599.540001</v>
      </c>
      <c r="K10" s="7">
        <f t="shared" si="9"/>
        <v>31732119599.540001</v>
      </c>
      <c r="L10" s="7">
        <f>SUM(L9)</f>
        <v>0</v>
      </c>
      <c r="M10" s="7">
        <f t="shared" ref="M10" si="10">SUM(M9)</f>
        <v>0</v>
      </c>
      <c r="N10" s="17">
        <f t="shared" si="1"/>
        <v>0.32000281962384786</v>
      </c>
      <c r="O10" s="17">
        <f t="shared" si="2"/>
        <v>0.32000281962384786</v>
      </c>
      <c r="P10" s="17">
        <f t="shared" si="3"/>
        <v>0.32000281962384786</v>
      </c>
    </row>
    <row r="11" spans="1:16" ht="22.5" x14ac:dyDescent="0.25">
      <c r="A11" s="3" t="s">
        <v>42</v>
      </c>
      <c r="B11" s="4" t="s">
        <v>5</v>
      </c>
      <c r="C11" s="4" t="s">
        <v>7</v>
      </c>
      <c r="D11" s="4" t="s">
        <v>6</v>
      </c>
      <c r="E11" s="3" t="s">
        <v>28</v>
      </c>
      <c r="F11" s="34">
        <f>SUM('[6]E.P. AGREGADA ACUMULADA'!T8)</f>
        <v>6308000000</v>
      </c>
      <c r="G11" s="34">
        <f>SUM('[6]E.P. AGREGADA ACUMULADA'!V8)</f>
        <v>4846790466</v>
      </c>
      <c r="H11" s="34">
        <f>SUM('[6]E.P. AGREGADA ACUMULADA'!W8)</f>
        <v>1461209534</v>
      </c>
      <c r="I11" s="34">
        <f>SUM('[6]E.P. AGREGADA ACUMULADA'!X8)</f>
        <v>114200730</v>
      </c>
      <c r="J11" s="34">
        <f>SUM('[6]E.P. AGREGADA ACUMULADA'!Y8)</f>
        <v>114200730</v>
      </c>
      <c r="K11" s="34">
        <f>SUM('[6]E.P. AGREGADA ACUMULADA'!AA8)</f>
        <v>114200730</v>
      </c>
      <c r="L11" s="23">
        <f>I11-J11</f>
        <v>0</v>
      </c>
      <c r="M11" s="23">
        <f>J11-K11</f>
        <v>0</v>
      </c>
      <c r="N11" s="15">
        <f t="shared" si="1"/>
        <v>1.8104110653138872E-2</v>
      </c>
      <c r="O11" s="15">
        <f t="shared" si="2"/>
        <v>1.8104110653138872E-2</v>
      </c>
      <c r="P11" s="15">
        <f t="shared" si="3"/>
        <v>1.8104110653138872E-2</v>
      </c>
    </row>
    <row r="12" spans="1:16" ht="22.5" x14ac:dyDescent="0.25">
      <c r="A12" s="3" t="s">
        <v>43</v>
      </c>
      <c r="B12" s="4" t="s">
        <v>5</v>
      </c>
      <c r="C12" s="4" t="s">
        <v>7</v>
      </c>
      <c r="D12" s="4" t="s">
        <v>6</v>
      </c>
      <c r="E12" s="3" t="s">
        <v>28</v>
      </c>
      <c r="F12" s="34">
        <f>SUM('[6]E.P. AGREGADA ACUMULADA'!T9)</f>
        <v>465915000000</v>
      </c>
      <c r="G12" s="34">
        <f>SUM('[6]E.P. AGREGADA ACUMULADA'!V9)</f>
        <v>465836365237.62</v>
      </c>
      <c r="H12" s="34">
        <f>SUM('[6]E.P. AGREGADA ACUMULADA'!W9)</f>
        <v>78634762.379999995</v>
      </c>
      <c r="I12" s="34">
        <f>SUM('[6]E.P. AGREGADA ACUMULADA'!X9)</f>
        <v>462727869808.03998</v>
      </c>
      <c r="J12" s="34">
        <f>SUM('[6]E.P. AGREGADA ACUMULADA'!Y9)</f>
        <v>226479284933.70001</v>
      </c>
      <c r="K12" s="34">
        <f>SUM('[6]E.P. AGREGADA ACUMULADA'!AA9)</f>
        <v>194662658882.01999</v>
      </c>
      <c r="L12" s="23">
        <f>I12-J12</f>
        <v>236248584874.33997</v>
      </c>
      <c r="M12" s="23">
        <f>J12-K12</f>
        <v>31816626051.680023</v>
      </c>
      <c r="N12" s="15">
        <f>+I12/F12</f>
        <v>0.99315941707830824</v>
      </c>
      <c r="O12" s="15">
        <f t="shared" si="2"/>
        <v>0.48609571474131552</v>
      </c>
      <c r="P12" s="15">
        <f t="shared" si="3"/>
        <v>0.4178072371184014</v>
      </c>
    </row>
    <row r="13" spans="1:16" ht="22.5" x14ac:dyDescent="0.25">
      <c r="A13" s="7" t="s">
        <v>44</v>
      </c>
      <c r="B13" s="8"/>
      <c r="C13" s="8"/>
      <c r="D13" s="8"/>
      <c r="E13" s="7"/>
      <c r="F13" s="7">
        <f t="shared" ref="F13:K13" si="11">SUM(F11:F12)</f>
        <v>472223000000</v>
      </c>
      <c r="G13" s="7">
        <f t="shared" si="11"/>
        <v>470683155703.62</v>
      </c>
      <c r="H13" s="7">
        <f t="shared" si="11"/>
        <v>1539844296.3800001</v>
      </c>
      <c r="I13" s="7">
        <f t="shared" si="11"/>
        <v>462842070538.03998</v>
      </c>
      <c r="J13" s="7">
        <f t="shared" si="11"/>
        <v>226593485663.70001</v>
      </c>
      <c r="K13" s="7">
        <f t="shared" si="11"/>
        <v>194776859612.01999</v>
      </c>
      <c r="L13" s="7">
        <f>SUM(L11:L12)</f>
        <v>236248584874.33997</v>
      </c>
      <c r="M13" s="7">
        <f t="shared" ref="M13" si="12">SUM(M11:M12)</f>
        <v>31816626051.680023</v>
      </c>
      <c r="N13" s="17">
        <f>+I13/F13</f>
        <v>0.98013453503543868</v>
      </c>
      <c r="O13" s="17">
        <f>+J13/F13</f>
        <v>0.47984423813261956</v>
      </c>
      <c r="P13" s="17">
        <f>+K13/F13</f>
        <v>0.41246796452527723</v>
      </c>
    </row>
    <row r="14" spans="1:16" x14ac:dyDescent="0.25">
      <c r="A14" s="3" t="s">
        <v>34</v>
      </c>
      <c r="B14" s="4" t="s">
        <v>5</v>
      </c>
      <c r="C14" s="4" t="s">
        <v>7</v>
      </c>
      <c r="D14" s="4" t="s">
        <v>10</v>
      </c>
      <c r="E14" s="3" t="s">
        <v>28</v>
      </c>
      <c r="F14" s="34">
        <f>SUM('[6]E.P. AGREGADA ACUMULADA'!T12)</f>
        <v>10388000000</v>
      </c>
      <c r="G14" s="34">
        <f>SUM('[6]E.P. AGREGADA ACUMULADA'!V12)</f>
        <v>10388000000</v>
      </c>
      <c r="H14" s="34">
        <f>SUM('[6]E.P. AGREGADA ACUMULADA'!W12)</f>
        <v>0</v>
      </c>
      <c r="I14" s="34">
        <f>SUM('[6]E.P. AGREGADA ACUMULADA'!X12)</f>
        <v>7551220717.79</v>
      </c>
      <c r="J14" s="34">
        <f>SUM('[6]E.P. AGREGADA ACUMULADA'!Y12)</f>
        <v>7551220717.79</v>
      </c>
      <c r="K14" s="34">
        <f>SUM('[6]E.P. AGREGADA ACUMULADA'!AA12)</f>
        <v>7168388912.79</v>
      </c>
      <c r="L14" s="23">
        <f>I14-J14</f>
        <v>0</v>
      </c>
      <c r="M14" s="23">
        <f>J14-K14</f>
        <v>382831805</v>
      </c>
      <c r="N14" s="15">
        <f>+I14/F14</f>
        <v>0.72691766632556798</v>
      </c>
      <c r="O14" s="15">
        <f>+J14/F14</f>
        <v>0.72691766632556798</v>
      </c>
      <c r="P14" s="15">
        <f>+K14/F14</f>
        <v>0.69006439283692722</v>
      </c>
    </row>
    <row r="15" spans="1:16" x14ac:dyDescent="0.25">
      <c r="A15" s="3" t="s">
        <v>34</v>
      </c>
      <c r="B15" s="4" t="s">
        <v>5</v>
      </c>
      <c r="C15" s="4" t="s">
        <v>7</v>
      </c>
      <c r="D15" s="4" t="s">
        <v>6</v>
      </c>
      <c r="E15" s="3" t="s">
        <v>28</v>
      </c>
      <c r="F15" s="34">
        <f>'[6]E.P. AGREGADA ACUMULADA'!T10+'[6]E.P. AGREGADA ACUMULADA'!T11+'[6]E.P. AGREGADA ACUMULADA'!T13</f>
        <v>25310000000</v>
      </c>
      <c r="G15" s="34">
        <f>'[6]E.P. AGREGADA ACUMULADA'!V10+'[6]E.P. AGREGADA ACUMULADA'!V11+'[6]E.P. AGREGADA ACUMULADA'!V13</f>
        <v>24193860082.580002</v>
      </c>
      <c r="H15" s="34">
        <f>'[6]E.P. AGREGADA ACUMULADA'!W10+'[6]E.P. AGREGADA ACUMULADA'!W11+'[6]E.P. AGREGADA ACUMULADA'!W13</f>
        <v>1116139917.4200001</v>
      </c>
      <c r="I15" s="34">
        <f>'[6]E.P. AGREGADA ACUMULADA'!X10+'[6]E.P. AGREGADA ACUMULADA'!X11+'[6]E.P. AGREGADA ACUMULADA'!X13</f>
        <v>11343199898.58</v>
      </c>
      <c r="J15" s="34">
        <f>'[6]E.P. AGREGADA ACUMULADA'!Y10+'[6]E.P. AGREGADA ACUMULADA'!Y11+'[6]E.P. AGREGADA ACUMULADA'!Y13</f>
        <v>9086014749.0699997</v>
      </c>
      <c r="K15" s="34">
        <f>'[6]E.P. AGREGADA ACUMULADA'!AA10+'[6]E.P. AGREGADA ACUMULADA'!AA11+'[6]E.P. AGREGADA ACUMULADA'!AA13</f>
        <v>8548327509.0699997</v>
      </c>
      <c r="L15" s="23">
        <f>I15-J15</f>
        <v>2257185149.5100002</v>
      </c>
      <c r="M15" s="23">
        <f>J15-K15</f>
        <v>537687240</v>
      </c>
      <c r="N15" s="15">
        <f>+I15/F15</f>
        <v>0.44817067951718687</v>
      </c>
      <c r="O15" s="15">
        <f>+J15/F15</f>
        <v>0.35898912481509282</v>
      </c>
      <c r="P15" s="15">
        <f>+K15/F15</f>
        <v>0.33774506159897272</v>
      </c>
    </row>
    <row r="16" spans="1:16" x14ac:dyDescent="0.25">
      <c r="A16" s="7" t="s">
        <v>35</v>
      </c>
      <c r="B16" s="8"/>
      <c r="C16" s="8"/>
      <c r="D16" s="8"/>
      <c r="E16" s="7"/>
      <c r="F16" s="38">
        <f>SUM(F14:F15)</f>
        <v>35698000000</v>
      </c>
      <c r="G16" s="38">
        <f t="shared" ref="G16:M16" si="13">SUM(G14:G15)</f>
        <v>34581860082.580002</v>
      </c>
      <c r="H16" s="38">
        <f t="shared" si="13"/>
        <v>1116139917.4200001</v>
      </c>
      <c r="I16" s="38">
        <f t="shared" si="13"/>
        <v>18894420616.369999</v>
      </c>
      <c r="J16" s="38">
        <f t="shared" si="13"/>
        <v>16637235466.860001</v>
      </c>
      <c r="K16" s="38">
        <f t="shared" si="13"/>
        <v>15716716421.860001</v>
      </c>
      <c r="L16" s="25">
        <f>SUM(L14:L15)</f>
        <v>2257185149.5100002</v>
      </c>
      <c r="M16" s="25">
        <f t="shared" si="13"/>
        <v>920519045</v>
      </c>
      <c r="N16" s="17">
        <f t="shared" ref="N16:N26" si="14">+I16/F16</f>
        <v>0.52928513127822285</v>
      </c>
      <c r="O16" s="17">
        <f t="shared" ref="O16:O26" si="15">+J16/F16</f>
        <v>0.46605511420415713</v>
      </c>
      <c r="P16" s="17">
        <f t="shared" ref="P16:P26" si="16">+K16/F16</f>
        <v>0.44026882239509219</v>
      </c>
    </row>
    <row r="17" spans="1:16" x14ac:dyDescent="0.25">
      <c r="A17" s="3" t="s">
        <v>38</v>
      </c>
      <c r="B17" s="4" t="s">
        <v>8</v>
      </c>
      <c r="C17" s="4" t="s">
        <v>7</v>
      </c>
      <c r="D17" s="4" t="s">
        <v>9</v>
      </c>
      <c r="E17" s="3" t="s">
        <v>30</v>
      </c>
      <c r="F17" s="35">
        <f>SUM('[6]E.P. AGREGADA ACUMULADA'!T14:T15)</f>
        <v>79403000000</v>
      </c>
      <c r="G17" s="35">
        <f>SUM('[6]E.P. AGREGADA ACUMULADA'!V14:V15)</f>
        <v>55988420615</v>
      </c>
      <c r="H17" s="35">
        <f>SUM('[6]E.P. AGREGADA ACUMULADA'!W14:W15)</f>
        <v>23414579385</v>
      </c>
      <c r="I17" s="35">
        <f>SUM('[6]E.P. AGREGADA ACUMULADA'!X14:X15)</f>
        <v>55946907363</v>
      </c>
      <c r="J17" s="35">
        <f>SUM('[6]E.P. AGREGADA ACUMULADA'!Y14:Y15)</f>
        <v>37005178749.940002</v>
      </c>
      <c r="K17" s="35">
        <f>SUM('[6]E.P. AGREGADA ACUMULADA'!AA14:AA15)</f>
        <v>37005178749.940002</v>
      </c>
      <c r="L17" s="23">
        <f t="shared" ref="L17" si="17">I17-J17</f>
        <v>18941728613.059998</v>
      </c>
      <c r="M17" s="23">
        <f>J17-K17</f>
        <v>0</v>
      </c>
      <c r="N17" s="15">
        <f t="shared" si="14"/>
        <v>0.70459437758019217</v>
      </c>
      <c r="O17" s="15">
        <f t="shared" si="15"/>
        <v>0.46604257710590286</v>
      </c>
      <c r="P17" s="15">
        <f t="shared" si="16"/>
        <v>0.46604257710590286</v>
      </c>
    </row>
    <row r="18" spans="1:16" x14ac:dyDescent="0.25">
      <c r="A18" s="7" t="s">
        <v>39</v>
      </c>
      <c r="B18" s="8"/>
      <c r="C18" s="8"/>
      <c r="D18" s="8"/>
      <c r="E18" s="7"/>
      <c r="F18" s="38">
        <f t="shared" ref="F18:K18" si="18">SUM(F17)</f>
        <v>79403000000</v>
      </c>
      <c r="G18" s="38">
        <f t="shared" si="18"/>
        <v>55988420615</v>
      </c>
      <c r="H18" s="38">
        <f t="shared" si="18"/>
        <v>23414579385</v>
      </c>
      <c r="I18" s="38">
        <f t="shared" si="18"/>
        <v>55946907363</v>
      </c>
      <c r="J18" s="38">
        <f t="shared" si="18"/>
        <v>37005178749.940002</v>
      </c>
      <c r="K18" s="38">
        <f t="shared" si="18"/>
        <v>37005178749.940002</v>
      </c>
      <c r="L18" s="25">
        <f t="shared" ref="L18:M18" si="19">SUM(L17)</f>
        <v>18941728613.059998</v>
      </c>
      <c r="M18" s="25">
        <f t="shared" si="19"/>
        <v>0</v>
      </c>
      <c r="N18" s="17">
        <f>+I18/F18</f>
        <v>0.70459437758019217</v>
      </c>
      <c r="O18" s="17">
        <f>+J18/F18</f>
        <v>0.46604257710590286</v>
      </c>
      <c r="P18" s="17">
        <f>+K18/F18</f>
        <v>0.46604257710590286</v>
      </c>
    </row>
    <row r="19" spans="1:16" x14ac:dyDescent="0.25">
      <c r="A19" s="3" t="s">
        <v>45</v>
      </c>
      <c r="B19" s="4" t="s">
        <v>5</v>
      </c>
      <c r="C19" s="4" t="s">
        <v>7</v>
      </c>
      <c r="D19" s="9">
        <v>10</v>
      </c>
      <c r="E19" s="3" t="s">
        <v>28</v>
      </c>
      <c r="F19" s="35">
        <f>SUM('[6]E.P. AGREGADA ACUMULADA'!T16)</f>
        <v>105000000</v>
      </c>
      <c r="G19" s="35">
        <f>SUM('[6]E.P. AGREGADA ACUMULADA'!V16)</f>
        <v>80060000</v>
      </c>
      <c r="H19" s="35">
        <f>SUM('[6]E.P. AGREGADA ACUMULADA'!W16)</f>
        <v>24940000</v>
      </c>
      <c r="I19" s="35">
        <f>SUM('[6]E.P. AGREGADA ACUMULADA'!X16)</f>
        <v>51981283</v>
      </c>
      <c r="J19" s="35">
        <f>SUM('[6]E.P. AGREGADA ACUMULADA'!Y16)</f>
        <v>51981283</v>
      </c>
      <c r="K19" s="35">
        <f>SUM('[6]E.P. AGREGADA ACUMULADA'!AA16)</f>
        <v>51981283</v>
      </c>
      <c r="L19" s="23">
        <f t="shared" ref="L19:L21" si="20">I19-J19</f>
        <v>0</v>
      </c>
      <c r="M19" s="23">
        <f>J19-K19</f>
        <v>0</v>
      </c>
      <c r="N19" s="15">
        <f>+I19/F19</f>
        <v>0.49505983809523807</v>
      </c>
      <c r="O19" s="15">
        <f>+J19/F19</f>
        <v>0.49505983809523807</v>
      </c>
      <c r="P19" s="15">
        <f>+K19/F19</f>
        <v>0.49505983809523807</v>
      </c>
    </row>
    <row r="20" spans="1:16" ht="22.5" x14ac:dyDescent="0.25">
      <c r="A20" s="3" t="s">
        <v>46</v>
      </c>
      <c r="B20" s="4" t="s">
        <v>5</v>
      </c>
      <c r="C20" s="4" t="s">
        <v>11</v>
      </c>
      <c r="D20" s="9">
        <v>11</v>
      </c>
      <c r="E20" s="3" t="s">
        <v>40</v>
      </c>
      <c r="F20" s="35">
        <f>SUM('[6]E.P. AGREGADA ACUMULADA'!T18)</f>
        <v>607000000</v>
      </c>
      <c r="G20" s="35">
        <f>SUM('[6]E.P. AGREGADA ACUMULADA'!V18)</f>
        <v>0</v>
      </c>
      <c r="H20" s="35">
        <f>SUM('[6]E.P. AGREGADA ACUMULADA'!W18)</f>
        <v>607000000</v>
      </c>
      <c r="I20" s="35">
        <f>SUM('[6]E.P. AGREGADA ACUMULADA'!X18)</f>
        <v>0</v>
      </c>
      <c r="J20" s="35">
        <f>SUM('[6]E.P. AGREGADA ACUMULADA'!Y18)</f>
        <v>0</v>
      </c>
      <c r="K20" s="35">
        <f>SUM('[6]E.P. AGREGADA ACUMULADA'!AA18)</f>
        <v>0</v>
      </c>
      <c r="L20" s="23">
        <f t="shared" si="20"/>
        <v>0</v>
      </c>
      <c r="M20" s="23">
        <f>J20-K20</f>
        <v>0</v>
      </c>
      <c r="N20" s="15">
        <f t="shared" ref="N20:N21" si="21">+I20/F20</f>
        <v>0</v>
      </c>
      <c r="O20" s="15">
        <f t="shared" ref="O20:O21" si="22">+J20/F20</f>
        <v>0</v>
      </c>
      <c r="P20" s="15">
        <f t="shared" ref="P20:P21" si="23">+K20/F20</f>
        <v>0</v>
      </c>
    </row>
    <row r="21" spans="1:16" ht="22.5" x14ac:dyDescent="0.25">
      <c r="A21" s="3" t="s">
        <v>47</v>
      </c>
      <c r="B21" s="4" t="s">
        <v>5</v>
      </c>
      <c r="C21" s="4" t="s">
        <v>7</v>
      </c>
      <c r="D21" s="9">
        <v>10</v>
      </c>
      <c r="E21" s="3" t="s">
        <v>28</v>
      </c>
      <c r="F21" s="35">
        <f>'[6]E.P. AGREGADA ACUMULADA'!T17+'[6]E.P. AGREGADA ACUMULADA'!T19</f>
        <v>60000000</v>
      </c>
      <c r="G21" s="35">
        <f>'[6]E.P. AGREGADA ACUMULADA'!V17+'[6]E.P. AGREGADA ACUMULADA'!V19</f>
        <v>10000000</v>
      </c>
      <c r="H21" s="35">
        <f>'[6]E.P. AGREGADA ACUMULADA'!W17+'[6]E.P. AGREGADA ACUMULADA'!W19</f>
        <v>50000000</v>
      </c>
      <c r="I21" s="35">
        <f>'[6]E.P. AGREGADA ACUMULADA'!X17+'[6]E.P. AGREGADA ACUMULADA'!X19</f>
        <v>1880479</v>
      </c>
      <c r="J21" s="35">
        <f>'[6]E.P. AGREGADA ACUMULADA'!Y17+'[6]E.P. AGREGADA ACUMULADA'!Y19</f>
        <v>1880479</v>
      </c>
      <c r="K21" s="35">
        <f>'[6]E.P. AGREGADA ACUMULADA'!AA17+'[6]E.P. AGREGADA ACUMULADA'!AA19</f>
        <v>1880479</v>
      </c>
      <c r="L21" s="23">
        <f t="shared" si="20"/>
        <v>0</v>
      </c>
      <c r="M21" s="23">
        <f>J21-K21</f>
        <v>0</v>
      </c>
      <c r="N21" s="15">
        <f t="shared" si="21"/>
        <v>3.1341316666666667E-2</v>
      </c>
      <c r="O21" s="15">
        <f t="shared" si="22"/>
        <v>3.1341316666666667E-2</v>
      </c>
      <c r="P21" s="15">
        <f t="shared" si="23"/>
        <v>3.1341316666666667E-2</v>
      </c>
    </row>
    <row r="22" spans="1:16" ht="33.75" x14ac:dyDescent="0.25">
      <c r="A22" s="7" t="s">
        <v>48</v>
      </c>
      <c r="B22" s="8"/>
      <c r="C22" s="8"/>
      <c r="D22" s="8"/>
      <c r="E22" s="7"/>
      <c r="F22" s="38">
        <f>SUM(F19:F21)</f>
        <v>772000000</v>
      </c>
      <c r="G22" s="38">
        <f t="shared" ref="G22:M22" si="24">SUM(G19:G21)</f>
        <v>90060000</v>
      </c>
      <c r="H22" s="38">
        <f t="shared" si="24"/>
        <v>681940000</v>
      </c>
      <c r="I22" s="38">
        <f t="shared" si="24"/>
        <v>53861762</v>
      </c>
      <c r="J22" s="38">
        <f t="shared" si="24"/>
        <v>53861762</v>
      </c>
      <c r="K22" s="38">
        <f t="shared" si="24"/>
        <v>53861762</v>
      </c>
      <c r="L22" s="25">
        <f t="shared" si="24"/>
        <v>0</v>
      </c>
      <c r="M22" s="25">
        <f t="shared" si="24"/>
        <v>0</v>
      </c>
      <c r="N22" s="17">
        <f>+I22/F22</f>
        <v>6.9769121761658032E-2</v>
      </c>
      <c r="O22" s="17">
        <f>+J22/F22</f>
        <v>6.9769121761658032E-2</v>
      </c>
      <c r="P22" s="17">
        <f>+K22/F22</f>
        <v>6.9769121761658032E-2</v>
      </c>
    </row>
    <row r="23" spans="1:16" x14ac:dyDescent="0.25">
      <c r="A23" s="10" t="s">
        <v>36</v>
      </c>
      <c r="B23" s="11" t="s">
        <v>5</v>
      </c>
      <c r="C23" s="11" t="s">
        <v>7</v>
      </c>
      <c r="D23" s="11" t="s">
        <v>10</v>
      </c>
      <c r="E23" s="10" t="s">
        <v>29</v>
      </c>
      <c r="F23" s="39">
        <f>SUM(F24:F26)</f>
        <v>1489241558</v>
      </c>
      <c r="G23" s="39">
        <f>SUM(G24:G26)</f>
        <v>0</v>
      </c>
      <c r="H23" s="39">
        <f>SUM(H24:H26)</f>
        <v>0</v>
      </c>
      <c r="I23" s="39">
        <f t="shared" ref="I23:K23" si="25">SUM(I24:I26)</f>
        <v>0</v>
      </c>
      <c r="J23" s="39">
        <f t="shared" si="25"/>
        <v>0</v>
      </c>
      <c r="K23" s="39">
        <f t="shared" si="25"/>
        <v>0</v>
      </c>
      <c r="L23" s="23">
        <f t="shared" ref="L23:L26" si="26">I23-J23</f>
        <v>0</v>
      </c>
      <c r="M23" s="23">
        <f>J23-K23</f>
        <v>0</v>
      </c>
      <c r="N23" s="15">
        <f t="shared" si="14"/>
        <v>0</v>
      </c>
      <c r="O23" s="15">
        <f t="shared" si="15"/>
        <v>0</v>
      </c>
      <c r="P23" s="15">
        <f t="shared" si="16"/>
        <v>0</v>
      </c>
    </row>
    <row r="24" spans="1:16" ht="45" x14ac:dyDescent="0.25">
      <c r="A24" s="3" t="s">
        <v>49</v>
      </c>
      <c r="B24" s="4" t="s">
        <v>5</v>
      </c>
      <c r="C24" s="4" t="s">
        <v>7</v>
      </c>
      <c r="D24" s="9">
        <v>11</v>
      </c>
      <c r="E24" s="3" t="s">
        <v>29</v>
      </c>
      <c r="F24" s="34">
        <f>SUM('[6]E.P. AGREGADA ACUMULADA'!T20)</f>
        <v>1487241558</v>
      </c>
      <c r="G24" s="34">
        <f>SUM('[6]E.P. AGREGADA ACUMULADA'!V20)</f>
        <v>0</v>
      </c>
      <c r="H24" s="34">
        <f>SUM('[6]E.P. AGREGADA ACUMULADA'!W20)</f>
        <v>0</v>
      </c>
      <c r="I24" s="34">
        <f>SUM('[6]E.P. AGREGADA ACUMULADA'!X20)</f>
        <v>0</v>
      </c>
      <c r="J24" s="34">
        <f>SUM('[6]E.P. AGREGADA ACUMULADA'!Y20)</f>
        <v>0</v>
      </c>
      <c r="K24" s="34">
        <f>SUM('[6]E.P. AGREGADA ACUMULADA'!AA20)</f>
        <v>0</v>
      </c>
      <c r="L24" s="23">
        <f t="shared" si="26"/>
        <v>0</v>
      </c>
      <c r="M24" s="23">
        <f>J24-K24</f>
        <v>0</v>
      </c>
      <c r="N24" s="15">
        <f t="shared" si="14"/>
        <v>0</v>
      </c>
      <c r="O24" s="15">
        <f t="shared" si="15"/>
        <v>0</v>
      </c>
      <c r="P24" s="15">
        <f t="shared" si="16"/>
        <v>0</v>
      </c>
    </row>
    <row r="25" spans="1:16" ht="56.25" x14ac:dyDescent="0.25">
      <c r="A25" s="3" t="s">
        <v>50</v>
      </c>
      <c r="B25" s="4" t="s">
        <v>5</v>
      </c>
      <c r="C25" s="4" t="s">
        <v>7</v>
      </c>
      <c r="D25" s="9">
        <v>11</v>
      </c>
      <c r="E25" s="3" t="s">
        <v>29</v>
      </c>
      <c r="F25" s="34">
        <f>SUM('[6]E.P. AGREGADA ACUMULADA'!T21)</f>
        <v>1000000</v>
      </c>
      <c r="G25" s="34">
        <f>SUM('[6]E.P. AGREGADA ACUMULADA'!V21)</f>
        <v>0</v>
      </c>
      <c r="H25" s="34">
        <f>SUM('[6]E.P. AGREGADA ACUMULADA'!W21)</f>
        <v>0</v>
      </c>
      <c r="I25" s="34">
        <f>SUM('[6]E.P. AGREGADA ACUMULADA'!X21)</f>
        <v>0</v>
      </c>
      <c r="J25" s="34">
        <f>SUM('[6]E.P. AGREGADA ACUMULADA'!Y21)</f>
        <v>0</v>
      </c>
      <c r="K25" s="34">
        <f>SUM('[6]E.P. AGREGADA ACUMULADA'!AA21)</f>
        <v>0</v>
      </c>
      <c r="L25" s="23">
        <f t="shared" si="26"/>
        <v>0</v>
      </c>
      <c r="M25" s="23">
        <f>J25-K25</f>
        <v>0</v>
      </c>
      <c r="N25" s="15">
        <f t="shared" si="14"/>
        <v>0</v>
      </c>
      <c r="O25" s="15">
        <f t="shared" si="15"/>
        <v>0</v>
      </c>
      <c r="P25" s="15">
        <f t="shared" si="16"/>
        <v>0</v>
      </c>
    </row>
    <row r="26" spans="1:16" ht="45" x14ac:dyDescent="0.25">
      <c r="A26" s="3" t="s">
        <v>51</v>
      </c>
      <c r="B26" s="4" t="s">
        <v>5</v>
      </c>
      <c r="C26" s="4" t="s">
        <v>7</v>
      </c>
      <c r="D26" s="9">
        <v>11</v>
      </c>
      <c r="E26" s="3" t="s">
        <v>29</v>
      </c>
      <c r="F26" s="34">
        <f>SUM('[6]E.P. AGREGADA ACUMULADA'!T22)</f>
        <v>1000000</v>
      </c>
      <c r="G26" s="34">
        <f>SUM('[6]E.P. AGREGADA ACUMULADA'!V22)</f>
        <v>0</v>
      </c>
      <c r="H26" s="34">
        <f>SUM('[6]E.P. AGREGADA ACUMULADA'!W22)</f>
        <v>0</v>
      </c>
      <c r="I26" s="34">
        <f>SUM('[6]E.P. AGREGADA ACUMULADA'!X22)</f>
        <v>0</v>
      </c>
      <c r="J26" s="34">
        <f>SUM('[6]E.P. AGREGADA ACUMULADA'!Y22)</f>
        <v>0</v>
      </c>
      <c r="K26" s="34">
        <f>SUM('[6]E.P. AGREGADA ACUMULADA'!AA22)</f>
        <v>0</v>
      </c>
      <c r="L26" s="23">
        <f t="shared" si="26"/>
        <v>0</v>
      </c>
      <c r="M26" s="23">
        <f>J26-K26</f>
        <v>0</v>
      </c>
      <c r="N26" s="15">
        <f t="shared" si="14"/>
        <v>0</v>
      </c>
      <c r="O26" s="15">
        <f t="shared" si="15"/>
        <v>0</v>
      </c>
      <c r="P26" s="15">
        <f t="shared" si="16"/>
        <v>0</v>
      </c>
    </row>
    <row r="27" spans="1:16" x14ac:dyDescent="0.25">
      <c r="A27" s="42" t="s">
        <v>37</v>
      </c>
      <c r="B27" s="42"/>
      <c r="C27" s="42"/>
      <c r="D27" s="42"/>
      <c r="E27" s="42"/>
      <c r="F27" s="40">
        <f t="shared" ref="F27:K27" si="27">F8+F23</f>
        <v>688747241558</v>
      </c>
      <c r="G27" s="40">
        <f t="shared" si="27"/>
        <v>660505496400.19995</v>
      </c>
      <c r="H27" s="40">
        <f t="shared" si="27"/>
        <v>26752503599.799999</v>
      </c>
      <c r="I27" s="40">
        <f t="shared" si="27"/>
        <v>569469379878.94995</v>
      </c>
      <c r="J27" s="40">
        <f t="shared" si="27"/>
        <v>312021881242.04004</v>
      </c>
      <c r="K27" s="40">
        <f t="shared" si="27"/>
        <v>279284736145.35999</v>
      </c>
      <c r="L27" s="28">
        <f>L8+L23</f>
        <v>257447498636.90994</v>
      </c>
      <c r="M27" s="28">
        <f>M8+M23</f>
        <v>32737145096.680023</v>
      </c>
      <c r="N27" s="17">
        <f>+I27/F27</f>
        <v>0.82681910796588565</v>
      </c>
      <c r="O27" s="17">
        <f>+J27/F27</f>
        <v>0.45302813922887325</v>
      </c>
      <c r="P27" s="17">
        <f>+K27/F27</f>
        <v>0.4054967037161501</v>
      </c>
    </row>
    <row r="28" spans="1:16" x14ac:dyDescent="0.25">
      <c r="F28" s="41"/>
      <c r="G28" s="19"/>
      <c r="H28" s="20"/>
      <c r="I28" s="19"/>
      <c r="K28" s="41"/>
      <c r="L28" s="41"/>
      <c r="M28" s="41"/>
      <c r="N28" s="21"/>
    </row>
    <row r="29" spans="1:16" x14ac:dyDescent="0.25">
      <c r="A29" s="22" t="s">
        <v>52</v>
      </c>
      <c r="F29" s="30"/>
      <c r="G29" s="31"/>
      <c r="I29" s="41"/>
    </row>
    <row r="30" spans="1:16" x14ac:dyDescent="0.25">
      <c r="F30" s="32"/>
      <c r="G30" s="33"/>
      <c r="I30" s="41"/>
      <c r="K30" s="41"/>
      <c r="L30" s="41"/>
      <c r="M30" s="41"/>
    </row>
    <row r="31" spans="1:16" x14ac:dyDescent="0.25">
      <c r="F31" s="30"/>
      <c r="I31" s="41"/>
    </row>
    <row r="32" spans="1:16" x14ac:dyDescent="0.25">
      <c r="F32" s="30"/>
      <c r="I32" s="41"/>
      <c r="K32" s="41"/>
      <c r="L32" s="41"/>
      <c r="M32" s="41"/>
    </row>
    <row r="33" spans="6:13" x14ac:dyDescent="0.25">
      <c r="F33" s="30"/>
      <c r="G33" s="19"/>
      <c r="I33" s="19"/>
    </row>
    <row r="34" spans="6:13" x14ac:dyDescent="0.25">
      <c r="I34" s="41"/>
    </row>
    <row r="35" spans="6:13" x14ac:dyDescent="0.25">
      <c r="I35" s="19"/>
      <c r="K35" s="41"/>
      <c r="L35" s="41"/>
      <c r="M35" s="41"/>
    </row>
  </sheetData>
  <mergeCells count="7">
    <mergeCell ref="A27:E27"/>
    <mergeCell ref="L3:M3"/>
    <mergeCell ref="A1:P1"/>
    <mergeCell ref="A2:P2"/>
    <mergeCell ref="A3:E3"/>
    <mergeCell ref="F3:K3"/>
    <mergeCell ref="N3:P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workbookViewId="0">
      <selection activeCell="G11" sqref="G11"/>
    </sheetView>
  </sheetViews>
  <sheetFormatPr baseColWidth="10" defaultRowHeight="15" x14ac:dyDescent="0.25"/>
  <cols>
    <col min="1" max="1" width="26" style="18" customWidth="1"/>
    <col min="2" max="2" width="6.140625" style="18" bestFit="1" customWidth="1"/>
    <col min="3" max="3" width="5.5703125" style="18" customWidth="1"/>
    <col min="4" max="4" width="4.85546875" style="18" bestFit="1" customWidth="1"/>
    <col min="5" max="5" width="20.5703125" style="18" bestFit="1" customWidth="1"/>
    <col min="6" max="7" width="16.7109375" style="18" bestFit="1" customWidth="1"/>
    <col min="8" max="8" width="15.28515625" style="18" bestFit="1" customWidth="1"/>
    <col min="9" max="11" width="16.7109375" style="18" bestFit="1" customWidth="1"/>
    <col min="12" max="13" width="16.7109375" style="18" customWidth="1"/>
    <col min="14" max="15" width="10.5703125" style="18" bestFit="1" customWidth="1"/>
    <col min="16" max="16" width="10.42578125" style="18" bestFit="1" customWidth="1"/>
    <col min="17" max="17" width="13.140625" style="18" bestFit="1" customWidth="1"/>
    <col min="18" max="16384" width="11.42578125" style="18"/>
  </cols>
  <sheetData>
    <row r="1" spans="1:16" ht="33.75" x14ac:dyDescent="0.25">
      <c r="A1" s="43" t="s">
        <v>63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26.25" x14ac:dyDescent="0.25">
      <c r="A2" s="44" t="s">
        <v>64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5.75" customHeight="1" x14ac:dyDescent="0.25">
      <c r="A3" s="56" t="s">
        <v>3</v>
      </c>
      <c r="B3" s="57"/>
      <c r="C3" s="57"/>
      <c r="D3" s="57"/>
      <c r="E3" s="58"/>
      <c r="F3" s="59" t="s">
        <v>13</v>
      </c>
      <c r="G3" s="60"/>
      <c r="H3" s="60"/>
      <c r="I3" s="60"/>
      <c r="J3" s="60"/>
      <c r="K3" s="61"/>
      <c r="L3" s="51" t="s">
        <v>14</v>
      </c>
      <c r="M3" s="52"/>
      <c r="N3" s="62" t="s">
        <v>15</v>
      </c>
      <c r="O3" s="63"/>
      <c r="P3" s="64"/>
    </row>
    <row r="4" spans="1:16" ht="56.25" x14ac:dyDescent="0.25">
      <c r="A4" s="36" t="s">
        <v>12</v>
      </c>
      <c r="B4" s="36" t="s">
        <v>0</v>
      </c>
      <c r="C4" s="36" t="s">
        <v>2</v>
      </c>
      <c r="D4" s="12" t="s">
        <v>1</v>
      </c>
      <c r="E4" s="36" t="s">
        <v>16</v>
      </c>
      <c r="F4" s="12" t="s">
        <v>17</v>
      </c>
      <c r="G4" s="12" t="s">
        <v>18</v>
      </c>
      <c r="H4" s="12" t="s">
        <v>19</v>
      </c>
      <c r="I4" s="36" t="s">
        <v>20</v>
      </c>
      <c r="J4" s="36" t="s">
        <v>21</v>
      </c>
      <c r="K4" s="12" t="s">
        <v>4</v>
      </c>
      <c r="L4" s="1" t="s">
        <v>22</v>
      </c>
      <c r="M4" s="13" t="s">
        <v>23</v>
      </c>
      <c r="N4" s="14" t="s">
        <v>24</v>
      </c>
      <c r="O4" s="14" t="s">
        <v>25</v>
      </c>
      <c r="P4" s="14" t="s">
        <v>26</v>
      </c>
    </row>
    <row r="5" spans="1:16" x14ac:dyDescent="0.25">
      <c r="A5" s="3" t="s">
        <v>27</v>
      </c>
      <c r="B5" s="4" t="s">
        <v>5</v>
      </c>
      <c r="C5" s="4" t="s">
        <v>7</v>
      </c>
      <c r="D5" s="4" t="s">
        <v>6</v>
      </c>
      <c r="E5" s="3" t="s">
        <v>28</v>
      </c>
      <c r="F5" s="37">
        <f>F9+F11+F12+F15+F19+F21</f>
        <v>766860000000</v>
      </c>
      <c r="G5" s="37">
        <f t="shared" ref="G5:K5" si="0">G9+G11+G12+G15+G19+G21</f>
        <v>761922113517.60999</v>
      </c>
      <c r="H5" s="37">
        <f t="shared" si="0"/>
        <v>4937886482.3899994</v>
      </c>
      <c r="I5" s="37">
        <f t="shared" si="0"/>
        <v>540945232199.24005</v>
      </c>
      <c r="J5" s="37">
        <f t="shared" si="0"/>
        <v>348014659645.06006</v>
      </c>
      <c r="K5" s="37">
        <f t="shared" si="0"/>
        <v>345866994158.06006</v>
      </c>
      <c r="L5" s="23">
        <f t="shared" ref="L5:M7" si="1">I5-J5</f>
        <v>192930572554.17999</v>
      </c>
      <c r="M5" s="23">
        <f t="shared" si="1"/>
        <v>2147665487</v>
      </c>
      <c r="N5" s="15">
        <f t="shared" ref="N5:N11" si="2">+I5/F5</f>
        <v>0.70540285345335529</v>
      </c>
      <c r="O5" s="15">
        <f t="shared" ref="O5:O12" si="3">+J5/F5</f>
        <v>0.45381772376321633</v>
      </c>
      <c r="P5" s="15">
        <f t="shared" ref="P5:P12" si="4">+K5/F5</f>
        <v>0.45101712719148224</v>
      </c>
    </row>
    <row r="6" spans="1:16" ht="18" x14ac:dyDescent="0.25">
      <c r="A6" s="3" t="s">
        <v>27</v>
      </c>
      <c r="B6" s="4" t="s">
        <v>5</v>
      </c>
      <c r="C6" s="16" t="s">
        <v>41</v>
      </c>
      <c r="D6" s="4" t="s">
        <v>10</v>
      </c>
      <c r="E6" s="3" t="s">
        <v>29</v>
      </c>
      <c r="F6" s="37">
        <f>F20+F14</f>
        <v>10995000000</v>
      </c>
      <c r="G6" s="37">
        <f t="shared" ref="G6:K6" si="5">G20+G14</f>
        <v>10388000000</v>
      </c>
      <c r="H6" s="37">
        <f t="shared" si="5"/>
        <v>607000000</v>
      </c>
      <c r="I6" s="37">
        <f t="shared" si="5"/>
        <v>9718828756.7900009</v>
      </c>
      <c r="J6" s="37">
        <f t="shared" si="5"/>
        <v>9718828756.7900009</v>
      </c>
      <c r="K6" s="37">
        <f t="shared" si="5"/>
        <v>9378265883.7900009</v>
      </c>
      <c r="L6" s="23">
        <f t="shared" si="1"/>
        <v>0</v>
      </c>
      <c r="M6" s="23">
        <f t="shared" si="1"/>
        <v>340562873</v>
      </c>
      <c r="N6" s="15">
        <f t="shared" si="2"/>
        <v>0.88393167410550255</v>
      </c>
      <c r="O6" s="15">
        <f t="shared" si="3"/>
        <v>0.88393167410550255</v>
      </c>
      <c r="P6" s="15">
        <f t="shared" si="4"/>
        <v>0.8529573336780355</v>
      </c>
    </row>
    <row r="7" spans="1:16" x14ac:dyDescent="0.25">
      <c r="A7" s="3" t="s">
        <v>27</v>
      </c>
      <c r="B7" s="4" t="s">
        <v>8</v>
      </c>
      <c r="C7" s="4" t="s">
        <v>7</v>
      </c>
      <c r="D7" s="4" t="s">
        <v>9</v>
      </c>
      <c r="E7" s="3" t="s">
        <v>30</v>
      </c>
      <c r="F7" s="37">
        <f>+F17</f>
        <v>79403000000</v>
      </c>
      <c r="G7" s="37">
        <f t="shared" ref="G7:K7" si="6">+G17</f>
        <v>73950420615</v>
      </c>
      <c r="H7" s="37">
        <f t="shared" si="6"/>
        <v>5452579385</v>
      </c>
      <c r="I7" s="37">
        <f t="shared" si="6"/>
        <v>73908907363</v>
      </c>
      <c r="J7" s="37">
        <f t="shared" si="6"/>
        <v>37052106773.940002</v>
      </c>
      <c r="K7" s="37">
        <f t="shared" si="6"/>
        <v>37044887077.940002</v>
      </c>
      <c r="L7" s="23">
        <f t="shared" si="1"/>
        <v>36856800589.059998</v>
      </c>
      <c r="M7" s="23">
        <f t="shared" si="1"/>
        <v>7219696</v>
      </c>
      <c r="N7" s="15">
        <f t="shared" si="2"/>
        <v>0.93080749295366672</v>
      </c>
      <c r="O7" s="15">
        <f t="shared" si="3"/>
        <v>0.46663358782338205</v>
      </c>
      <c r="P7" s="15">
        <f t="shared" si="4"/>
        <v>0.46654266309761599</v>
      </c>
    </row>
    <row r="8" spans="1:16" x14ac:dyDescent="0.25">
      <c r="A8" s="5" t="s">
        <v>31</v>
      </c>
      <c r="B8" s="6"/>
      <c r="C8" s="6"/>
      <c r="D8" s="6"/>
      <c r="E8" s="5"/>
      <c r="F8" s="5">
        <f t="shared" ref="F8:K8" si="7">SUM(F5:F7)</f>
        <v>857258000000</v>
      </c>
      <c r="G8" s="5">
        <f t="shared" si="7"/>
        <v>846260534132.60999</v>
      </c>
      <c r="H8" s="5">
        <f t="shared" si="7"/>
        <v>10997465867.389999</v>
      </c>
      <c r="I8" s="5">
        <f t="shared" si="7"/>
        <v>624572968319.03003</v>
      </c>
      <c r="J8" s="5">
        <f t="shared" si="7"/>
        <v>394785595175.79004</v>
      </c>
      <c r="K8" s="5">
        <f t="shared" si="7"/>
        <v>392290147119.79004</v>
      </c>
      <c r="L8" s="5">
        <f>SUM(L5:L7)</f>
        <v>229787373143.23999</v>
      </c>
      <c r="M8" s="5">
        <f t="shared" ref="M8" si="8">SUM(M5:M7)</f>
        <v>2495448056</v>
      </c>
      <c r="N8" s="17">
        <f t="shared" si="2"/>
        <v>0.72857059172271366</v>
      </c>
      <c r="O8" s="17">
        <f t="shared" si="3"/>
        <v>0.46052133100628989</v>
      </c>
      <c r="P8" s="17">
        <f t="shared" si="4"/>
        <v>0.45761036598059163</v>
      </c>
    </row>
    <row r="9" spans="1:16" x14ac:dyDescent="0.25">
      <c r="A9" s="3" t="s">
        <v>32</v>
      </c>
      <c r="B9" s="4" t="s">
        <v>5</v>
      </c>
      <c r="C9" s="4" t="s">
        <v>7</v>
      </c>
      <c r="D9" s="4" t="s">
        <v>6</v>
      </c>
      <c r="E9" s="3" t="s">
        <v>28</v>
      </c>
      <c r="F9" s="34">
        <f>SUM('[7]E.P. AGREGADA ACUMULADA'!T5:T7)</f>
        <v>99162000000</v>
      </c>
      <c r="G9" s="34">
        <f>SUM('[7]E.P. AGREGADA ACUMULADA'!V5:V7)</f>
        <v>99161999999</v>
      </c>
      <c r="H9" s="34">
        <f>SUM('[7]E.P. AGREGADA ACUMULADA'!W5:W7)</f>
        <v>1</v>
      </c>
      <c r="I9" s="34">
        <f>SUM('[7]E.P. AGREGADA ACUMULADA'!X5:X7)</f>
        <v>40654072251.720001</v>
      </c>
      <c r="J9" s="34">
        <f>SUM('[7]E.P. AGREGADA ACUMULADA'!Y5:Y7)</f>
        <v>40649065082.720001</v>
      </c>
      <c r="K9" s="34">
        <f>SUM('[7]E.P. AGREGADA ACUMULADA'!AA5:AA7)</f>
        <v>40649065082.720001</v>
      </c>
      <c r="L9" s="23">
        <f>I9-J9</f>
        <v>5007169</v>
      </c>
      <c r="M9" s="23">
        <f>J9-K9</f>
        <v>0</v>
      </c>
      <c r="N9" s="15">
        <f t="shared" si="2"/>
        <v>0.40997632411326923</v>
      </c>
      <c r="O9" s="15">
        <f t="shared" si="3"/>
        <v>0.40992582927653737</v>
      </c>
      <c r="P9" s="15">
        <f t="shared" si="4"/>
        <v>0.40992582927653737</v>
      </c>
    </row>
    <row r="10" spans="1:16" x14ac:dyDescent="0.25">
      <c r="A10" s="7" t="s">
        <v>33</v>
      </c>
      <c r="B10" s="8"/>
      <c r="C10" s="8"/>
      <c r="D10" s="8"/>
      <c r="E10" s="7"/>
      <c r="F10" s="7">
        <f t="shared" ref="F10:K10" si="9">SUM(F9)</f>
        <v>99162000000</v>
      </c>
      <c r="G10" s="7">
        <f t="shared" si="9"/>
        <v>99161999999</v>
      </c>
      <c r="H10" s="7">
        <f t="shared" si="9"/>
        <v>1</v>
      </c>
      <c r="I10" s="7">
        <f t="shared" si="9"/>
        <v>40654072251.720001</v>
      </c>
      <c r="J10" s="7">
        <f t="shared" si="9"/>
        <v>40649065082.720001</v>
      </c>
      <c r="K10" s="7">
        <f t="shared" si="9"/>
        <v>40649065082.720001</v>
      </c>
      <c r="L10" s="7">
        <f>SUM(L9)</f>
        <v>5007169</v>
      </c>
      <c r="M10" s="7">
        <f t="shared" ref="M10" si="10">SUM(M9)</f>
        <v>0</v>
      </c>
      <c r="N10" s="17">
        <f t="shared" si="2"/>
        <v>0.40997632411326923</v>
      </c>
      <c r="O10" s="17">
        <f t="shared" si="3"/>
        <v>0.40992582927653737</v>
      </c>
      <c r="P10" s="17">
        <f t="shared" si="4"/>
        <v>0.40992582927653737</v>
      </c>
    </row>
    <row r="11" spans="1:16" ht="22.5" x14ac:dyDescent="0.25">
      <c r="A11" s="3" t="s">
        <v>42</v>
      </c>
      <c r="B11" s="4" t="s">
        <v>5</v>
      </c>
      <c r="C11" s="4" t="s">
        <v>7</v>
      </c>
      <c r="D11" s="4" t="s">
        <v>6</v>
      </c>
      <c r="E11" s="3" t="s">
        <v>28</v>
      </c>
      <c r="F11" s="34">
        <f>SUM('[7]E.P. AGREGADA ACUMULADA'!T8)</f>
        <v>6308000000</v>
      </c>
      <c r="G11" s="34">
        <f>SUM('[7]E.P. AGREGADA ACUMULADA'!V8)</f>
        <v>4846790466</v>
      </c>
      <c r="H11" s="34">
        <f>SUM('[7]E.P. AGREGADA ACUMULADA'!W8)</f>
        <v>1461209534</v>
      </c>
      <c r="I11" s="34">
        <f>SUM('[7]E.P. AGREGADA ACUMULADA'!X8)</f>
        <v>211252610.09999999</v>
      </c>
      <c r="J11" s="34">
        <f>SUM('[7]E.P. AGREGADA ACUMULADA'!Y8)</f>
        <v>114200730</v>
      </c>
      <c r="K11" s="34">
        <f>SUM('[7]E.P. AGREGADA ACUMULADA'!AA8)</f>
        <v>114200730</v>
      </c>
      <c r="L11" s="23">
        <f>I11-J11</f>
        <v>97051880.099999994</v>
      </c>
      <c r="M11" s="23">
        <f>J11-K11</f>
        <v>0</v>
      </c>
      <c r="N11" s="15">
        <f t="shared" si="2"/>
        <v>3.3489633814204181E-2</v>
      </c>
      <c r="O11" s="15">
        <f t="shared" si="3"/>
        <v>1.8104110653138872E-2</v>
      </c>
      <c r="P11" s="15">
        <f t="shared" si="4"/>
        <v>1.8104110653138872E-2</v>
      </c>
    </row>
    <row r="12" spans="1:16" ht="22.5" x14ac:dyDescent="0.25">
      <c r="A12" s="3" t="s">
        <v>43</v>
      </c>
      <c r="B12" s="4" t="s">
        <v>5</v>
      </c>
      <c r="C12" s="4" t="s">
        <v>7</v>
      </c>
      <c r="D12" s="4" t="s">
        <v>6</v>
      </c>
      <c r="E12" s="3" t="s">
        <v>28</v>
      </c>
      <c r="F12" s="34">
        <f>SUM('[7]E.P. AGREGADA ACUMULADA'!T9)</f>
        <v>635915000000</v>
      </c>
      <c r="G12" s="34">
        <f>SUM('[7]E.P. AGREGADA ACUMULADA'!V9)</f>
        <v>633629402970.03003</v>
      </c>
      <c r="H12" s="34">
        <f>SUM('[7]E.P. AGREGADA ACUMULADA'!W9)</f>
        <v>2285597029.9699998</v>
      </c>
      <c r="I12" s="34">
        <f>SUM('[7]E.P. AGREGADA ACUMULADA'!X9)</f>
        <v>487620903678.84003</v>
      </c>
      <c r="J12" s="34">
        <f>SUM('[7]E.P. AGREGADA ACUMULADA'!Y9)</f>
        <v>296253044206.20001</v>
      </c>
      <c r="K12" s="34">
        <f>SUM('[7]E.P. AGREGADA ACUMULADA'!AA9)</f>
        <v>294105378719.20001</v>
      </c>
      <c r="L12" s="23">
        <f>I12-J12</f>
        <v>191367859472.64001</v>
      </c>
      <c r="M12" s="23">
        <f>J12-K12</f>
        <v>2147665487</v>
      </c>
      <c r="N12" s="15">
        <f>+I12/F12</f>
        <v>0.76680201548766747</v>
      </c>
      <c r="O12" s="15">
        <f t="shared" si="3"/>
        <v>0.46586893563793907</v>
      </c>
      <c r="P12" s="15">
        <f t="shared" si="4"/>
        <v>0.4624916517446514</v>
      </c>
    </row>
    <row r="13" spans="1:16" ht="22.5" x14ac:dyDescent="0.25">
      <c r="A13" s="7" t="s">
        <v>44</v>
      </c>
      <c r="B13" s="8"/>
      <c r="C13" s="8"/>
      <c r="D13" s="8"/>
      <c r="E13" s="7"/>
      <c r="F13" s="7">
        <f t="shared" ref="F13:K13" si="11">SUM(F11:F12)</f>
        <v>642223000000</v>
      </c>
      <c r="G13" s="7">
        <f t="shared" si="11"/>
        <v>638476193436.03003</v>
      </c>
      <c r="H13" s="7">
        <f t="shared" si="11"/>
        <v>3746806563.9699998</v>
      </c>
      <c r="I13" s="7">
        <f t="shared" si="11"/>
        <v>487832156288.94</v>
      </c>
      <c r="J13" s="7">
        <f t="shared" si="11"/>
        <v>296367244936.20001</v>
      </c>
      <c r="K13" s="7">
        <f t="shared" si="11"/>
        <v>294219579449.20001</v>
      </c>
      <c r="L13" s="7">
        <f>SUM(L11:L12)</f>
        <v>191464911352.74002</v>
      </c>
      <c r="M13" s="7">
        <f t="shared" ref="M13" si="12">SUM(M11:M12)</f>
        <v>2147665487</v>
      </c>
      <c r="N13" s="17">
        <f>+I13/F13</f>
        <v>0.75959932342650449</v>
      </c>
      <c r="O13" s="17">
        <f>+J13/F13</f>
        <v>0.46147092978015425</v>
      </c>
      <c r="P13" s="17">
        <f>+K13/F13</f>
        <v>0.45812681801990901</v>
      </c>
    </row>
    <row r="14" spans="1:16" x14ac:dyDescent="0.25">
      <c r="A14" s="3" t="s">
        <v>34</v>
      </c>
      <c r="B14" s="4" t="s">
        <v>5</v>
      </c>
      <c r="C14" s="4" t="s">
        <v>7</v>
      </c>
      <c r="D14" s="4" t="s">
        <v>10</v>
      </c>
      <c r="E14" s="3" t="s">
        <v>28</v>
      </c>
      <c r="F14" s="34">
        <f>SUM('[7]E.P. AGREGADA ACUMULADA'!T12)</f>
        <v>10388000000</v>
      </c>
      <c r="G14" s="34">
        <f>SUM('[7]E.P. AGREGADA ACUMULADA'!V12)</f>
        <v>10388000000</v>
      </c>
      <c r="H14" s="34">
        <f>SUM('[7]E.P. AGREGADA ACUMULADA'!W12)</f>
        <v>0</v>
      </c>
      <c r="I14" s="34">
        <f>SUM('[7]E.P. AGREGADA ACUMULADA'!X12)</f>
        <v>9718828756.7900009</v>
      </c>
      <c r="J14" s="34">
        <f>SUM('[7]E.P. AGREGADA ACUMULADA'!Y12)</f>
        <v>9718828756.7900009</v>
      </c>
      <c r="K14" s="34">
        <f>SUM('[7]E.P. AGREGADA ACUMULADA'!AA12)</f>
        <v>9378265883.7900009</v>
      </c>
      <c r="L14" s="23">
        <f>I14-J14</f>
        <v>0</v>
      </c>
      <c r="M14" s="23">
        <f>J14-K14</f>
        <v>340562873</v>
      </c>
      <c r="N14" s="15">
        <f>+I14/F14</f>
        <v>0.93558228309491731</v>
      </c>
      <c r="O14" s="15">
        <f>+J14/F14</f>
        <v>0.93558228309491731</v>
      </c>
      <c r="P14" s="15">
        <f>+K14/F14</f>
        <v>0.90279802500866391</v>
      </c>
    </row>
    <row r="15" spans="1:16" x14ac:dyDescent="0.25">
      <c r="A15" s="3" t="s">
        <v>34</v>
      </c>
      <c r="B15" s="4" t="s">
        <v>5</v>
      </c>
      <c r="C15" s="4" t="s">
        <v>7</v>
      </c>
      <c r="D15" s="4" t="s">
        <v>6</v>
      </c>
      <c r="E15" s="3" t="s">
        <v>28</v>
      </c>
      <c r="F15" s="34">
        <f>'[7]E.P. AGREGADA ACUMULADA'!T10+'[7]E.P. AGREGADA ACUMULADA'!T11+'[7]E.P. AGREGADA ACUMULADA'!T13</f>
        <v>25310000000</v>
      </c>
      <c r="G15" s="34">
        <f>'[7]E.P. AGREGADA ACUMULADA'!V10+'[7]E.P. AGREGADA ACUMULADA'!V11+'[7]E.P. AGREGADA ACUMULADA'!V13</f>
        <v>24193860082.580002</v>
      </c>
      <c r="H15" s="34">
        <f>'[7]E.P. AGREGADA ACUMULADA'!W10+'[7]E.P. AGREGADA ACUMULADA'!W11+'[7]E.P. AGREGADA ACUMULADA'!W13</f>
        <v>1116139917.4200001</v>
      </c>
      <c r="I15" s="34">
        <f>'[7]E.P. AGREGADA ACUMULADA'!X10+'[7]E.P. AGREGADA ACUMULADA'!X11+'[7]E.P. AGREGADA ACUMULADA'!X13</f>
        <v>12405058732.58</v>
      </c>
      <c r="J15" s="34">
        <f>'[7]E.P. AGREGADA ACUMULADA'!Y10+'[7]E.P. AGREGADA ACUMULADA'!Y11+'[7]E.P. AGREGADA ACUMULADA'!Y13</f>
        <v>10944404700.139999</v>
      </c>
      <c r="K15" s="34">
        <f>'[7]E.P. AGREGADA ACUMULADA'!AA10+'[7]E.P. AGREGADA ACUMULADA'!AA11+'[7]E.P. AGREGADA ACUMULADA'!AA13</f>
        <v>10944404700.139999</v>
      </c>
      <c r="L15" s="23">
        <f>I15-J15</f>
        <v>1460654032.4400005</v>
      </c>
      <c r="M15" s="23">
        <f>J15-K15</f>
        <v>0</v>
      </c>
      <c r="N15" s="15">
        <f>+I15/F15</f>
        <v>0.49012480176135914</v>
      </c>
      <c r="O15" s="15">
        <f>+J15/F15</f>
        <v>0.43241425128960881</v>
      </c>
      <c r="P15" s="15">
        <f>+K15/F15</f>
        <v>0.43241425128960881</v>
      </c>
    </row>
    <row r="16" spans="1:16" x14ac:dyDescent="0.25">
      <c r="A16" s="7" t="s">
        <v>35</v>
      </c>
      <c r="B16" s="8"/>
      <c r="C16" s="8"/>
      <c r="D16" s="8"/>
      <c r="E16" s="7"/>
      <c r="F16" s="38">
        <f>SUM(F14:F15)</f>
        <v>35698000000</v>
      </c>
      <c r="G16" s="38">
        <f t="shared" ref="G16:K16" si="13">SUM(G14:G15)</f>
        <v>34581860082.580002</v>
      </c>
      <c r="H16" s="38">
        <f t="shared" si="13"/>
        <v>1116139917.4200001</v>
      </c>
      <c r="I16" s="38">
        <f t="shared" si="13"/>
        <v>22123887489.370003</v>
      </c>
      <c r="J16" s="38">
        <f t="shared" si="13"/>
        <v>20663233456.93</v>
      </c>
      <c r="K16" s="38">
        <f t="shared" si="13"/>
        <v>20322670583.93</v>
      </c>
      <c r="L16" s="25">
        <f>SUM(L14:L15)</f>
        <v>1460654032.4400005</v>
      </c>
      <c r="M16" s="25">
        <f t="shared" ref="M16" si="14">SUM(M14:M15)</f>
        <v>340562873</v>
      </c>
      <c r="N16" s="17">
        <f t="shared" ref="N16:N26" si="15">+I16/F16</f>
        <v>0.61975145636646323</v>
      </c>
      <c r="O16" s="17">
        <f t="shared" ref="O16:O26" si="16">+J16/F16</f>
        <v>0.57883448531934567</v>
      </c>
      <c r="P16" s="17">
        <f t="shared" ref="P16:P26" si="17">+K16/F16</f>
        <v>0.56929437458485066</v>
      </c>
    </row>
    <row r="17" spans="1:16" x14ac:dyDescent="0.25">
      <c r="A17" s="3" t="s">
        <v>38</v>
      </c>
      <c r="B17" s="4" t="s">
        <v>8</v>
      </c>
      <c r="C17" s="4" t="s">
        <v>7</v>
      </c>
      <c r="D17" s="4" t="s">
        <v>9</v>
      </c>
      <c r="E17" s="3" t="s">
        <v>30</v>
      </c>
      <c r="F17" s="35">
        <f>SUM('[7]E.P. AGREGADA ACUMULADA'!T14:T15)</f>
        <v>79403000000</v>
      </c>
      <c r="G17" s="35">
        <f>SUM('[7]E.P. AGREGADA ACUMULADA'!V14:V15)</f>
        <v>73950420615</v>
      </c>
      <c r="H17" s="35">
        <f>SUM('[7]E.P. AGREGADA ACUMULADA'!W14:W15)</f>
        <v>5452579385</v>
      </c>
      <c r="I17" s="35">
        <f>SUM('[7]E.P. AGREGADA ACUMULADA'!X14:X15)</f>
        <v>73908907363</v>
      </c>
      <c r="J17" s="35">
        <f>SUM('[7]E.P. AGREGADA ACUMULADA'!Y14:Y15)</f>
        <v>37052106773.940002</v>
      </c>
      <c r="K17" s="35">
        <f>SUM('[7]E.P. AGREGADA ACUMULADA'!AA14:AA15)</f>
        <v>37044887077.940002</v>
      </c>
      <c r="L17" s="23">
        <f>I17-J17</f>
        <v>36856800589.059998</v>
      </c>
      <c r="M17" s="23">
        <f>J17-K17</f>
        <v>7219696</v>
      </c>
      <c r="N17" s="15">
        <f t="shared" si="15"/>
        <v>0.93080749295366672</v>
      </c>
      <c r="O17" s="15">
        <f t="shared" si="16"/>
        <v>0.46663358782338205</v>
      </c>
      <c r="P17" s="15">
        <f t="shared" si="17"/>
        <v>0.46654266309761599</v>
      </c>
    </row>
    <row r="18" spans="1:16" x14ac:dyDescent="0.25">
      <c r="A18" s="7" t="s">
        <v>39</v>
      </c>
      <c r="B18" s="8"/>
      <c r="C18" s="8"/>
      <c r="D18" s="8"/>
      <c r="E18" s="7"/>
      <c r="F18" s="38">
        <f t="shared" ref="F18:K18" si="18">SUM(F17)</f>
        <v>79403000000</v>
      </c>
      <c r="G18" s="38">
        <f t="shared" si="18"/>
        <v>73950420615</v>
      </c>
      <c r="H18" s="38">
        <f t="shared" si="18"/>
        <v>5452579385</v>
      </c>
      <c r="I18" s="38">
        <f t="shared" si="18"/>
        <v>73908907363</v>
      </c>
      <c r="J18" s="38">
        <f t="shared" si="18"/>
        <v>37052106773.940002</v>
      </c>
      <c r="K18" s="38">
        <f t="shared" si="18"/>
        <v>37044887077.940002</v>
      </c>
      <c r="L18" s="25">
        <f>SUM(L17)</f>
        <v>36856800589.059998</v>
      </c>
      <c r="M18" s="25">
        <f t="shared" ref="M18" si="19">SUM(M17)</f>
        <v>7219696</v>
      </c>
      <c r="N18" s="17">
        <f>+I18/F18</f>
        <v>0.93080749295366672</v>
      </c>
      <c r="O18" s="17">
        <f>+J18/F18</f>
        <v>0.46663358782338205</v>
      </c>
      <c r="P18" s="17">
        <f>+K18/F18</f>
        <v>0.46654266309761599</v>
      </c>
    </row>
    <row r="19" spans="1:16" x14ac:dyDescent="0.25">
      <c r="A19" s="3" t="s">
        <v>45</v>
      </c>
      <c r="B19" s="4" t="s">
        <v>5</v>
      </c>
      <c r="C19" s="4" t="s">
        <v>7</v>
      </c>
      <c r="D19" s="9">
        <v>10</v>
      </c>
      <c r="E19" s="3" t="s">
        <v>28</v>
      </c>
      <c r="F19" s="35">
        <f>SUM('[7]E.P. AGREGADA ACUMULADA'!T16)</f>
        <v>105000000</v>
      </c>
      <c r="G19" s="35">
        <f>SUM('[7]E.P. AGREGADA ACUMULADA'!V16)</f>
        <v>80060000</v>
      </c>
      <c r="H19" s="35">
        <f>SUM('[7]E.P. AGREGADA ACUMULADA'!W16)</f>
        <v>24940000</v>
      </c>
      <c r="I19" s="35">
        <f>SUM('[7]E.P. AGREGADA ACUMULADA'!X16)</f>
        <v>51981283</v>
      </c>
      <c r="J19" s="35">
        <f>SUM('[7]E.P. AGREGADA ACUMULADA'!Y16)</f>
        <v>51981283</v>
      </c>
      <c r="K19" s="35">
        <f>SUM('[7]E.P. AGREGADA ACUMULADA'!AA16)</f>
        <v>51981283</v>
      </c>
      <c r="L19" s="23">
        <f t="shared" ref="L19:M21" si="20">I19-J19</f>
        <v>0</v>
      </c>
      <c r="M19" s="23">
        <f t="shared" si="20"/>
        <v>0</v>
      </c>
      <c r="N19" s="15">
        <f>+I19/F19</f>
        <v>0.49505983809523807</v>
      </c>
      <c r="O19" s="15">
        <f>+J19/F19</f>
        <v>0.49505983809523807</v>
      </c>
      <c r="P19" s="15">
        <f>+K19/F19</f>
        <v>0.49505983809523807</v>
      </c>
    </row>
    <row r="20" spans="1:16" ht="22.5" x14ac:dyDescent="0.25">
      <c r="A20" s="3" t="s">
        <v>46</v>
      </c>
      <c r="B20" s="4" t="s">
        <v>5</v>
      </c>
      <c r="C20" s="4" t="s">
        <v>11</v>
      </c>
      <c r="D20" s="9">
        <v>11</v>
      </c>
      <c r="E20" s="3" t="s">
        <v>40</v>
      </c>
      <c r="F20" s="35">
        <f>SUM('[7]E.P. AGREGADA ACUMULADA'!T18)</f>
        <v>607000000</v>
      </c>
      <c r="G20" s="35">
        <f>SUM('[7]E.P. AGREGADA ACUMULADA'!V18)</f>
        <v>0</v>
      </c>
      <c r="H20" s="35">
        <f>SUM('[7]E.P. AGREGADA ACUMULADA'!W18)</f>
        <v>607000000</v>
      </c>
      <c r="I20" s="35">
        <f>SUM('[7]E.P. AGREGADA ACUMULADA'!X18)</f>
        <v>0</v>
      </c>
      <c r="J20" s="35">
        <f>SUM('[7]E.P. AGREGADA ACUMULADA'!Y18)</f>
        <v>0</v>
      </c>
      <c r="K20" s="35">
        <f>SUM('[7]E.P. AGREGADA ACUMULADA'!AA18)</f>
        <v>0</v>
      </c>
      <c r="L20" s="23">
        <f t="shared" si="20"/>
        <v>0</v>
      </c>
      <c r="M20" s="23">
        <f t="shared" si="20"/>
        <v>0</v>
      </c>
      <c r="N20" s="15">
        <f t="shared" ref="N20:N21" si="21">+I20/F20</f>
        <v>0</v>
      </c>
      <c r="O20" s="15">
        <f t="shared" ref="O20:O21" si="22">+J20/F20</f>
        <v>0</v>
      </c>
      <c r="P20" s="15">
        <f t="shared" ref="P20:P21" si="23">+K20/F20</f>
        <v>0</v>
      </c>
    </row>
    <row r="21" spans="1:16" ht="22.5" x14ac:dyDescent="0.25">
      <c r="A21" s="3" t="s">
        <v>47</v>
      </c>
      <c r="B21" s="4" t="s">
        <v>5</v>
      </c>
      <c r="C21" s="4" t="s">
        <v>7</v>
      </c>
      <c r="D21" s="9">
        <v>10</v>
      </c>
      <c r="E21" s="3" t="s">
        <v>28</v>
      </c>
      <c r="F21" s="35">
        <f>'[7]E.P. AGREGADA ACUMULADA'!T17+'[7]E.P. AGREGADA ACUMULADA'!T19</f>
        <v>60000000</v>
      </c>
      <c r="G21" s="35">
        <f>'[7]E.P. AGREGADA ACUMULADA'!V17+'[7]E.P. AGREGADA ACUMULADA'!V19</f>
        <v>10000000</v>
      </c>
      <c r="H21" s="35">
        <f>'[7]E.P. AGREGADA ACUMULADA'!W17+'[7]E.P. AGREGADA ACUMULADA'!W19</f>
        <v>50000000</v>
      </c>
      <c r="I21" s="35">
        <f>'[7]E.P. AGREGADA ACUMULADA'!X17+'[7]E.P. AGREGADA ACUMULADA'!X19</f>
        <v>1963643</v>
      </c>
      <c r="J21" s="35">
        <f>'[7]E.P. AGREGADA ACUMULADA'!Y17+'[7]E.P. AGREGADA ACUMULADA'!Y19</f>
        <v>1963643</v>
      </c>
      <c r="K21" s="35">
        <f>'[7]E.P. AGREGADA ACUMULADA'!AA17+'[7]E.P. AGREGADA ACUMULADA'!AA19</f>
        <v>1963643</v>
      </c>
      <c r="L21" s="23">
        <f t="shared" si="20"/>
        <v>0</v>
      </c>
      <c r="M21" s="23">
        <f t="shared" si="20"/>
        <v>0</v>
      </c>
      <c r="N21" s="15">
        <f t="shared" si="21"/>
        <v>3.2727383333333332E-2</v>
      </c>
      <c r="O21" s="15">
        <f t="shared" si="22"/>
        <v>3.2727383333333332E-2</v>
      </c>
      <c r="P21" s="15">
        <f t="shared" si="23"/>
        <v>3.2727383333333332E-2</v>
      </c>
    </row>
    <row r="22" spans="1:16" ht="33.75" x14ac:dyDescent="0.25">
      <c r="A22" s="7" t="s">
        <v>48</v>
      </c>
      <c r="B22" s="8"/>
      <c r="C22" s="8"/>
      <c r="D22" s="8"/>
      <c r="E22" s="7"/>
      <c r="F22" s="38">
        <f>SUM(F19:F21)</f>
        <v>772000000</v>
      </c>
      <c r="G22" s="38">
        <f t="shared" ref="G22:M22" si="24">SUM(G19:G21)</f>
        <v>90060000</v>
      </c>
      <c r="H22" s="38">
        <f t="shared" si="24"/>
        <v>681940000</v>
      </c>
      <c r="I22" s="38">
        <f t="shared" si="24"/>
        <v>53944926</v>
      </c>
      <c r="J22" s="38">
        <f t="shared" si="24"/>
        <v>53944926</v>
      </c>
      <c r="K22" s="38">
        <f t="shared" si="24"/>
        <v>53944926</v>
      </c>
      <c r="L22" s="25">
        <f>SUM(L19:L21)</f>
        <v>0</v>
      </c>
      <c r="M22" s="25">
        <f t="shared" si="24"/>
        <v>0</v>
      </c>
      <c r="N22" s="17">
        <f>+I22/F22</f>
        <v>6.9876847150259061E-2</v>
      </c>
      <c r="O22" s="17">
        <f>+J22/F22</f>
        <v>6.9876847150259061E-2</v>
      </c>
      <c r="P22" s="17">
        <f>+K22/F22</f>
        <v>6.9876847150259061E-2</v>
      </c>
    </row>
    <row r="23" spans="1:16" x14ac:dyDescent="0.25">
      <c r="A23" s="10" t="s">
        <v>36</v>
      </c>
      <c r="B23" s="11" t="s">
        <v>5</v>
      </c>
      <c r="C23" s="11" t="s">
        <v>7</v>
      </c>
      <c r="D23" s="11" t="s">
        <v>10</v>
      </c>
      <c r="E23" s="10" t="s">
        <v>29</v>
      </c>
      <c r="F23" s="39">
        <f>SUM(F24:F26)</f>
        <v>1489241558</v>
      </c>
      <c r="G23" s="39">
        <f>SUM(G24:G26)</f>
        <v>1489241558</v>
      </c>
      <c r="H23" s="39">
        <f>SUM(H24:H26)</f>
        <v>0</v>
      </c>
      <c r="I23" s="39">
        <f t="shared" ref="I23:K23" si="25">SUM(I24:I26)</f>
        <v>0</v>
      </c>
      <c r="J23" s="39">
        <f t="shared" si="25"/>
        <v>0</v>
      </c>
      <c r="K23" s="39">
        <f t="shared" si="25"/>
        <v>0</v>
      </c>
      <c r="L23" s="23">
        <f t="shared" ref="L23:M26" si="26">I23-J23</f>
        <v>0</v>
      </c>
      <c r="M23" s="23">
        <f t="shared" si="26"/>
        <v>0</v>
      </c>
      <c r="N23" s="15">
        <f t="shared" si="15"/>
        <v>0</v>
      </c>
      <c r="O23" s="15">
        <f t="shared" si="16"/>
        <v>0</v>
      </c>
      <c r="P23" s="15">
        <f t="shared" si="17"/>
        <v>0</v>
      </c>
    </row>
    <row r="24" spans="1:16" ht="45" x14ac:dyDescent="0.25">
      <c r="A24" s="3" t="s">
        <v>49</v>
      </c>
      <c r="B24" s="4" t="s">
        <v>5</v>
      </c>
      <c r="C24" s="4" t="s">
        <v>7</v>
      </c>
      <c r="D24" s="9">
        <v>11</v>
      </c>
      <c r="E24" s="3" t="s">
        <v>29</v>
      </c>
      <c r="F24" s="34">
        <f>SUM('[7]E.P. AGREGADA ACUMULADA'!T20)</f>
        <v>1487241558</v>
      </c>
      <c r="G24" s="34">
        <f>SUM('[7]E.P. AGREGADA ACUMULADA'!V20)</f>
        <v>1487241558</v>
      </c>
      <c r="H24" s="34">
        <f>SUM('[7]E.P. AGREGADA ACUMULADA'!W20)</f>
        <v>0</v>
      </c>
      <c r="I24" s="34">
        <f>SUM('[7]E.P. AGREGADA ACUMULADA'!X20)</f>
        <v>0</v>
      </c>
      <c r="J24" s="34">
        <f>SUM('[7]E.P. AGREGADA ACUMULADA'!Y20)</f>
        <v>0</v>
      </c>
      <c r="K24" s="34">
        <f>SUM('[7]E.P. AGREGADA ACUMULADA'!AA20)</f>
        <v>0</v>
      </c>
      <c r="L24" s="23">
        <f t="shared" si="26"/>
        <v>0</v>
      </c>
      <c r="M24" s="23">
        <f t="shared" si="26"/>
        <v>0</v>
      </c>
      <c r="N24" s="15">
        <f t="shared" si="15"/>
        <v>0</v>
      </c>
      <c r="O24" s="15">
        <f t="shared" si="16"/>
        <v>0</v>
      </c>
      <c r="P24" s="15">
        <f t="shared" si="17"/>
        <v>0</v>
      </c>
    </row>
    <row r="25" spans="1:16" ht="56.25" x14ac:dyDescent="0.25">
      <c r="A25" s="3" t="s">
        <v>50</v>
      </c>
      <c r="B25" s="4" t="s">
        <v>5</v>
      </c>
      <c r="C25" s="4" t="s">
        <v>7</v>
      </c>
      <c r="D25" s="9">
        <v>11</v>
      </c>
      <c r="E25" s="3" t="s">
        <v>29</v>
      </c>
      <c r="F25" s="34">
        <f>SUM('[7]E.P. AGREGADA ACUMULADA'!T21)</f>
        <v>1000000</v>
      </c>
      <c r="G25" s="34">
        <f>SUM('[7]E.P. AGREGADA ACUMULADA'!V21)</f>
        <v>1000000</v>
      </c>
      <c r="H25" s="34">
        <f>SUM('[7]E.P. AGREGADA ACUMULADA'!W21)</f>
        <v>0</v>
      </c>
      <c r="I25" s="34">
        <f>SUM('[7]E.P. AGREGADA ACUMULADA'!X21)</f>
        <v>0</v>
      </c>
      <c r="J25" s="34">
        <f>SUM('[7]E.P. AGREGADA ACUMULADA'!Y21)</f>
        <v>0</v>
      </c>
      <c r="K25" s="34">
        <f>SUM('[7]E.P. AGREGADA ACUMULADA'!AA21)</f>
        <v>0</v>
      </c>
      <c r="L25" s="23">
        <f t="shared" si="26"/>
        <v>0</v>
      </c>
      <c r="M25" s="23">
        <f t="shared" si="26"/>
        <v>0</v>
      </c>
      <c r="N25" s="15">
        <f t="shared" si="15"/>
        <v>0</v>
      </c>
      <c r="O25" s="15">
        <f t="shared" si="16"/>
        <v>0</v>
      </c>
      <c r="P25" s="15">
        <f t="shared" si="17"/>
        <v>0</v>
      </c>
    </row>
    <row r="26" spans="1:16" ht="45" x14ac:dyDescent="0.25">
      <c r="A26" s="3" t="s">
        <v>51</v>
      </c>
      <c r="B26" s="4" t="s">
        <v>5</v>
      </c>
      <c r="C26" s="4" t="s">
        <v>7</v>
      </c>
      <c r="D26" s="9">
        <v>11</v>
      </c>
      <c r="E26" s="3" t="s">
        <v>29</v>
      </c>
      <c r="F26" s="34">
        <f>SUM('[7]E.P. AGREGADA ACUMULADA'!T22)</f>
        <v>1000000</v>
      </c>
      <c r="G26" s="34">
        <f>SUM('[7]E.P. AGREGADA ACUMULADA'!V22)</f>
        <v>1000000</v>
      </c>
      <c r="H26" s="34">
        <f>SUM('[7]E.P. AGREGADA ACUMULADA'!W22)</f>
        <v>0</v>
      </c>
      <c r="I26" s="34">
        <f>SUM('[7]E.P. AGREGADA ACUMULADA'!X22)</f>
        <v>0</v>
      </c>
      <c r="J26" s="34">
        <f>SUM('[7]E.P. AGREGADA ACUMULADA'!Y22)</f>
        <v>0</v>
      </c>
      <c r="K26" s="34">
        <f>SUM('[7]E.P. AGREGADA ACUMULADA'!AA22)</f>
        <v>0</v>
      </c>
      <c r="L26" s="23">
        <f t="shared" si="26"/>
        <v>0</v>
      </c>
      <c r="M26" s="23">
        <f t="shared" si="26"/>
        <v>0</v>
      </c>
      <c r="N26" s="15">
        <f t="shared" si="15"/>
        <v>0</v>
      </c>
      <c r="O26" s="15">
        <f t="shared" si="16"/>
        <v>0</v>
      </c>
      <c r="P26" s="15">
        <f t="shared" si="17"/>
        <v>0</v>
      </c>
    </row>
    <row r="27" spans="1:16" x14ac:dyDescent="0.25">
      <c r="A27" s="42" t="s">
        <v>37</v>
      </c>
      <c r="B27" s="42"/>
      <c r="C27" s="42"/>
      <c r="D27" s="42"/>
      <c r="E27" s="42"/>
      <c r="F27" s="40">
        <f t="shared" ref="F27:K27" si="27">F8+F23</f>
        <v>858747241558</v>
      </c>
      <c r="G27" s="40">
        <f t="shared" si="27"/>
        <v>847749775690.60999</v>
      </c>
      <c r="H27" s="40">
        <f t="shared" si="27"/>
        <v>10997465867.389999</v>
      </c>
      <c r="I27" s="40">
        <f t="shared" si="27"/>
        <v>624572968319.03003</v>
      </c>
      <c r="J27" s="40">
        <f t="shared" si="27"/>
        <v>394785595175.79004</v>
      </c>
      <c r="K27" s="40">
        <f t="shared" si="27"/>
        <v>392290147119.79004</v>
      </c>
      <c r="L27" s="28">
        <f>L8+L23</f>
        <v>229787373143.23999</v>
      </c>
      <c r="M27" s="28">
        <f>M8+M23</f>
        <v>2495448056</v>
      </c>
      <c r="N27" s="17">
        <f>+I27/F27</f>
        <v>0.7273071028279352</v>
      </c>
      <c r="O27" s="17">
        <f>+J27/F27</f>
        <v>0.45972269379234582</v>
      </c>
      <c r="P27" s="17">
        <f>+K27/F27</f>
        <v>0.45681677696928552</v>
      </c>
    </row>
    <row r="28" spans="1:16" x14ac:dyDescent="0.25">
      <c r="F28" s="41"/>
      <c r="G28" s="19"/>
      <c r="H28" s="20"/>
      <c r="I28" s="19"/>
      <c r="K28" s="41"/>
      <c r="L28" s="41"/>
      <c r="M28" s="41"/>
      <c r="N28" s="21"/>
    </row>
    <row r="29" spans="1:16" x14ac:dyDescent="0.25">
      <c r="A29" s="22" t="s">
        <v>52</v>
      </c>
      <c r="F29" s="30"/>
      <c r="G29" s="31"/>
      <c r="I29" s="41"/>
    </row>
    <row r="30" spans="1:16" x14ac:dyDescent="0.25">
      <c r="F30" s="32"/>
      <c r="G30" s="33"/>
      <c r="I30" s="41"/>
      <c r="K30" s="41"/>
      <c r="L30" s="41"/>
      <c r="M30" s="41"/>
    </row>
    <row r="31" spans="1:16" x14ac:dyDescent="0.25">
      <c r="F31" s="30"/>
      <c r="I31" s="41"/>
    </row>
    <row r="32" spans="1:16" x14ac:dyDescent="0.25">
      <c r="F32" s="30"/>
      <c r="I32" s="41"/>
      <c r="K32" s="41"/>
      <c r="L32" s="41"/>
      <c r="M32" s="41"/>
    </row>
    <row r="33" spans="6:13" x14ac:dyDescent="0.25">
      <c r="F33" s="30"/>
      <c r="G33" s="19"/>
      <c r="I33" s="19"/>
    </row>
    <row r="34" spans="6:13" x14ac:dyDescent="0.25">
      <c r="I34" s="41"/>
    </row>
    <row r="35" spans="6:13" x14ac:dyDescent="0.25">
      <c r="I35" s="19"/>
      <c r="K35" s="41"/>
      <c r="L35" s="41"/>
      <c r="M35" s="41"/>
    </row>
  </sheetData>
  <mergeCells count="7">
    <mergeCell ref="A27:E27"/>
    <mergeCell ref="L3:M3"/>
    <mergeCell ref="A1:P1"/>
    <mergeCell ref="A2:P2"/>
    <mergeCell ref="A3:E3"/>
    <mergeCell ref="F3:K3"/>
    <mergeCell ref="N3:P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opLeftCell="B1" workbookViewId="0">
      <selection activeCell="P5" sqref="P5"/>
    </sheetView>
  </sheetViews>
  <sheetFormatPr baseColWidth="10" defaultRowHeight="15" x14ac:dyDescent="0.25"/>
  <cols>
    <col min="1" max="1" width="26" style="18" customWidth="1"/>
    <col min="2" max="2" width="6.140625" style="18" bestFit="1" customWidth="1"/>
    <col min="3" max="3" width="5.5703125" style="18" customWidth="1"/>
    <col min="4" max="4" width="4.85546875" style="18" bestFit="1" customWidth="1"/>
    <col min="5" max="5" width="20.5703125" style="18" bestFit="1" customWidth="1"/>
    <col min="6" max="7" width="16.7109375" style="18" bestFit="1" customWidth="1"/>
    <col min="8" max="8" width="15.28515625" style="18" bestFit="1" customWidth="1"/>
    <col min="9" max="11" width="16.7109375" style="18" bestFit="1" customWidth="1"/>
    <col min="12" max="13" width="16.7109375" style="18" customWidth="1"/>
    <col min="14" max="15" width="10.5703125" style="18" bestFit="1" customWidth="1"/>
    <col min="16" max="16" width="10.42578125" style="18" bestFit="1" customWidth="1"/>
    <col min="17" max="17" width="13.140625" style="18" bestFit="1" customWidth="1"/>
    <col min="18" max="16384" width="11.42578125" style="18"/>
  </cols>
  <sheetData>
    <row r="1" spans="1:16" ht="33.75" x14ac:dyDescent="0.25">
      <c r="A1" s="43" t="s">
        <v>65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26.25" x14ac:dyDescent="0.25">
      <c r="A2" s="44" t="s">
        <v>66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5.75" customHeight="1" x14ac:dyDescent="0.25">
      <c r="A3" s="56" t="s">
        <v>3</v>
      </c>
      <c r="B3" s="57"/>
      <c r="C3" s="57"/>
      <c r="D3" s="57"/>
      <c r="E3" s="58"/>
      <c r="F3" s="59" t="s">
        <v>13</v>
      </c>
      <c r="G3" s="60"/>
      <c r="H3" s="60"/>
      <c r="I3" s="60"/>
      <c r="J3" s="60"/>
      <c r="K3" s="61"/>
      <c r="L3" s="51" t="s">
        <v>14</v>
      </c>
      <c r="M3" s="52"/>
      <c r="N3" s="62" t="s">
        <v>15</v>
      </c>
      <c r="O3" s="63"/>
      <c r="P3" s="64"/>
    </row>
    <row r="4" spans="1:16" ht="56.25" x14ac:dyDescent="0.25">
      <c r="A4" s="36" t="s">
        <v>12</v>
      </c>
      <c r="B4" s="36" t="s">
        <v>0</v>
      </c>
      <c r="C4" s="36" t="s">
        <v>2</v>
      </c>
      <c r="D4" s="12" t="s">
        <v>1</v>
      </c>
      <c r="E4" s="36" t="s">
        <v>16</v>
      </c>
      <c r="F4" s="12" t="s">
        <v>17</v>
      </c>
      <c r="G4" s="12" t="s">
        <v>18</v>
      </c>
      <c r="H4" s="12" t="s">
        <v>19</v>
      </c>
      <c r="I4" s="36" t="s">
        <v>20</v>
      </c>
      <c r="J4" s="36" t="s">
        <v>21</v>
      </c>
      <c r="K4" s="12" t="s">
        <v>4</v>
      </c>
      <c r="L4" s="1" t="s">
        <v>22</v>
      </c>
      <c r="M4" s="13" t="s">
        <v>23</v>
      </c>
      <c r="N4" s="14" t="s">
        <v>24</v>
      </c>
      <c r="O4" s="14" t="s">
        <v>25</v>
      </c>
      <c r="P4" s="14" t="s">
        <v>26</v>
      </c>
    </row>
    <row r="5" spans="1:16" x14ac:dyDescent="0.25">
      <c r="A5" s="3" t="s">
        <v>27</v>
      </c>
      <c r="B5" s="4" t="s">
        <v>5</v>
      </c>
      <c r="C5" s="4" t="s">
        <v>7</v>
      </c>
      <c r="D5" s="4" t="s">
        <v>6</v>
      </c>
      <c r="E5" s="3" t="s">
        <v>28</v>
      </c>
      <c r="F5" s="37">
        <f>F9+F11+F12+F15+F19+F21</f>
        <v>766860000000</v>
      </c>
      <c r="G5" s="37">
        <f t="shared" ref="G5:K5" si="0">G9+G11+G12+G15+G19+G21</f>
        <v>728979623897.72998</v>
      </c>
      <c r="H5" s="37">
        <f t="shared" si="0"/>
        <v>37880376102.269997</v>
      </c>
      <c r="I5" s="37">
        <f t="shared" si="0"/>
        <v>643638723736.47998</v>
      </c>
      <c r="J5" s="37">
        <f t="shared" si="0"/>
        <v>416362977869.75</v>
      </c>
      <c r="K5" s="37">
        <f t="shared" si="0"/>
        <v>383024735492.64996</v>
      </c>
      <c r="L5" s="23">
        <f t="shared" ref="L5:M7" si="1">I5-J5</f>
        <v>227275745866.72998</v>
      </c>
      <c r="M5" s="23">
        <f t="shared" si="1"/>
        <v>33338242377.100037</v>
      </c>
      <c r="N5" s="15">
        <f t="shared" ref="N5:N11" si="2">+I5/F5</f>
        <v>0.83931711620958194</v>
      </c>
      <c r="O5" s="15">
        <f t="shared" ref="O5:O12" si="3">+J5/F5</f>
        <v>0.54294522842467985</v>
      </c>
      <c r="P5" s="15">
        <f t="shared" ref="P5:P12" si="4">+K5/F5</f>
        <v>0.49947152738785433</v>
      </c>
    </row>
    <row r="6" spans="1:16" ht="18" x14ac:dyDescent="0.25">
      <c r="A6" s="3" t="s">
        <v>27</v>
      </c>
      <c r="B6" s="4" t="s">
        <v>5</v>
      </c>
      <c r="C6" s="16" t="s">
        <v>41</v>
      </c>
      <c r="D6" s="4" t="s">
        <v>10</v>
      </c>
      <c r="E6" s="3" t="s">
        <v>29</v>
      </c>
      <c r="F6" s="37">
        <f>F20+F14</f>
        <v>10995000000</v>
      </c>
      <c r="G6" s="37">
        <f t="shared" ref="G6:K6" si="5">G20+G14</f>
        <v>10388000000</v>
      </c>
      <c r="H6" s="37">
        <f t="shared" si="5"/>
        <v>607000000</v>
      </c>
      <c r="I6" s="37">
        <f t="shared" si="5"/>
        <v>9718828756.7900009</v>
      </c>
      <c r="J6" s="37">
        <f t="shared" si="5"/>
        <v>9718828756.7900009</v>
      </c>
      <c r="K6" s="37">
        <f t="shared" si="5"/>
        <v>9718828756.7900009</v>
      </c>
      <c r="L6" s="23">
        <f t="shared" si="1"/>
        <v>0</v>
      </c>
      <c r="M6" s="23">
        <f t="shared" si="1"/>
        <v>0</v>
      </c>
      <c r="N6" s="15">
        <f t="shared" si="2"/>
        <v>0.88393167410550255</v>
      </c>
      <c r="O6" s="15">
        <f t="shared" si="3"/>
        <v>0.88393167410550255</v>
      </c>
      <c r="P6" s="15">
        <f t="shared" si="4"/>
        <v>0.88393167410550255</v>
      </c>
    </row>
    <row r="7" spans="1:16" x14ac:dyDescent="0.25">
      <c r="A7" s="3" t="s">
        <v>27</v>
      </c>
      <c r="B7" s="4" t="s">
        <v>8</v>
      </c>
      <c r="C7" s="4" t="s">
        <v>7</v>
      </c>
      <c r="D7" s="4" t="s">
        <v>9</v>
      </c>
      <c r="E7" s="3" t="s">
        <v>30</v>
      </c>
      <c r="F7" s="37">
        <f>+F17</f>
        <v>79403000000</v>
      </c>
      <c r="G7" s="37">
        <f t="shared" ref="G7:K7" si="6">+G17</f>
        <v>73950420615</v>
      </c>
      <c r="H7" s="37">
        <f t="shared" si="6"/>
        <v>5452579385</v>
      </c>
      <c r="I7" s="37">
        <f t="shared" si="6"/>
        <v>73908907363</v>
      </c>
      <c r="J7" s="37">
        <f t="shared" si="6"/>
        <v>43030851916.940002</v>
      </c>
      <c r="K7" s="37">
        <f t="shared" si="6"/>
        <v>43030851916.940002</v>
      </c>
      <c r="L7" s="23">
        <f t="shared" si="1"/>
        <v>30878055446.059998</v>
      </c>
      <c r="M7" s="23">
        <f t="shared" si="1"/>
        <v>0</v>
      </c>
      <c r="N7" s="15">
        <f t="shared" si="2"/>
        <v>0.93080749295366672</v>
      </c>
      <c r="O7" s="15">
        <f t="shared" si="3"/>
        <v>0.54192980009495861</v>
      </c>
      <c r="P7" s="15">
        <f t="shared" si="4"/>
        <v>0.54192980009495861</v>
      </c>
    </row>
    <row r="8" spans="1:16" x14ac:dyDescent="0.25">
      <c r="A8" s="5" t="s">
        <v>31</v>
      </c>
      <c r="B8" s="6"/>
      <c r="C8" s="6"/>
      <c r="D8" s="6"/>
      <c r="E8" s="5"/>
      <c r="F8" s="5">
        <f t="shared" ref="F8:K8" si="7">SUM(F5:F7)</f>
        <v>857258000000</v>
      </c>
      <c r="G8" s="5">
        <f t="shared" si="7"/>
        <v>813318044512.72998</v>
      </c>
      <c r="H8" s="5">
        <f t="shared" si="7"/>
        <v>43939955487.269997</v>
      </c>
      <c r="I8" s="5">
        <f t="shared" si="7"/>
        <v>727266459856.27002</v>
      </c>
      <c r="J8" s="5">
        <f t="shared" si="7"/>
        <v>469112658543.47998</v>
      </c>
      <c r="K8" s="5">
        <f t="shared" si="7"/>
        <v>435774416166.37994</v>
      </c>
      <c r="L8" s="5">
        <f>SUM(L5:L7)</f>
        <v>258153801312.78998</v>
      </c>
      <c r="M8" s="5">
        <f t="shared" ref="M8" si="8">SUM(M5:M7)</f>
        <v>33338242377.100037</v>
      </c>
      <c r="N8" s="17">
        <f t="shared" si="2"/>
        <v>0.84836357299234311</v>
      </c>
      <c r="O8" s="17">
        <f t="shared" si="3"/>
        <v>0.54722459113065147</v>
      </c>
      <c r="P8" s="17">
        <f t="shared" si="4"/>
        <v>0.5083351991656887</v>
      </c>
    </row>
    <row r="9" spans="1:16" x14ac:dyDescent="0.25">
      <c r="A9" s="3" t="s">
        <v>32</v>
      </c>
      <c r="B9" s="4" t="s">
        <v>5</v>
      </c>
      <c r="C9" s="4" t="s">
        <v>7</v>
      </c>
      <c r="D9" s="4" t="s">
        <v>6</v>
      </c>
      <c r="E9" s="3" t="s">
        <v>28</v>
      </c>
      <c r="F9" s="34">
        <f>'[8]EJECUCION A JULIO 2019'!$F$9</f>
        <v>99162000000</v>
      </c>
      <c r="G9" s="34">
        <f>'[8]EJECUCION A JULIO 2019'!$G$9</f>
        <v>99161999999</v>
      </c>
      <c r="H9" s="34">
        <f>SUM('[8]EJECUCION A JULIO 2019'!$H$9)</f>
        <v>1</v>
      </c>
      <c r="I9" s="34">
        <f>SUM('[8]EJECUCION A JULIO 2019'!$I$9)</f>
        <v>48507335012.290001</v>
      </c>
      <c r="J9" s="34">
        <f>SUM('[8]EJECUCION A JULIO 2019'!$J$9)</f>
        <v>48445025556.290001</v>
      </c>
      <c r="K9" s="34">
        <f>SUM('[8]EJECUCION A JULIO 2019'!$K$9)</f>
        <v>48445025556.290001</v>
      </c>
      <c r="L9" s="23">
        <f>I9-J9</f>
        <v>62309456</v>
      </c>
      <c r="M9" s="23">
        <f>J9-K9</f>
        <v>0</v>
      </c>
      <c r="N9" s="15">
        <f t="shared" si="2"/>
        <v>0.4891726166504306</v>
      </c>
      <c r="O9" s="15">
        <f t="shared" si="3"/>
        <v>0.4885442564317985</v>
      </c>
      <c r="P9" s="15">
        <f t="shared" si="4"/>
        <v>0.4885442564317985</v>
      </c>
    </row>
    <row r="10" spans="1:16" x14ac:dyDescent="0.25">
      <c r="A10" s="7" t="s">
        <v>33</v>
      </c>
      <c r="B10" s="8"/>
      <c r="C10" s="8"/>
      <c r="D10" s="8"/>
      <c r="E10" s="7"/>
      <c r="F10" s="7">
        <f t="shared" ref="F10:K10" si="9">SUM(F9)</f>
        <v>99162000000</v>
      </c>
      <c r="G10" s="7">
        <f t="shared" si="9"/>
        <v>99161999999</v>
      </c>
      <c r="H10" s="7">
        <f t="shared" si="9"/>
        <v>1</v>
      </c>
      <c r="I10" s="7">
        <f t="shared" si="9"/>
        <v>48507335012.290001</v>
      </c>
      <c r="J10" s="7">
        <f t="shared" si="9"/>
        <v>48445025556.290001</v>
      </c>
      <c r="K10" s="7">
        <f t="shared" si="9"/>
        <v>48445025556.290001</v>
      </c>
      <c r="L10" s="7">
        <f>SUM(L9)</f>
        <v>62309456</v>
      </c>
      <c r="M10" s="7">
        <f t="shared" ref="M10" si="10">SUM(M9)</f>
        <v>0</v>
      </c>
      <c r="N10" s="17">
        <f t="shared" si="2"/>
        <v>0.4891726166504306</v>
      </c>
      <c r="O10" s="17">
        <f t="shared" si="3"/>
        <v>0.4885442564317985</v>
      </c>
      <c r="P10" s="17">
        <f t="shared" si="4"/>
        <v>0.4885442564317985</v>
      </c>
    </row>
    <row r="11" spans="1:16" ht="22.5" x14ac:dyDescent="0.25">
      <c r="A11" s="3" t="s">
        <v>42</v>
      </c>
      <c r="B11" s="4" t="s">
        <v>5</v>
      </c>
      <c r="C11" s="4" t="s">
        <v>7</v>
      </c>
      <c r="D11" s="4" t="s">
        <v>6</v>
      </c>
      <c r="E11" s="3" t="s">
        <v>28</v>
      </c>
      <c r="F11" s="34">
        <v>6308000000</v>
      </c>
      <c r="G11" s="34">
        <v>4846790466</v>
      </c>
      <c r="H11" s="34">
        <v>1461209534</v>
      </c>
      <c r="I11" s="34">
        <v>211252610.09999999</v>
      </c>
      <c r="J11" s="34">
        <v>114200730</v>
      </c>
      <c r="K11" s="34">
        <v>114200730</v>
      </c>
      <c r="L11" s="23">
        <f>I11-J11</f>
        <v>97051880.099999994</v>
      </c>
      <c r="M11" s="23">
        <f>J11-K11</f>
        <v>0</v>
      </c>
      <c r="N11" s="15">
        <f t="shared" si="2"/>
        <v>3.3489633814204181E-2</v>
      </c>
      <c r="O11" s="15">
        <f t="shared" si="3"/>
        <v>1.8104110653138872E-2</v>
      </c>
      <c r="P11" s="15">
        <f t="shared" si="4"/>
        <v>1.8104110653138872E-2</v>
      </c>
    </row>
    <row r="12" spans="1:16" ht="22.5" x14ac:dyDescent="0.25">
      <c r="A12" s="3" t="s">
        <v>43</v>
      </c>
      <c r="B12" s="4" t="s">
        <v>5</v>
      </c>
      <c r="C12" s="4" t="s">
        <v>7</v>
      </c>
      <c r="D12" s="4" t="s">
        <v>6</v>
      </c>
      <c r="E12" s="3" t="s">
        <v>28</v>
      </c>
      <c r="F12" s="34">
        <v>635915000000</v>
      </c>
      <c r="G12" s="34">
        <v>600163513350.15002</v>
      </c>
      <c r="H12" s="34">
        <v>35751486649.849998</v>
      </c>
      <c r="I12" s="34">
        <v>579713589755.83997</v>
      </c>
      <c r="J12" s="34">
        <v>354104798241.65002</v>
      </c>
      <c r="K12" s="34">
        <v>320766732222.54999</v>
      </c>
      <c r="L12" s="23">
        <f>I12-J12</f>
        <v>225608791514.18994</v>
      </c>
      <c r="M12" s="23">
        <f>J12-K12</f>
        <v>33338066019.100037</v>
      </c>
      <c r="N12" s="15">
        <f>+I12/F12</f>
        <v>0.9116211911274934</v>
      </c>
      <c r="O12" s="15">
        <f t="shared" si="3"/>
        <v>0.55684297153180851</v>
      </c>
      <c r="P12" s="15">
        <f t="shared" si="4"/>
        <v>0.50441762220194519</v>
      </c>
    </row>
    <row r="13" spans="1:16" ht="22.5" x14ac:dyDescent="0.25">
      <c r="A13" s="7" t="s">
        <v>44</v>
      </c>
      <c r="B13" s="8"/>
      <c r="C13" s="8"/>
      <c r="D13" s="8"/>
      <c r="E13" s="7"/>
      <c r="F13" s="7">
        <f t="shared" ref="F13:K13" si="11">SUM(F11:F12)</f>
        <v>642223000000</v>
      </c>
      <c r="G13" s="7">
        <f t="shared" si="11"/>
        <v>605010303816.15002</v>
      </c>
      <c r="H13" s="7">
        <f t="shared" si="11"/>
        <v>37212696183.849998</v>
      </c>
      <c r="I13" s="7">
        <f t="shared" si="11"/>
        <v>579924842365.93994</v>
      </c>
      <c r="J13" s="7">
        <f t="shared" si="11"/>
        <v>354218998971.65002</v>
      </c>
      <c r="K13" s="7">
        <f t="shared" si="11"/>
        <v>320880932952.54999</v>
      </c>
      <c r="L13" s="7">
        <f>SUM(L11:L12)</f>
        <v>225705843394.28995</v>
      </c>
      <c r="M13" s="7">
        <f t="shared" ref="M13" si="12">SUM(M11:M12)</f>
        <v>33338066019.100037</v>
      </c>
      <c r="N13" s="17">
        <f>+I13/F13</f>
        <v>0.90299606579948077</v>
      </c>
      <c r="O13" s="17">
        <f>+J13/F13</f>
        <v>0.55155140655449897</v>
      </c>
      <c r="P13" s="17">
        <f>+K13/F13</f>
        <v>0.49964098600104634</v>
      </c>
    </row>
    <row r="14" spans="1:16" x14ac:dyDescent="0.25">
      <c r="A14" s="3" t="s">
        <v>34</v>
      </c>
      <c r="B14" s="4" t="s">
        <v>5</v>
      </c>
      <c r="C14" s="4" t="s">
        <v>7</v>
      </c>
      <c r="D14" s="4" t="s">
        <v>10</v>
      </c>
      <c r="E14" s="3" t="s">
        <v>28</v>
      </c>
      <c r="F14" s="34">
        <v>10388000000</v>
      </c>
      <c r="G14" s="34">
        <v>10388000000</v>
      </c>
      <c r="H14" s="34">
        <v>0</v>
      </c>
      <c r="I14" s="34">
        <v>9718828756.7900009</v>
      </c>
      <c r="J14" s="34">
        <v>9718828756.7900009</v>
      </c>
      <c r="K14" s="34">
        <v>9718828756.7900009</v>
      </c>
      <c r="L14" s="23">
        <f>I14-J14</f>
        <v>0</v>
      </c>
      <c r="M14" s="23">
        <f>J14-K14</f>
        <v>0</v>
      </c>
      <c r="N14" s="15">
        <f>+I14/F14</f>
        <v>0.93558228309491731</v>
      </c>
      <c r="O14" s="15">
        <f>+J14/F14</f>
        <v>0.93558228309491731</v>
      </c>
      <c r="P14" s="15">
        <f>+K14/F14</f>
        <v>0.93558228309491731</v>
      </c>
    </row>
    <row r="15" spans="1:16" x14ac:dyDescent="0.25">
      <c r="A15" s="3" t="s">
        <v>34</v>
      </c>
      <c r="B15" s="4" t="s">
        <v>5</v>
      </c>
      <c r="C15" s="4" t="s">
        <v>7</v>
      </c>
      <c r="D15" s="4" t="s">
        <v>6</v>
      </c>
      <c r="E15" s="3" t="s">
        <v>28</v>
      </c>
      <c r="F15" s="34">
        <v>25310000000</v>
      </c>
      <c r="G15" s="34">
        <v>24717260082.580002</v>
      </c>
      <c r="H15" s="34">
        <v>592739917.41999996</v>
      </c>
      <c r="I15" s="34">
        <v>15150544902.25</v>
      </c>
      <c r="J15" s="34">
        <v>13642951885.809999</v>
      </c>
      <c r="K15" s="34">
        <v>13642951885.809999</v>
      </c>
      <c r="L15" s="23">
        <f>I15-J15</f>
        <v>1507593016.4400005</v>
      </c>
      <c r="M15" s="23">
        <f>J15-K15</f>
        <v>0</v>
      </c>
      <c r="N15" s="15">
        <f>+I15/F15</f>
        <v>0.59859916642631372</v>
      </c>
      <c r="O15" s="15">
        <f>+J15/F15</f>
        <v>0.53903405317305408</v>
      </c>
      <c r="P15" s="15">
        <f>+K15/F15</f>
        <v>0.53903405317305408</v>
      </c>
    </row>
    <row r="16" spans="1:16" x14ac:dyDescent="0.25">
      <c r="A16" s="7" t="s">
        <v>35</v>
      </c>
      <c r="B16" s="8"/>
      <c r="C16" s="8"/>
      <c r="D16" s="8"/>
      <c r="E16" s="7"/>
      <c r="F16" s="38">
        <f>SUM(F14:F15)</f>
        <v>35698000000</v>
      </c>
      <c r="G16" s="38">
        <f t="shared" ref="G16:K16" si="13">SUM(G14:G15)</f>
        <v>35105260082.580002</v>
      </c>
      <c r="H16" s="38">
        <f t="shared" si="13"/>
        <v>592739917.41999996</v>
      </c>
      <c r="I16" s="38">
        <f t="shared" si="13"/>
        <v>24869373659.040001</v>
      </c>
      <c r="J16" s="38">
        <f t="shared" si="13"/>
        <v>23361780642.599998</v>
      </c>
      <c r="K16" s="38">
        <f t="shared" si="13"/>
        <v>23361780642.599998</v>
      </c>
      <c r="L16" s="25">
        <f>SUM(L14:L15)</f>
        <v>1507593016.4400005</v>
      </c>
      <c r="M16" s="25">
        <f t="shared" ref="M16" si="14">SUM(M14:M15)</f>
        <v>0</v>
      </c>
      <c r="N16" s="17">
        <f t="shared" ref="N16:N24" si="15">+I16/F16</f>
        <v>0.69666013947672145</v>
      </c>
      <c r="O16" s="17">
        <f t="shared" ref="O16:O24" si="16">+J16/F16</f>
        <v>0.65442827728724295</v>
      </c>
      <c r="P16" s="17">
        <f t="shared" ref="P16:P24" si="17">+K16/F16</f>
        <v>0.65442827728724295</v>
      </c>
    </row>
    <row r="17" spans="1:16" x14ac:dyDescent="0.25">
      <c r="A17" s="3" t="s">
        <v>38</v>
      </c>
      <c r="B17" s="4" t="s">
        <v>8</v>
      </c>
      <c r="C17" s="4" t="s">
        <v>7</v>
      </c>
      <c r="D17" s="4" t="s">
        <v>9</v>
      </c>
      <c r="E17" s="3" t="s">
        <v>30</v>
      </c>
      <c r="F17" s="35">
        <v>79403000000</v>
      </c>
      <c r="G17" s="35">
        <v>73950420615</v>
      </c>
      <c r="H17" s="35">
        <v>5452579385</v>
      </c>
      <c r="I17" s="35">
        <v>73908907363</v>
      </c>
      <c r="J17" s="35">
        <v>43030851916.940002</v>
      </c>
      <c r="K17" s="35">
        <v>43030851916.940002</v>
      </c>
      <c r="L17" s="23">
        <f>I17-J17</f>
        <v>30878055446.059998</v>
      </c>
      <c r="M17" s="23">
        <f>J17-K17</f>
        <v>0</v>
      </c>
      <c r="N17" s="15">
        <f t="shared" si="15"/>
        <v>0.93080749295366672</v>
      </c>
      <c r="O17" s="15">
        <f t="shared" si="16"/>
        <v>0.54192980009495861</v>
      </c>
      <c r="P17" s="15">
        <f t="shared" si="17"/>
        <v>0.54192980009495861</v>
      </c>
    </row>
    <row r="18" spans="1:16" x14ac:dyDescent="0.25">
      <c r="A18" s="7" t="s">
        <v>39</v>
      </c>
      <c r="B18" s="8"/>
      <c r="C18" s="8"/>
      <c r="D18" s="8"/>
      <c r="E18" s="7"/>
      <c r="F18" s="38">
        <f t="shared" ref="F18:K18" si="18">SUM(F17)</f>
        <v>79403000000</v>
      </c>
      <c r="G18" s="38">
        <f t="shared" si="18"/>
        <v>73950420615</v>
      </c>
      <c r="H18" s="38">
        <f t="shared" si="18"/>
        <v>5452579385</v>
      </c>
      <c r="I18" s="38">
        <f t="shared" si="18"/>
        <v>73908907363</v>
      </c>
      <c r="J18" s="38">
        <f t="shared" si="18"/>
        <v>43030851916.940002</v>
      </c>
      <c r="K18" s="38">
        <f t="shared" si="18"/>
        <v>43030851916.940002</v>
      </c>
      <c r="L18" s="25">
        <f>SUM(L17)</f>
        <v>30878055446.059998</v>
      </c>
      <c r="M18" s="25">
        <f t="shared" ref="M18" si="19">SUM(M17)</f>
        <v>0</v>
      </c>
      <c r="N18" s="17">
        <f>+I18/F18</f>
        <v>0.93080749295366672</v>
      </c>
      <c r="O18" s="17">
        <f>+J18/F18</f>
        <v>0.54192980009495861</v>
      </c>
      <c r="P18" s="17">
        <f>+K18/F18</f>
        <v>0.54192980009495861</v>
      </c>
    </row>
    <row r="19" spans="1:16" x14ac:dyDescent="0.25">
      <c r="A19" s="3" t="s">
        <v>45</v>
      </c>
      <c r="B19" s="4" t="s">
        <v>5</v>
      </c>
      <c r="C19" s="4" t="s">
        <v>7</v>
      </c>
      <c r="D19" s="9">
        <v>10</v>
      </c>
      <c r="E19" s="3" t="s">
        <v>28</v>
      </c>
      <c r="F19" s="35">
        <v>105000000</v>
      </c>
      <c r="G19" s="35">
        <v>80060000</v>
      </c>
      <c r="H19" s="35">
        <v>24940000</v>
      </c>
      <c r="I19" s="35">
        <v>53416681</v>
      </c>
      <c r="J19" s="35">
        <v>53416681</v>
      </c>
      <c r="K19" s="35">
        <v>53416681</v>
      </c>
      <c r="L19" s="23">
        <f t="shared" ref="L19:M21" si="20">I19-J19</f>
        <v>0</v>
      </c>
      <c r="M19" s="23">
        <f t="shared" si="20"/>
        <v>0</v>
      </c>
      <c r="N19" s="15">
        <f>+I19/F19</f>
        <v>0.50873029523809521</v>
      </c>
      <c r="O19" s="15">
        <f>+J19/F19</f>
        <v>0.50873029523809521</v>
      </c>
      <c r="P19" s="15">
        <f>+K19/F19</f>
        <v>0.50873029523809521</v>
      </c>
    </row>
    <row r="20" spans="1:16" ht="22.5" x14ac:dyDescent="0.25">
      <c r="A20" s="3" t="s">
        <v>46</v>
      </c>
      <c r="B20" s="4" t="s">
        <v>5</v>
      </c>
      <c r="C20" s="4" t="s">
        <v>11</v>
      </c>
      <c r="D20" s="9">
        <v>11</v>
      </c>
      <c r="E20" s="3" t="s">
        <v>40</v>
      </c>
      <c r="F20" s="35">
        <v>607000000</v>
      </c>
      <c r="G20" s="35">
        <v>0</v>
      </c>
      <c r="H20" s="35">
        <v>607000000</v>
      </c>
      <c r="I20" s="35">
        <v>0</v>
      </c>
      <c r="J20" s="35">
        <v>0</v>
      </c>
      <c r="K20" s="35">
        <v>0</v>
      </c>
      <c r="L20" s="23">
        <f t="shared" si="20"/>
        <v>0</v>
      </c>
      <c r="M20" s="23">
        <f t="shared" si="20"/>
        <v>0</v>
      </c>
      <c r="N20" s="15">
        <f t="shared" ref="N20:N21" si="21">+I20/F20</f>
        <v>0</v>
      </c>
      <c r="O20" s="15">
        <f t="shared" ref="O20:O21" si="22">+J20/F20</f>
        <v>0</v>
      </c>
      <c r="P20" s="15">
        <f t="shared" ref="P20:P21" si="23">+K20/F20</f>
        <v>0</v>
      </c>
    </row>
    <row r="21" spans="1:16" ht="22.5" x14ac:dyDescent="0.25">
      <c r="A21" s="3" t="s">
        <v>47</v>
      </c>
      <c r="B21" s="4" t="s">
        <v>5</v>
      </c>
      <c r="C21" s="4" t="s">
        <v>7</v>
      </c>
      <c r="D21" s="9">
        <v>10</v>
      </c>
      <c r="E21" s="3" t="s">
        <v>28</v>
      </c>
      <c r="F21" s="35">
        <v>60000000</v>
      </c>
      <c r="G21" s="35">
        <v>10000000</v>
      </c>
      <c r="H21" s="35">
        <v>50000000</v>
      </c>
      <c r="I21" s="35">
        <v>2584775</v>
      </c>
      <c r="J21" s="35">
        <v>2584775</v>
      </c>
      <c r="K21" s="35">
        <v>2408417</v>
      </c>
      <c r="L21" s="23">
        <f t="shared" si="20"/>
        <v>0</v>
      </c>
      <c r="M21" s="23">
        <f t="shared" si="20"/>
        <v>176358</v>
      </c>
      <c r="N21" s="15">
        <f t="shared" si="21"/>
        <v>4.3079583333333331E-2</v>
      </c>
      <c r="O21" s="15">
        <f t="shared" si="22"/>
        <v>4.3079583333333331E-2</v>
      </c>
      <c r="P21" s="15">
        <f t="shared" si="23"/>
        <v>4.0140283333333332E-2</v>
      </c>
    </row>
    <row r="22" spans="1:16" ht="33.75" x14ac:dyDescent="0.25">
      <c r="A22" s="7" t="s">
        <v>48</v>
      </c>
      <c r="B22" s="8"/>
      <c r="C22" s="8"/>
      <c r="D22" s="8"/>
      <c r="E22" s="7"/>
      <c r="F22" s="38">
        <f>SUM(F19:F21)</f>
        <v>772000000</v>
      </c>
      <c r="G22" s="38">
        <f t="shared" ref="G22:M22" si="24">SUM(G19:G21)</f>
        <v>90060000</v>
      </c>
      <c r="H22" s="38">
        <f t="shared" si="24"/>
        <v>681940000</v>
      </c>
      <c r="I22" s="38">
        <f t="shared" si="24"/>
        <v>56001456</v>
      </c>
      <c r="J22" s="38">
        <f t="shared" si="24"/>
        <v>56001456</v>
      </c>
      <c r="K22" s="38">
        <f t="shared" si="24"/>
        <v>55825098</v>
      </c>
      <c r="L22" s="25">
        <f>SUM(L19:L21)</f>
        <v>0</v>
      </c>
      <c r="M22" s="25">
        <f t="shared" si="24"/>
        <v>176358</v>
      </c>
      <c r="N22" s="17">
        <f>+I22/F22</f>
        <v>7.254074611398964E-2</v>
      </c>
      <c r="O22" s="17">
        <f>+J22/F22</f>
        <v>7.254074611398964E-2</v>
      </c>
      <c r="P22" s="17">
        <f>+K22/F22</f>
        <v>7.231230310880829E-2</v>
      </c>
    </row>
    <row r="23" spans="1:16" x14ac:dyDescent="0.25">
      <c r="A23" s="10" t="s">
        <v>36</v>
      </c>
      <c r="B23" s="11" t="s">
        <v>5</v>
      </c>
      <c r="C23" s="11" t="s">
        <v>7</v>
      </c>
      <c r="D23" s="11" t="s">
        <v>10</v>
      </c>
      <c r="E23" s="10" t="s">
        <v>29</v>
      </c>
      <c r="F23" s="39">
        <f t="shared" ref="F23:K23" si="25">SUM(F24:F24)</f>
        <v>1489241558</v>
      </c>
      <c r="G23" s="39">
        <f t="shared" si="25"/>
        <v>0</v>
      </c>
      <c r="H23" s="39">
        <f t="shared" si="25"/>
        <v>1489241558</v>
      </c>
      <c r="I23" s="39">
        <f t="shared" si="25"/>
        <v>0</v>
      </c>
      <c r="J23" s="39">
        <f t="shared" si="25"/>
        <v>0</v>
      </c>
      <c r="K23" s="39">
        <f t="shared" si="25"/>
        <v>0</v>
      </c>
      <c r="L23" s="23">
        <f t="shared" ref="L23:M23" si="26">I23-J23</f>
        <v>0</v>
      </c>
      <c r="M23" s="23">
        <f t="shared" si="26"/>
        <v>0</v>
      </c>
      <c r="N23" s="15">
        <f t="shared" si="15"/>
        <v>0</v>
      </c>
      <c r="O23" s="15">
        <f t="shared" si="16"/>
        <v>0</v>
      </c>
      <c r="P23" s="15">
        <f t="shared" si="17"/>
        <v>0</v>
      </c>
    </row>
    <row r="24" spans="1:16" ht="33.75" x14ac:dyDescent="0.25">
      <c r="A24" s="3" t="s">
        <v>67</v>
      </c>
      <c r="B24" s="4" t="s">
        <v>5</v>
      </c>
      <c r="C24" s="4" t="s">
        <v>7</v>
      </c>
      <c r="D24" s="9">
        <v>11</v>
      </c>
      <c r="E24" s="3" t="s">
        <v>29</v>
      </c>
      <c r="F24" s="34">
        <v>1489241558</v>
      </c>
      <c r="G24" s="34">
        <v>0</v>
      </c>
      <c r="H24" s="34">
        <v>1489241558</v>
      </c>
      <c r="I24" s="34">
        <v>0</v>
      </c>
      <c r="J24" s="34">
        <v>0</v>
      </c>
      <c r="K24" s="34">
        <v>0</v>
      </c>
      <c r="L24" s="23">
        <v>0</v>
      </c>
      <c r="M24" s="23">
        <v>0</v>
      </c>
      <c r="N24" s="15">
        <f t="shared" si="15"/>
        <v>0</v>
      </c>
      <c r="O24" s="15">
        <f t="shared" si="16"/>
        <v>0</v>
      </c>
      <c r="P24" s="15">
        <f t="shared" si="17"/>
        <v>0</v>
      </c>
    </row>
    <row r="25" spans="1:16" x14ac:dyDescent="0.25">
      <c r="A25" s="42" t="s">
        <v>37</v>
      </c>
      <c r="B25" s="42"/>
      <c r="C25" s="42"/>
      <c r="D25" s="42"/>
      <c r="E25" s="42"/>
      <c r="F25" s="40">
        <f t="shared" ref="F25:K25" si="27">F8+F23</f>
        <v>858747241558</v>
      </c>
      <c r="G25" s="40">
        <f t="shared" si="27"/>
        <v>813318044512.72998</v>
      </c>
      <c r="H25" s="40">
        <f t="shared" si="27"/>
        <v>45429197045.269997</v>
      </c>
      <c r="I25" s="40">
        <f t="shared" si="27"/>
        <v>727266459856.27002</v>
      </c>
      <c r="J25" s="40">
        <f t="shared" si="27"/>
        <v>469112658543.47998</v>
      </c>
      <c r="K25" s="40">
        <f t="shared" si="27"/>
        <v>435774416166.37994</v>
      </c>
      <c r="L25" s="28">
        <f>L8+L23</f>
        <v>258153801312.78998</v>
      </c>
      <c r="M25" s="28">
        <f>M8+M23</f>
        <v>33338242377.100037</v>
      </c>
      <c r="N25" s="17">
        <f>+I25/F25</f>
        <v>0.84689233881766157</v>
      </c>
      <c r="O25" s="17">
        <f>+J25/F25</f>
        <v>0.5462755929118126</v>
      </c>
      <c r="P25" s="17">
        <f>+K25/F25</f>
        <v>0.50745364302512008</v>
      </c>
    </row>
    <row r="26" spans="1:16" x14ac:dyDescent="0.25">
      <c r="F26" s="41"/>
      <c r="G26" s="19"/>
      <c r="H26" s="20"/>
      <c r="I26" s="19"/>
      <c r="K26" s="41"/>
      <c r="L26" s="41"/>
      <c r="M26" s="41"/>
      <c r="N26" s="21"/>
    </row>
    <row r="27" spans="1:16" x14ac:dyDescent="0.25">
      <c r="A27" s="22" t="s">
        <v>52</v>
      </c>
      <c r="F27" s="30"/>
      <c r="G27" s="31"/>
      <c r="I27" s="41"/>
    </row>
    <row r="28" spans="1:16" x14ac:dyDescent="0.25">
      <c r="F28" s="32"/>
      <c r="G28" s="33"/>
      <c r="I28" s="41"/>
      <c r="K28" s="41"/>
      <c r="L28" s="41"/>
      <c r="M28" s="41"/>
    </row>
    <row r="29" spans="1:16" x14ac:dyDescent="0.25">
      <c r="F29" s="30"/>
      <c r="I29" s="41"/>
    </row>
    <row r="30" spans="1:16" x14ac:dyDescent="0.25">
      <c r="F30" s="30"/>
      <c r="I30" s="41"/>
      <c r="K30" s="41"/>
      <c r="L30" s="41"/>
      <c r="M30" s="41"/>
    </row>
    <row r="31" spans="1:16" x14ac:dyDescent="0.25">
      <c r="F31" s="30"/>
      <c r="G31" s="19"/>
      <c r="I31" s="19"/>
    </row>
    <row r="32" spans="1:16" x14ac:dyDescent="0.25">
      <c r="I32" s="41"/>
    </row>
    <row r="33" spans="9:13" x14ac:dyDescent="0.25">
      <c r="I33" s="19"/>
      <c r="K33" s="41"/>
      <c r="L33" s="41"/>
      <c r="M33" s="41"/>
    </row>
  </sheetData>
  <mergeCells count="7">
    <mergeCell ref="A25:E25"/>
    <mergeCell ref="A1:P1"/>
    <mergeCell ref="A2:P2"/>
    <mergeCell ref="A3:E3"/>
    <mergeCell ref="F3:K3"/>
    <mergeCell ref="L3:M3"/>
    <mergeCell ref="N3:P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opLeftCell="A5" workbookViewId="0">
      <selection activeCell="F25" sqref="F25"/>
    </sheetView>
  </sheetViews>
  <sheetFormatPr baseColWidth="10" defaultRowHeight="15" x14ac:dyDescent="0.25"/>
  <cols>
    <col min="1" max="1" width="26" style="18" customWidth="1"/>
    <col min="2" max="2" width="6.140625" style="18" bestFit="1" customWidth="1"/>
    <col min="3" max="3" width="5.5703125" style="18" customWidth="1"/>
    <col min="4" max="4" width="4.85546875" style="18" bestFit="1" customWidth="1"/>
    <col min="5" max="5" width="20.5703125" style="18" bestFit="1" customWidth="1"/>
    <col min="6" max="7" width="16.7109375" style="18" bestFit="1" customWidth="1"/>
    <col min="8" max="8" width="15.28515625" style="18" bestFit="1" customWidth="1"/>
    <col min="9" max="11" width="16.7109375" style="18" bestFit="1" customWidth="1"/>
    <col min="12" max="13" width="16.7109375" style="18" customWidth="1"/>
    <col min="14" max="15" width="10.5703125" style="18" bestFit="1" customWidth="1"/>
    <col min="16" max="16" width="10.42578125" style="18" bestFit="1" customWidth="1"/>
    <col min="17" max="17" width="13.140625" style="18" bestFit="1" customWidth="1"/>
    <col min="18" max="16384" width="11.42578125" style="18"/>
  </cols>
  <sheetData>
    <row r="1" spans="1:16" ht="33.75" x14ac:dyDescent="0.25">
      <c r="A1" s="43" t="s">
        <v>68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26.25" x14ac:dyDescent="0.25">
      <c r="A2" s="44" t="s">
        <v>69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5.75" customHeight="1" x14ac:dyDescent="0.25">
      <c r="A3" s="56" t="s">
        <v>3</v>
      </c>
      <c r="B3" s="57"/>
      <c r="C3" s="57"/>
      <c r="D3" s="57"/>
      <c r="E3" s="58"/>
      <c r="F3" s="59" t="s">
        <v>13</v>
      </c>
      <c r="G3" s="60"/>
      <c r="H3" s="60"/>
      <c r="I3" s="60"/>
      <c r="J3" s="60"/>
      <c r="K3" s="61"/>
      <c r="L3" s="51" t="s">
        <v>14</v>
      </c>
      <c r="M3" s="52"/>
      <c r="N3" s="62" t="s">
        <v>15</v>
      </c>
      <c r="O3" s="63"/>
      <c r="P3" s="64"/>
    </row>
    <row r="4" spans="1:16" ht="56.25" x14ac:dyDescent="0.25">
      <c r="A4" s="36" t="s">
        <v>12</v>
      </c>
      <c r="B4" s="36" t="s">
        <v>0</v>
      </c>
      <c r="C4" s="36" t="s">
        <v>2</v>
      </c>
      <c r="D4" s="12" t="s">
        <v>1</v>
      </c>
      <c r="E4" s="36" t="s">
        <v>16</v>
      </c>
      <c r="F4" s="12" t="s">
        <v>17</v>
      </c>
      <c r="G4" s="12" t="s">
        <v>18</v>
      </c>
      <c r="H4" s="12" t="s">
        <v>19</v>
      </c>
      <c r="I4" s="36" t="s">
        <v>20</v>
      </c>
      <c r="J4" s="36" t="s">
        <v>21</v>
      </c>
      <c r="K4" s="12" t="s">
        <v>4</v>
      </c>
      <c r="L4" s="1" t="s">
        <v>22</v>
      </c>
      <c r="M4" s="13" t="s">
        <v>23</v>
      </c>
      <c r="N4" s="14" t="s">
        <v>24</v>
      </c>
      <c r="O4" s="14" t="s">
        <v>25</v>
      </c>
      <c r="P4" s="14" t="s">
        <v>26</v>
      </c>
    </row>
    <row r="5" spans="1:16" x14ac:dyDescent="0.25">
      <c r="A5" s="3" t="s">
        <v>27</v>
      </c>
      <c r="B5" s="4" t="s">
        <v>5</v>
      </c>
      <c r="C5" s="4" t="s">
        <v>7</v>
      </c>
      <c r="D5" s="4" t="s">
        <v>6</v>
      </c>
      <c r="E5" s="3" t="s">
        <v>28</v>
      </c>
      <c r="F5" s="37">
        <f>F9+F11+F12+F15+F19+F21</f>
        <v>793860000000</v>
      </c>
      <c r="G5" s="37">
        <f t="shared" ref="G5:K5" si="0">G9+G11+G12+G15+G19+G21</f>
        <v>730601683840.72998</v>
      </c>
      <c r="H5" s="37">
        <f t="shared" si="0"/>
        <v>63258316159.269997</v>
      </c>
      <c r="I5" s="37">
        <f t="shared" si="0"/>
        <v>659931390158.47998</v>
      </c>
      <c r="J5" s="37">
        <f t="shared" si="0"/>
        <v>483541877124.28998</v>
      </c>
      <c r="K5" s="37">
        <f t="shared" si="0"/>
        <v>473736162313.39001</v>
      </c>
      <c r="L5" s="23">
        <f t="shared" ref="L5:M7" si="1">I5-J5</f>
        <v>176389513034.19</v>
      </c>
      <c r="M5" s="23">
        <f t="shared" si="1"/>
        <v>9805714810.8999634</v>
      </c>
      <c r="N5" s="15">
        <f t="shared" ref="N5:N11" si="2">+I5/F5</f>
        <v>0.83129442238994278</v>
      </c>
      <c r="O5" s="15">
        <f t="shared" ref="O5:O12" si="3">+J5/F5</f>
        <v>0.60910220583514718</v>
      </c>
      <c r="P5" s="15">
        <f t="shared" ref="P5:P12" si="4">+K5/F5</f>
        <v>0.59675026114603336</v>
      </c>
    </row>
    <row r="6" spans="1:16" ht="18" x14ac:dyDescent="0.25">
      <c r="A6" s="3" t="s">
        <v>27</v>
      </c>
      <c r="B6" s="4" t="s">
        <v>5</v>
      </c>
      <c r="C6" s="16" t="s">
        <v>41</v>
      </c>
      <c r="D6" s="4" t="s">
        <v>10</v>
      </c>
      <c r="E6" s="3" t="s">
        <v>29</v>
      </c>
      <c r="F6" s="37">
        <f>F20+F14</f>
        <v>10995000000</v>
      </c>
      <c r="G6" s="37">
        <f t="shared" ref="G6:K6" si="5">G20+G14</f>
        <v>10388000000</v>
      </c>
      <c r="H6" s="37">
        <f t="shared" si="5"/>
        <v>607000000</v>
      </c>
      <c r="I6" s="37">
        <f t="shared" si="5"/>
        <v>9718828756.7900009</v>
      </c>
      <c r="J6" s="37">
        <f t="shared" si="5"/>
        <v>9718828756.7900009</v>
      </c>
      <c r="K6" s="37">
        <f t="shared" si="5"/>
        <v>9718828756.7900009</v>
      </c>
      <c r="L6" s="23">
        <f t="shared" si="1"/>
        <v>0</v>
      </c>
      <c r="M6" s="23">
        <f t="shared" si="1"/>
        <v>0</v>
      </c>
      <c r="N6" s="15">
        <f t="shared" si="2"/>
        <v>0.88393167410550255</v>
      </c>
      <c r="O6" s="15">
        <f t="shared" si="3"/>
        <v>0.88393167410550255</v>
      </c>
      <c r="P6" s="15">
        <f t="shared" si="4"/>
        <v>0.88393167410550255</v>
      </c>
    </row>
    <row r="7" spans="1:16" x14ac:dyDescent="0.25">
      <c r="A7" s="3" t="s">
        <v>27</v>
      </c>
      <c r="B7" s="4" t="s">
        <v>8</v>
      </c>
      <c r="C7" s="4" t="s">
        <v>7</v>
      </c>
      <c r="D7" s="4" t="s">
        <v>9</v>
      </c>
      <c r="E7" s="3" t="s">
        <v>30</v>
      </c>
      <c r="F7" s="37">
        <f>+F17</f>
        <v>79403000000</v>
      </c>
      <c r="G7" s="37">
        <f t="shared" ref="G7:K7" si="6">+G17</f>
        <v>73950420615</v>
      </c>
      <c r="H7" s="37">
        <f t="shared" si="6"/>
        <v>5452579385</v>
      </c>
      <c r="I7" s="37">
        <f t="shared" si="6"/>
        <v>73908907363</v>
      </c>
      <c r="J7" s="37">
        <f t="shared" si="6"/>
        <v>48516565561.940002</v>
      </c>
      <c r="K7" s="37">
        <f t="shared" si="6"/>
        <v>48505736017.940002</v>
      </c>
      <c r="L7" s="23">
        <f t="shared" si="1"/>
        <v>25392341801.059998</v>
      </c>
      <c r="M7" s="23">
        <f t="shared" si="1"/>
        <v>10829544</v>
      </c>
      <c r="N7" s="15">
        <f t="shared" si="2"/>
        <v>0.93080749295366672</v>
      </c>
      <c r="O7" s="15">
        <f t="shared" si="3"/>
        <v>0.61101678226187928</v>
      </c>
      <c r="P7" s="15">
        <f t="shared" si="4"/>
        <v>0.61088039517323023</v>
      </c>
    </row>
    <row r="8" spans="1:16" x14ac:dyDescent="0.25">
      <c r="A8" s="5" t="s">
        <v>31</v>
      </c>
      <c r="B8" s="6"/>
      <c r="C8" s="6"/>
      <c r="D8" s="6"/>
      <c r="E8" s="5"/>
      <c r="F8" s="5">
        <f t="shared" ref="F8:K8" si="7">SUM(F5:F7)</f>
        <v>884258000000</v>
      </c>
      <c r="G8" s="5">
        <f t="shared" si="7"/>
        <v>814940104455.72998</v>
      </c>
      <c r="H8" s="5">
        <f t="shared" si="7"/>
        <v>69317895544.269989</v>
      </c>
      <c r="I8" s="5">
        <f t="shared" si="7"/>
        <v>743559126278.27002</v>
      </c>
      <c r="J8" s="5">
        <f t="shared" si="7"/>
        <v>541777271443.01996</v>
      </c>
      <c r="K8" s="5">
        <f t="shared" si="7"/>
        <v>531960727088.12</v>
      </c>
      <c r="L8" s="5">
        <f>SUM(L5:L7)</f>
        <v>201781854835.25</v>
      </c>
      <c r="M8" s="5">
        <f t="shared" ref="M8" si="8">SUM(M5:M7)</f>
        <v>9816544354.8999634</v>
      </c>
      <c r="N8" s="17">
        <f t="shared" si="2"/>
        <v>0.84088481673704962</v>
      </c>
      <c r="O8" s="17">
        <f t="shared" si="3"/>
        <v>0.61269139939137662</v>
      </c>
      <c r="P8" s="17">
        <f t="shared" si="4"/>
        <v>0.60158995122251646</v>
      </c>
    </row>
    <row r="9" spans="1:16" x14ac:dyDescent="0.25">
      <c r="A9" s="3" t="s">
        <v>32</v>
      </c>
      <c r="B9" s="4" t="s">
        <v>5</v>
      </c>
      <c r="C9" s="4" t="s">
        <v>7</v>
      </c>
      <c r="D9" s="4" t="s">
        <v>6</v>
      </c>
      <c r="E9" s="3" t="s">
        <v>28</v>
      </c>
      <c r="F9" s="34">
        <v>99162000000</v>
      </c>
      <c r="G9" s="34">
        <v>99161999999</v>
      </c>
      <c r="H9" s="34">
        <v>1</v>
      </c>
      <c r="I9" s="34">
        <v>54929608253.290001</v>
      </c>
      <c r="J9" s="34">
        <v>54883144291.290001</v>
      </c>
      <c r="K9" s="34">
        <v>54877701042.190002</v>
      </c>
      <c r="L9" s="23">
        <f>I9-J9</f>
        <v>46463962</v>
      </c>
      <c r="M9" s="23">
        <f>J9-K9</f>
        <v>5443249.0999984741</v>
      </c>
      <c r="N9" s="15">
        <f t="shared" si="2"/>
        <v>0.55393808367408892</v>
      </c>
      <c r="O9" s="15">
        <f t="shared" si="3"/>
        <v>0.55346951746929263</v>
      </c>
      <c r="P9" s="15">
        <f t="shared" si="4"/>
        <v>0.55341462497922589</v>
      </c>
    </row>
    <row r="10" spans="1:16" x14ac:dyDescent="0.25">
      <c r="A10" s="7" t="s">
        <v>33</v>
      </c>
      <c r="B10" s="8"/>
      <c r="C10" s="8"/>
      <c r="D10" s="8"/>
      <c r="E10" s="7"/>
      <c r="F10" s="7">
        <f t="shared" ref="F10:K10" si="9">SUM(F9)</f>
        <v>99162000000</v>
      </c>
      <c r="G10" s="7">
        <f t="shared" si="9"/>
        <v>99161999999</v>
      </c>
      <c r="H10" s="7">
        <f t="shared" si="9"/>
        <v>1</v>
      </c>
      <c r="I10" s="7">
        <f t="shared" si="9"/>
        <v>54929608253.290001</v>
      </c>
      <c r="J10" s="7">
        <f t="shared" si="9"/>
        <v>54883144291.290001</v>
      </c>
      <c r="K10" s="7">
        <f t="shared" si="9"/>
        <v>54877701042.190002</v>
      </c>
      <c r="L10" s="7">
        <f>SUM(L9)</f>
        <v>46463962</v>
      </c>
      <c r="M10" s="7">
        <f t="shared" ref="M10" si="10">SUM(M9)</f>
        <v>5443249.0999984741</v>
      </c>
      <c r="N10" s="17">
        <f t="shared" si="2"/>
        <v>0.55393808367408892</v>
      </c>
      <c r="O10" s="17">
        <f t="shared" si="3"/>
        <v>0.55346951746929263</v>
      </c>
      <c r="P10" s="17">
        <f t="shared" si="4"/>
        <v>0.55341462497922589</v>
      </c>
    </row>
    <row r="11" spans="1:16" ht="22.5" x14ac:dyDescent="0.25">
      <c r="A11" s="3" t="s">
        <v>42</v>
      </c>
      <c r="B11" s="4" t="s">
        <v>5</v>
      </c>
      <c r="C11" s="4" t="s">
        <v>7</v>
      </c>
      <c r="D11" s="4" t="s">
        <v>6</v>
      </c>
      <c r="E11" s="3" t="s">
        <v>28</v>
      </c>
      <c r="F11" s="34">
        <v>6308000000</v>
      </c>
      <c r="G11" s="34">
        <v>4846790466</v>
      </c>
      <c r="H11" s="34">
        <v>1461209534</v>
      </c>
      <c r="I11" s="34">
        <v>211252610.09999999</v>
      </c>
      <c r="J11" s="34">
        <v>114200730</v>
      </c>
      <c r="K11" s="34">
        <v>114200730</v>
      </c>
      <c r="L11" s="23">
        <f>I11-J11</f>
        <v>97051880.099999994</v>
      </c>
      <c r="M11" s="23">
        <f>J11-K11</f>
        <v>0</v>
      </c>
      <c r="N11" s="15">
        <f t="shared" si="2"/>
        <v>3.3489633814204181E-2</v>
      </c>
      <c r="O11" s="15">
        <f t="shared" si="3"/>
        <v>1.8104110653138872E-2</v>
      </c>
      <c r="P11" s="15">
        <f t="shared" si="4"/>
        <v>1.8104110653138872E-2</v>
      </c>
    </row>
    <row r="12" spans="1:16" ht="22.5" x14ac:dyDescent="0.25">
      <c r="A12" s="3" t="s">
        <v>43</v>
      </c>
      <c r="B12" s="4" t="s">
        <v>5</v>
      </c>
      <c r="C12" s="4" t="s">
        <v>7</v>
      </c>
      <c r="D12" s="4" t="s">
        <v>6</v>
      </c>
      <c r="E12" s="3" t="s">
        <v>28</v>
      </c>
      <c r="F12" s="34">
        <v>662915000000</v>
      </c>
      <c r="G12" s="34">
        <v>601224528293.15002</v>
      </c>
      <c r="H12" s="34">
        <v>61690471706.849998</v>
      </c>
      <c r="I12" s="34">
        <v>588187042504.83997</v>
      </c>
      <c r="J12" s="34">
        <v>413745312403.19</v>
      </c>
      <c r="K12" s="34">
        <v>403945040841.39001</v>
      </c>
      <c r="L12" s="23">
        <f>I12-J12</f>
        <v>174441730101.64996</v>
      </c>
      <c r="M12" s="23">
        <f>J12-K12</f>
        <v>9800271561.7999878</v>
      </c>
      <c r="N12" s="15">
        <f>+I12/F12</f>
        <v>0.88727369648422494</v>
      </c>
      <c r="O12" s="15">
        <f t="shared" si="3"/>
        <v>0.62413026165223295</v>
      </c>
      <c r="P12" s="15">
        <f t="shared" si="4"/>
        <v>0.60934665958892165</v>
      </c>
    </row>
    <row r="13" spans="1:16" ht="22.5" x14ac:dyDescent="0.25">
      <c r="A13" s="7" t="s">
        <v>44</v>
      </c>
      <c r="B13" s="8"/>
      <c r="C13" s="8"/>
      <c r="D13" s="8"/>
      <c r="E13" s="7"/>
      <c r="F13" s="7">
        <f t="shared" ref="F13:K13" si="11">SUM(F11:F12)</f>
        <v>669223000000</v>
      </c>
      <c r="G13" s="7">
        <f t="shared" si="11"/>
        <v>606071318759.15002</v>
      </c>
      <c r="H13" s="7">
        <f t="shared" si="11"/>
        <v>63151681240.849998</v>
      </c>
      <c r="I13" s="7">
        <f t="shared" si="11"/>
        <v>588398295114.93994</v>
      </c>
      <c r="J13" s="7">
        <f t="shared" si="11"/>
        <v>413859513133.19</v>
      </c>
      <c r="K13" s="7">
        <f t="shared" si="11"/>
        <v>404059241571.39001</v>
      </c>
      <c r="L13" s="7">
        <f>SUM(L11:L12)</f>
        <v>174538781981.74997</v>
      </c>
      <c r="M13" s="7">
        <f t="shared" ref="M13" si="12">SUM(M11:M12)</f>
        <v>9800271561.7999878</v>
      </c>
      <c r="N13" s="17">
        <f>+I13/F13</f>
        <v>0.87922605038221924</v>
      </c>
      <c r="O13" s="17">
        <f>+J13/F13</f>
        <v>0.61841794608552003</v>
      </c>
      <c r="P13" s="17">
        <f>+K13/F13</f>
        <v>0.60377369213459486</v>
      </c>
    </row>
    <row r="14" spans="1:16" x14ac:dyDescent="0.25">
      <c r="A14" s="3" t="s">
        <v>34</v>
      </c>
      <c r="B14" s="4" t="s">
        <v>5</v>
      </c>
      <c r="C14" s="4" t="s">
        <v>7</v>
      </c>
      <c r="D14" s="4" t="s">
        <v>10</v>
      </c>
      <c r="E14" s="3" t="s">
        <v>28</v>
      </c>
      <c r="F14" s="34">
        <v>10388000000</v>
      </c>
      <c r="G14" s="34">
        <v>10388000000</v>
      </c>
      <c r="H14" s="34">
        <v>0</v>
      </c>
      <c r="I14" s="34">
        <v>9718828756.7900009</v>
      </c>
      <c r="J14" s="34">
        <v>9718828756.7900009</v>
      </c>
      <c r="K14" s="34">
        <v>9718828756.7900009</v>
      </c>
      <c r="L14" s="23">
        <f>I14-J14</f>
        <v>0</v>
      </c>
      <c r="M14" s="23">
        <f>J14-K14</f>
        <v>0</v>
      </c>
      <c r="N14" s="15">
        <f>+I14/F14</f>
        <v>0.93558228309491731</v>
      </c>
      <c r="O14" s="15">
        <f>+J14/F14</f>
        <v>0.93558228309491731</v>
      </c>
      <c r="P14" s="15">
        <f>+K14/F14</f>
        <v>0.93558228309491731</v>
      </c>
    </row>
    <row r="15" spans="1:16" x14ac:dyDescent="0.25">
      <c r="A15" s="3" t="s">
        <v>34</v>
      </c>
      <c r="B15" s="4" t="s">
        <v>5</v>
      </c>
      <c r="C15" s="4" t="s">
        <v>7</v>
      </c>
      <c r="D15" s="4" t="s">
        <v>6</v>
      </c>
      <c r="E15" s="3" t="s">
        <v>28</v>
      </c>
      <c r="F15" s="34">
        <v>25310000000</v>
      </c>
      <c r="G15" s="34">
        <v>25278305082.580002</v>
      </c>
      <c r="H15" s="34">
        <v>31694917.420000002</v>
      </c>
      <c r="I15" s="34">
        <v>16547485334.25</v>
      </c>
      <c r="J15" s="34">
        <v>14743218243.809999</v>
      </c>
      <c r="K15" s="34">
        <v>14743218243.809999</v>
      </c>
      <c r="L15" s="23">
        <f>I15-J15</f>
        <v>1804267090.4400005</v>
      </c>
      <c r="M15" s="23">
        <f>J15-K15</f>
        <v>0</v>
      </c>
      <c r="N15" s="15">
        <f>+I15/F15</f>
        <v>0.6537923877617543</v>
      </c>
      <c r="O15" s="15">
        <f>+J15/F15</f>
        <v>0.58250565957368627</v>
      </c>
      <c r="P15" s="15">
        <f>+K15/F15</f>
        <v>0.58250565957368627</v>
      </c>
    </row>
    <row r="16" spans="1:16" x14ac:dyDescent="0.25">
      <c r="A16" s="7" t="s">
        <v>35</v>
      </c>
      <c r="B16" s="8"/>
      <c r="C16" s="8"/>
      <c r="D16" s="8"/>
      <c r="E16" s="7"/>
      <c r="F16" s="38">
        <f>SUM(F14:F15)</f>
        <v>35698000000</v>
      </c>
      <c r="G16" s="38">
        <f t="shared" ref="G16:K16" si="13">SUM(G14:G15)</f>
        <v>35666305082.580002</v>
      </c>
      <c r="H16" s="38">
        <f t="shared" si="13"/>
        <v>31694917.420000002</v>
      </c>
      <c r="I16" s="38">
        <f t="shared" si="13"/>
        <v>26266314091.040001</v>
      </c>
      <c r="J16" s="38">
        <f t="shared" si="13"/>
        <v>24462047000.599998</v>
      </c>
      <c r="K16" s="38">
        <f t="shared" si="13"/>
        <v>24462047000.599998</v>
      </c>
      <c r="L16" s="25">
        <f>SUM(L14:L15)</f>
        <v>1804267090.4400005</v>
      </c>
      <c r="M16" s="25">
        <f t="shared" ref="M16" si="14">SUM(M14:M15)</f>
        <v>0</v>
      </c>
      <c r="N16" s="17">
        <f t="shared" ref="N16:N24" si="15">+I16/F16</f>
        <v>0.73579231584514537</v>
      </c>
      <c r="O16" s="17">
        <f t="shared" ref="O16:O24" si="16">+J16/F16</f>
        <v>0.68524978992100394</v>
      </c>
      <c r="P16" s="17">
        <f t="shared" ref="P16:P24" si="17">+K16/F16</f>
        <v>0.68524978992100394</v>
      </c>
    </row>
    <row r="17" spans="1:16" x14ac:dyDescent="0.25">
      <c r="A17" s="3" t="s">
        <v>38</v>
      </c>
      <c r="B17" s="4" t="s">
        <v>8</v>
      </c>
      <c r="C17" s="4" t="s">
        <v>7</v>
      </c>
      <c r="D17" s="4" t="s">
        <v>9</v>
      </c>
      <c r="E17" s="3" t="s">
        <v>30</v>
      </c>
      <c r="F17" s="35">
        <v>79403000000</v>
      </c>
      <c r="G17" s="35">
        <v>73950420615</v>
      </c>
      <c r="H17" s="35">
        <v>5452579385</v>
      </c>
      <c r="I17" s="35">
        <v>73908907363</v>
      </c>
      <c r="J17" s="35">
        <v>48516565561.940002</v>
      </c>
      <c r="K17" s="35">
        <v>48505736017.940002</v>
      </c>
      <c r="L17" s="23">
        <f>I17-J17</f>
        <v>25392341801.059998</v>
      </c>
      <c r="M17" s="23">
        <f>J17-K17</f>
        <v>10829544</v>
      </c>
      <c r="N17" s="15">
        <f t="shared" si="15"/>
        <v>0.93080749295366672</v>
      </c>
      <c r="O17" s="15">
        <f t="shared" si="16"/>
        <v>0.61101678226187928</v>
      </c>
      <c r="P17" s="15">
        <f t="shared" si="17"/>
        <v>0.61088039517323023</v>
      </c>
    </row>
    <row r="18" spans="1:16" x14ac:dyDescent="0.25">
      <c r="A18" s="7" t="s">
        <v>39</v>
      </c>
      <c r="B18" s="8"/>
      <c r="C18" s="8"/>
      <c r="D18" s="8"/>
      <c r="E18" s="7"/>
      <c r="F18" s="38">
        <f t="shared" ref="F18:K18" si="18">SUM(F17)</f>
        <v>79403000000</v>
      </c>
      <c r="G18" s="38">
        <f t="shared" si="18"/>
        <v>73950420615</v>
      </c>
      <c r="H18" s="38">
        <f t="shared" si="18"/>
        <v>5452579385</v>
      </c>
      <c r="I18" s="38">
        <f t="shared" si="18"/>
        <v>73908907363</v>
      </c>
      <c r="J18" s="38">
        <f t="shared" si="18"/>
        <v>48516565561.940002</v>
      </c>
      <c r="K18" s="38">
        <f t="shared" si="18"/>
        <v>48505736017.940002</v>
      </c>
      <c r="L18" s="25">
        <f>SUM(L17)</f>
        <v>25392341801.059998</v>
      </c>
      <c r="M18" s="25">
        <f t="shared" ref="M18" si="19">SUM(M17)</f>
        <v>10829544</v>
      </c>
      <c r="N18" s="17">
        <f>+I18/F18</f>
        <v>0.93080749295366672</v>
      </c>
      <c r="O18" s="17">
        <f>+J18/F18</f>
        <v>0.61101678226187928</v>
      </c>
      <c r="P18" s="17">
        <f>+K18/F18</f>
        <v>0.61088039517323023</v>
      </c>
    </row>
    <row r="19" spans="1:16" x14ac:dyDescent="0.25">
      <c r="A19" s="3" t="s">
        <v>45</v>
      </c>
      <c r="B19" s="4" t="s">
        <v>5</v>
      </c>
      <c r="C19" s="4" t="s">
        <v>7</v>
      </c>
      <c r="D19" s="9">
        <v>10</v>
      </c>
      <c r="E19" s="3" t="s">
        <v>28</v>
      </c>
      <c r="F19" s="35">
        <v>105000000</v>
      </c>
      <c r="G19" s="35">
        <v>80060000</v>
      </c>
      <c r="H19" s="35">
        <v>24940000</v>
      </c>
      <c r="I19" s="35">
        <v>53416681</v>
      </c>
      <c r="J19" s="35">
        <v>53416681</v>
      </c>
      <c r="K19" s="35">
        <v>53416681</v>
      </c>
      <c r="L19" s="23">
        <f t="shared" ref="L19:M21" si="20">I19-J19</f>
        <v>0</v>
      </c>
      <c r="M19" s="23">
        <f t="shared" si="20"/>
        <v>0</v>
      </c>
      <c r="N19" s="15">
        <f>+I19/F19</f>
        <v>0.50873029523809521</v>
      </c>
      <c r="O19" s="15">
        <f>+J19/F19</f>
        <v>0.50873029523809521</v>
      </c>
      <c r="P19" s="15">
        <f>+K19/F19</f>
        <v>0.50873029523809521</v>
      </c>
    </row>
    <row r="20" spans="1:16" ht="22.5" x14ac:dyDescent="0.25">
      <c r="A20" s="3" t="s">
        <v>46</v>
      </c>
      <c r="B20" s="4" t="s">
        <v>5</v>
      </c>
      <c r="C20" s="4" t="s">
        <v>11</v>
      </c>
      <c r="D20" s="9">
        <v>11</v>
      </c>
      <c r="E20" s="3" t="s">
        <v>40</v>
      </c>
      <c r="F20" s="35">
        <v>607000000</v>
      </c>
      <c r="G20" s="35">
        <v>0</v>
      </c>
      <c r="H20" s="35">
        <v>607000000</v>
      </c>
      <c r="I20" s="35">
        <v>0</v>
      </c>
      <c r="J20" s="35">
        <v>0</v>
      </c>
      <c r="K20" s="35">
        <v>0</v>
      </c>
      <c r="L20" s="23">
        <f t="shared" si="20"/>
        <v>0</v>
      </c>
      <c r="M20" s="23">
        <f t="shared" si="20"/>
        <v>0</v>
      </c>
      <c r="N20" s="15">
        <f t="shared" ref="N20:N21" si="21">+I20/F20</f>
        <v>0</v>
      </c>
      <c r="O20" s="15">
        <f t="shared" ref="O20:O21" si="22">+J20/F20</f>
        <v>0</v>
      </c>
      <c r="P20" s="15">
        <f t="shared" ref="P20:P21" si="23">+K20/F20</f>
        <v>0</v>
      </c>
    </row>
    <row r="21" spans="1:16" ht="22.5" x14ac:dyDescent="0.25">
      <c r="A21" s="3" t="s">
        <v>47</v>
      </c>
      <c r="B21" s="4" t="s">
        <v>5</v>
      </c>
      <c r="C21" s="4" t="s">
        <v>7</v>
      </c>
      <c r="D21" s="9">
        <v>10</v>
      </c>
      <c r="E21" s="3" t="s">
        <v>28</v>
      </c>
      <c r="F21" s="35">
        <v>60000000</v>
      </c>
      <c r="G21" s="35">
        <v>10000000</v>
      </c>
      <c r="H21" s="35">
        <v>50000000</v>
      </c>
      <c r="I21" s="35">
        <v>2584775</v>
      </c>
      <c r="J21" s="35">
        <v>2584775</v>
      </c>
      <c r="K21" s="35">
        <v>2584775</v>
      </c>
      <c r="L21" s="23">
        <f t="shared" si="20"/>
        <v>0</v>
      </c>
      <c r="M21" s="23">
        <f t="shared" si="20"/>
        <v>0</v>
      </c>
      <c r="N21" s="15">
        <f t="shared" si="21"/>
        <v>4.3079583333333331E-2</v>
      </c>
      <c r="O21" s="15">
        <f t="shared" si="22"/>
        <v>4.3079583333333331E-2</v>
      </c>
      <c r="P21" s="15">
        <f t="shared" si="23"/>
        <v>4.3079583333333331E-2</v>
      </c>
    </row>
    <row r="22" spans="1:16" ht="33.75" x14ac:dyDescent="0.25">
      <c r="A22" s="7" t="s">
        <v>48</v>
      </c>
      <c r="B22" s="8"/>
      <c r="C22" s="8"/>
      <c r="D22" s="8"/>
      <c r="E22" s="7"/>
      <c r="F22" s="38">
        <f>SUM(F19:F21)</f>
        <v>772000000</v>
      </c>
      <c r="G22" s="38">
        <f t="shared" ref="G22:M22" si="24">SUM(G19:G21)</f>
        <v>90060000</v>
      </c>
      <c r="H22" s="38">
        <f t="shared" si="24"/>
        <v>681940000</v>
      </c>
      <c r="I22" s="38">
        <f t="shared" si="24"/>
        <v>56001456</v>
      </c>
      <c r="J22" s="38">
        <f t="shared" si="24"/>
        <v>56001456</v>
      </c>
      <c r="K22" s="38">
        <f t="shared" si="24"/>
        <v>56001456</v>
      </c>
      <c r="L22" s="25">
        <f>SUM(L19:L21)</f>
        <v>0</v>
      </c>
      <c r="M22" s="25">
        <f t="shared" si="24"/>
        <v>0</v>
      </c>
      <c r="N22" s="17">
        <f>+I22/F22</f>
        <v>7.254074611398964E-2</v>
      </c>
      <c r="O22" s="17">
        <f>+J22/F22</f>
        <v>7.254074611398964E-2</v>
      </c>
      <c r="P22" s="17">
        <f>+K22/F22</f>
        <v>7.254074611398964E-2</v>
      </c>
    </row>
    <row r="23" spans="1:16" x14ac:dyDescent="0.25">
      <c r="A23" s="10" t="s">
        <v>36</v>
      </c>
      <c r="B23" s="11" t="s">
        <v>5</v>
      </c>
      <c r="C23" s="11" t="s">
        <v>7</v>
      </c>
      <c r="D23" s="11" t="s">
        <v>10</v>
      </c>
      <c r="E23" s="10" t="s">
        <v>29</v>
      </c>
      <c r="F23" s="39">
        <f t="shared" ref="F23:K23" si="25">SUM(F24:F24)</f>
        <v>1489241558</v>
      </c>
      <c r="G23" s="39">
        <f t="shared" si="25"/>
        <v>0</v>
      </c>
      <c r="H23" s="39">
        <f t="shared" si="25"/>
        <v>1489241558</v>
      </c>
      <c r="I23" s="39">
        <f t="shared" si="25"/>
        <v>0</v>
      </c>
      <c r="J23" s="39">
        <f t="shared" si="25"/>
        <v>0</v>
      </c>
      <c r="K23" s="39">
        <f t="shared" si="25"/>
        <v>0</v>
      </c>
      <c r="L23" s="23">
        <f t="shared" ref="L23:M23" si="26">I23-J23</f>
        <v>0</v>
      </c>
      <c r="M23" s="23">
        <f t="shared" si="26"/>
        <v>0</v>
      </c>
      <c r="N23" s="15">
        <f t="shared" si="15"/>
        <v>0</v>
      </c>
      <c r="O23" s="15">
        <f t="shared" si="16"/>
        <v>0</v>
      </c>
      <c r="P23" s="15">
        <f t="shared" si="17"/>
        <v>0</v>
      </c>
    </row>
    <row r="24" spans="1:16" ht="33.75" x14ac:dyDescent="0.25">
      <c r="A24" s="3" t="s">
        <v>67</v>
      </c>
      <c r="B24" s="4" t="s">
        <v>5</v>
      </c>
      <c r="C24" s="4" t="s">
        <v>7</v>
      </c>
      <c r="D24" s="9">
        <v>11</v>
      </c>
      <c r="E24" s="3" t="s">
        <v>29</v>
      </c>
      <c r="F24" s="34">
        <v>1489241558</v>
      </c>
      <c r="G24" s="34">
        <v>0</v>
      </c>
      <c r="H24" s="34">
        <v>1489241558</v>
      </c>
      <c r="I24" s="34">
        <v>0</v>
      </c>
      <c r="J24" s="34">
        <v>0</v>
      </c>
      <c r="K24" s="34">
        <v>0</v>
      </c>
      <c r="L24" s="23">
        <v>0</v>
      </c>
      <c r="M24" s="23">
        <v>0</v>
      </c>
      <c r="N24" s="15">
        <f t="shared" si="15"/>
        <v>0</v>
      </c>
      <c r="O24" s="15">
        <f t="shared" si="16"/>
        <v>0</v>
      </c>
      <c r="P24" s="15">
        <f t="shared" si="17"/>
        <v>0</v>
      </c>
    </row>
    <row r="25" spans="1:16" x14ac:dyDescent="0.25">
      <c r="A25" s="42" t="s">
        <v>37</v>
      </c>
      <c r="B25" s="42"/>
      <c r="C25" s="42"/>
      <c r="D25" s="42"/>
      <c r="E25" s="42"/>
      <c r="F25" s="40">
        <f t="shared" ref="F25:K25" si="27">F8+F23</f>
        <v>885747241558</v>
      </c>
      <c r="G25" s="40">
        <f t="shared" si="27"/>
        <v>814940104455.72998</v>
      </c>
      <c r="H25" s="40">
        <f t="shared" si="27"/>
        <v>70807137102.269989</v>
      </c>
      <c r="I25" s="40">
        <f t="shared" si="27"/>
        <v>743559126278.27002</v>
      </c>
      <c r="J25" s="40">
        <f t="shared" si="27"/>
        <v>541777271443.01996</v>
      </c>
      <c r="K25" s="40">
        <f t="shared" si="27"/>
        <v>531960727088.12</v>
      </c>
      <c r="L25" s="28">
        <f>L8+L23</f>
        <v>201781854835.25</v>
      </c>
      <c r="M25" s="28">
        <f>M8+M23</f>
        <v>9816544354.8999634</v>
      </c>
      <c r="N25" s="17">
        <f>+I25/F25</f>
        <v>0.83947100413248166</v>
      </c>
      <c r="O25" s="17">
        <f>+J25/F25</f>
        <v>0.6116612573244391</v>
      </c>
      <c r="P25" s="17">
        <f>+K25/F25</f>
        <v>0.60057847445555546</v>
      </c>
    </row>
    <row r="26" spans="1:16" x14ac:dyDescent="0.25">
      <c r="F26" s="41"/>
      <c r="G26" s="19"/>
      <c r="H26" s="20"/>
      <c r="I26" s="19"/>
      <c r="K26" s="41"/>
      <c r="L26" s="41"/>
      <c r="M26" s="41"/>
      <c r="N26" s="21"/>
    </row>
    <row r="27" spans="1:16" x14ac:dyDescent="0.25">
      <c r="A27" s="22" t="s">
        <v>52</v>
      </c>
      <c r="F27" s="30"/>
      <c r="G27" s="31"/>
      <c r="I27" s="41"/>
    </row>
    <row r="28" spans="1:16" x14ac:dyDescent="0.25">
      <c r="F28" s="32"/>
      <c r="G28" s="33"/>
      <c r="I28" s="41"/>
      <c r="K28" s="41"/>
      <c r="L28" s="41"/>
      <c r="M28" s="41"/>
    </row>
    <row r="29" spans="1:16" x14ac:dyDescent="0.25">
      <c r="F29" s="30"/>
      <c r="I29" s="41"/>
    </row>
    <row r="30" spans="1:16" x14ac:dyDescent="0.25">
      <c r="F30" s="30"/>
      <c r="I30" s="41"/>
      <c r="K30" s="41"/>
      <c r="L30" s="41"/>
      <c r="M30" s="41"/>
    </row>
    <row r="31" spans="1:16" x14ac:dyDescent="0.25">
      <c r="F31" s="30"/>
      <c r="G31" s="19"/>
      <c r="I31" s="19"/>
    </row>
    <row r="32" spans="1:16" x14ac:dyDescent="0.25">
      <c r="I32" s="41"/>
    </row>
    <row r="33" spans="9:13" x14ac:dyDescent="0.25">
      <c r="I33" s="19"/>
      <c r="K33" s="41"/>
      <c r="L33" s="41"/>
      <c r="M33" s="41"/>
    </row>
  </sheetData>
  <mergeCells count="7">
    <mergeCell ref="A25:E25"/>
    <mergeCell ref="A1:P1"/>
    <mergeCell ref="A2:P2"/>
    <mergeCell ref="A3:E3"/>
    <mergeCell ref="F3:K3"/>
    <mergeCell ref="L3:M3"/>
    <mergeCell ref="N3:P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opLeftCell="A5" workbookViewId="0">
      <selection activeCell="N24" sqref="N24"/>
    </sheetView>
  </sheetViews>
  <sheetFormatPr baseColWidth="10" defaultRowHeight="15" x14ac:dyDescent="0.25"/>
  <cols>
    <col min="1" max="1" width="26" style="18" customWidth="1"/>
    <col min="2" max="2" width="6.140625" style="18" bestFit="1" customWidth="1"/>
    <col min="3" max="3" width="5.5703125" style="18" customWidth="1"/>
    <col min="4" max="4" width="4.85546875" style="18" bestFit="1" customWidth="1"/>
    <col min="5" max="5" width="20.5703125" style="18" bestFit="1" customWidth="1"/>
    <col min="6" max="7" width="16.7109375" style="18" bestFit="1" customWidth="1"/>
    <col min="8" max="8" width="15.28515625" style="18" bestFit="1" customWidth="1"/>
    <col min="9" max="11" width="16.7109375" style="18" bestFit="1" customWidth="1"/>
    <col min="12" max="13" width="16.7109375" style="18" customWidth="1"/>
    <col min="14" max="15" width="10.5703125" style="18" bestFit="1" customWidth="1"/>
    <col min="16" max="16" width="10.42578125" style="18" bestFit="1" customWidth="1"/>
    <col min="17" max="17" width="13.140625" style="18" bestFit="1" customWidth="1"/>
    <col min="18" max="16384" width="11.42578125" style="18"/>
  </cols>
  <sheetData>
    <row r="1" spans="1:16" ht="33.75" x14ac:dyDescent="0.25">
      <c r="A1" s="43" t="s">
        <v>70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26.25" x14ac:dyDescent="0.25">
      <c r="A2" s="44" t="s">
        <v>71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5.75" customHeight="1" x14ac:dyDescent="0.25">
      <c r="A3" s="56" t="s">
        <v>3</v>
      </c>
      <c r="B3" s="57"/>
      <c r="C3" s="57"/>
      <c r="D3" s="57"/>
      <c r="E3" s="58"/>
      <c r="F3" s="59" t="s">
        <v>13</v>
      </c>
      <c r="G3" s="60"/>
      <c r="H3" s="60"/>
      <c r="I3" s="60"/>
      <c r="J3" s="60"/>
      <c r="K3" s="61"/>
      <c r="L3" s="51" t="s">
        <v>14</v>
      </c>
      <c r="M3" s="52"/>
      <c r="N3" s="62" t="s">
        <v>15</v>
      </c>
      <c r="O3" s="63"/>
      <c r="P3" s="64"/>
    </row>
    <row r="4" spans="1:16" ht="56.25" x14ac:dyDescent="0.25">
      <c r="A4" s="36" t="s">
        <v>12</v>
      </c>
      <c r="B4" s="36" t="s">
        <v>0</v>
      </c>
      <c r="C4" s="36" t="s">
        <v>2</v>
      </c>
      <c r="D4" s="12" t="s">
        <v>1</v>
      </c>
      <c r="E4" s="36" t="s">
        <v>16</v>
      </c>
      <c r="F4" s="12" t="s">
        <v>17</v>
      </c>
      <c r="G4" s="12" t="s">
        <v>18</v>
      </c>
      <c r="H4" s="12" t="s">
        <v>19</v>
      </c>
      <c r="I4" s="36" t="s">
        <v>20</v>
      </c>
      <c r="J4" s="36" t="s">
        <v>21</v>
      </c>
      <c r="K4" s="12" t="s">
        <v>4</v>
      </c>
      <c r="L4" s="1" t="s">
        <v>22</v>
      </c>
      <c r="M4" s="13" t="s">
        <v>23</v>
      </c>
      <c r="N4" s="14" t="s">
        <v>24</v>
      </c>
      <c r="O4" s="14" t="s">
        <v>25</v>
      </c>
      <c r="P4" s="14" t="s">
        <v>26</v>
      </c>
    </row>
    <row r="5" spans="1:16" x14ac:dyDescent="0.25">
      <c r="A5" s="3" t="s">
        <v>27</v>
      </c>
      <c r="B5" s="4" t="s">
        <v>5</v>
      </c>
      <c r="C5" s="4" t="s">
        <v>7</v>
      </c>
      <c r="D5" s="4" t="s">
        <v>6</v>
      </c>
      <c r="E5" s="3" t="s">
        <v>28</v>
      </c>
      <c r="F5" s="37">
        <f>F9+F11+F12+F15+F19+F21</f>
        <v>793860000000</v>
      </c>
      <c r="G5" s="37">
        <f t="shared" ref="G5:K5" si="0">G9+G11+G12+G15+G19+G21</f>
        <v>790643740060.72998</v>
      </c>
      <c r="H5" s="37">
        <f t="shared" si="0"/>
        <v>3216259939.27</v>
      </c>
      <c r="I5" s="37">
        <f t="shared" si="0"/>
        <v>673660327864.76001</v>
      </c>
      <c r="J5" s="37">
        <f t="shared" si="0"/>
        <v>541837796045.98004</v>
      </c>
      <c r="K5" s="37">
        <f t="shared" si="0"/>
        <v>534257241083.84003</v>
      </c>
      <c r="L5" s="23">
        <f t="shared" ref="L5:M7" si="1">I5-J5</f>
        <v>131822531818.77997</v>
      </c>
      <c r="M5" s="23">
        <f t="shared" si="1"/>
        <v>7580554962.1400146</v>
      </c>
      <c r="N5" s="15">
        <f t="shared" ref="N5:N11" si="2">+I5/F5</f>
        <v>0.84858832522706773</v>
      </c>
      <c r="O5" s="15">
        <f t="shared" ref="O5:O12" si="3">+J5/F5</f>
        <v>0.68253570660567364</v>
      </c>
      <c r="P5" s="15">
        <f t="shared" ref="P5:P12" si="4">+K5/F5</f>
        <v>0.67298672446506946</v>
      </c>
    </row>
    <row r="6" spans="1:16" ht="18" x14ac:dyDescent="0.25">
      <c r="A6" s="3" t="s">
        <v>27</v>
      </c>
      <c r="B6" s="4" t="s">
        <v>5</v>
      </c>
      <c r="C6" s="16" t="s">
        <v>41</v>
      </c>
      <c r="D6" s="4" t="s">
        <v>10</v>
      </c>
      <c r="E6" s="3" t="s">
        <v>29</v>
      </c>
      <c r="F6" s="37">
        <f>F20+F14</f>
        <v>10995000000</v>
      </c>
      <c r="G6" s="37">
        <f t="shared" ref="G6:K6" si="5">G20+G14</f>
        <v>10388000000</v>
      </c>
      <c r="H6" s="37">
        <f t="shared" si="5"/>
        <v>607000000</v>
      </c>
      <c r="I6" s="37">
        <f t="shared" si="5"/>
        <v>9718828756.7900009</v>
      </c>
      <c r="J6" s="37">
        <f t="shared" si="5"/>
        <v>9718828756.7900009</v>
      </c>
      <c r="K6" s="37">
        <f t="shared" si="5"/>
        <v>9718828756.7900009</v>
      </c>
      <c r="L6" s="23">
        <f t="shared" si="1"/>
        <v>0</v>
      </c>
      <c r="M6" s="23">
        <f t="shared" si="1"/>
        <v>0</v>
      </c>
      <c r="N6" s="15">
        <f t="shared" si="2"/>
        <v>0.88393167410550255</v>
      </c>
      <c r="O6" s="15">
        <f t="shared" si="3"/>
        <v>0.88393167410550255</v>
      </c>
      <c r="P6" s="15">
        <f t="shared" si="4"/>
        <v>0.88393167410550255</v>
      </c>
    </row>
    <row r="7" spans="1:16" x14ac:dyDescent="0.25">
      <c r="A7" s="3" t="s">
        <v>27</v>
      </c>
      <c r="B7" s="4" t="s">
        <v>8</v>
      </c>
      <c r="C7" s="4" t="s">
        <v>7</v>
      </c>
      <c r="D7" s="4" t="s">
        <v>9</v>
      </c>
      <c r="E7" s="3" t="s">
        <v>30</v>
      </c>
      <c r="F7" s="37">
        <f>+F17</f>
        <v>79403000000</v>
      </c>
      <c r="G7" s="37">
        <f t="shared" ref="G7:K7" si="6">+G17</f>
        <v>79350420615</v>
      </c>
      <c r="H7" s="37">
        <f t="shared" si="6"/>
        <v>52579385</v>
      </c>
      <c r="I7" s="37">
        <f t="shared" si="6"/>
        <v>79308907363</v>
      </c>
      <c r="J7" s="37">
        <f t="shared" si="6"/>
        <v>50563493585.940002</v>
      </c>
      <c r="K7" s="37">
        <f t="shared" si="6"/>
        <v>50541834497.940002</v>
      </c>
      <c r="L7" s="23">
        <f t="shared" si="1"/>
        <v>28745413777.059998</v>
      </c>
      <c r="M7" s="23">
        <f t="shared" si="1"/>
        <v>21659088</v>
      </c>
      <c r="N7" s="15">
        <f t="shared" si="2"/>
        <v>0.99881499896729342</v>
      </c>
      <c r="O7" s="15">
        <f t="shared" si="3"/>
        <v>0.63679575816959055</v>
      </c>
      <c r="P7" s="15">
        <f t="shared" si="4"/>
        <v>0.63652298399229257</v>
      </c>
    </row>
    <row r="8" spans="1:16" x14ac:dyDescent="0.25">
      <c r="A8" s="5" t="s">
        <v>31</v>
      </c>
      <c r="B8" s="6"/>
      <c r="C8" s="6"/>
      <c r="D8" s="6"/>
      <c r="E8" s="5"/>
      <c r="F8" s="5">
        <f t="shared" ref="F8:K8" si="7">SUM(F5:F7)</f>
        <v>884258000000</v>
      </c>
      <c r="G8" s="5">
        <f t="shared" si="7"/>
        <v>880382160675.72998</v>
      </c>
      <c r="H8" s="5">
        <f t="shared" si="7"/>
        <v>3875839324.27</v>
      </c>
      <c r="I8" s="5">
        <f t="shared" si="7"/>
        <v>762688063984.55005</v>
      </c>
      <c r="J8" s="5">
        <f t="shared" si="7"/>
        <v>602120118388.70996</v>
      </c>
      <c r="K8" s="5">
        <f t="shared" si="7"/>
        <v>594517904338.57007</v>
      </c>
      <c r="L8" s="5">
        <f>SUM(L5:L7)</f>
        <v>160567945595.83997</v>
      </c>
      <c r="M8" s="5">
        <f t="shared" ref="M8" si="8">SUM(M5:M7)</f>
        <v>7602214050.1400146</v>
      </c>
      <c r="N8" s="17">
        <f t="shared" si="2"/>
        <v>0.86251757290807662</v>
      </c>
      <c r="O8" s="17">
        <f t="shared" si="3"/>
        <v>0.6809326219143168</v>
      </c>
      <c r="P8" s="17">
        <f t="shared" si="4"/>
        <v>0.6723353414258848</v>
      </c>
    </row>
    <row r="9" spans="1:16" x14ac:dyDescent="0.25">
      <c r="A9" s="3" t="s">
        <v>32</v>
      </c>
      <c r="B9" s="4" t="s">
        <v>5</v>
      </c>
      <c r="C9" s="4" t="s">
        <v>7</v>
      </c>
      <c r="D9" s="4" t="s">
        <v>6</v>
      </c>
      <c r="E9" s="3" t="s">
        <v>28</v>
      </c>
      <c r="F9" s="34">
        <v>99162000000</v>
      </c>
      <c r="G9" s="34">
        <v>99161999999</v>
      </c>
      <c r="H9" s="34">
        <v>1</v>
      </c>
      <c r="I9" s="34">
        <v>61506394568.379997</v>
      </c>
      <c r="J9" s="34">
        <v>61477799304.379997</v>
      </c>
      <c r="K9" s="34">
        <v>61477799304.379997</v>
      </c>
      <c r="L9" s="23">
        <f>I9-J9</f>
        <v>28595264</v>
      </c>
      <c r="M9" s="23">
        <f>J9-K9</f>
        <v>0</v>
      </c>
      <c r="N9" s="15">
        <f t="shared" si="2"/>
        <v>0.62026173905709847</v>
      </c>
      <c r="O9" s="15">
        <f t="shared" si="3"/>
        <v>0.61997336988342311</v>
      </c>
      <c r="P9" s="15">
        <f t="shared" si="4"/>
        <v>0.61997336988342311</v>
      </c>
    </row>
    <row r="10" spans="1:16" x14ac:dyDescent="0.25">
      <c r="A10" s="7" t="s">
        <v>33</v>
      </c>
      <c r="B10" s="8"/>
      <c r="C10" s="8"/>
      <c r="D10" s="8"/>
      <c r="E10" s="7"/>
      <c r="F10" s="7">
        <f t="shared" ref="F10:K10" si="9">SUM(F9)</f>
        <v>99162000000</v>
      </c>
      <c r="G10" s="7">
        <f t="shared" si="9"/>
        <v>99161999999</v>
      </c>
      <c r="H10" s="7">
        <f t="shared" si="9"/>
        <v>1</v>
      </c>
      <c r="I10" s="7">
        <f t="shared" si="9"/>
        <v>61506394568.379997</v>
      </c>
      <c r="J10" s="7">
        <f t="shared" si="9"/>
        <v>61477799304.379997</v>
      </c>
      <c r="K10" s="7">
        <f t="shared" si="9"/>
        <v>61477799304.379997</v>
      </c>
      <c r="L10" s="7">
        <f>SUM(L9)</f>
        <v>28595264</v>
      </c>
      <c r="M10" s="7">
        <f t="shared" ref="M10" si="10">SUM(M9)</f>
        <v>0</v>
      </c>
      <c r="N10" s="17">
        <f t="shared" si="2"/>
        <v>0.62026173905709847</v>
      </c>
      <c r="O10" s="17">
        <f t="shared" si="3"/>
        <v>0.61997336988342311</v>
      </c>
      <c r="P10" s="17">
        <f t="shared" si="4"/>
        <v>0.61997336988342311</v>
      </c>
    </row>
    <row r="11" spans="1:16" ht="22.5" x14ac:dyDescent="0.25">
      <c r="A11" s="3" t="s">
        <v>42</v>
      </c>
      <c r="B11" s="4" t="s">
        <v>5</v>
      </c>
      <c r="C11" s="4" t="s">
        <v>7</v>
      </c>
      <c r="D11" s="4" t="s">
        <v>6</v>
      </c>
      <c r="E11" s="3" t="s">
        <v>28</v>
      </c>
      <c r="F11" s="34">
        <v>6308000000</v>
      </c>
      <c r="G11" s="34">
        <v>4846790466</v>
      </c>
      <c r="H11" s="34">
        <v>1461209534</v>
      </c>
      <c r="I11" s="34">
        <v>211252610.09999999</v>
      </c>
      <c r="J11" s="34">
        <v>114200730</v>
      </c>
      <c r="K11" s="34">
        <v>114200730</v>
      </c>
      <c r="L11" s="23">
        <f>I11-J11</f>
        <v>97051880.099999994</v>
      </c>
      <c r="M11" s="23">
        <f>J11-K11</f>
        <v>0</v>
      </c>
      <c r="N11" s="15">
        <f t="shared" si="2"/>
        <v>3.3489633814204181E-2</v>
      </c>
      <c r="O11" s="15">
        <f t="shared" si="3"/>
        <v>1.8104110653138872E-2</v>
      </c>
      <c r="P11" s="15">
        <f t="shared" si="4"/>
        <v>1.8104110653138872E-2</v>
      </c>
    </row>
    <row r="12" spans="1:16" ht="22.5" x14ac:dyDescent="0.25">
      <c r="A12" s="3" t="s">
        <v>43</v>
      </c>
      <c r="B12" s="4" t="s">
        <v>5</v>
      </c>
      <c r="C12" s="4" t="s">
        <v>7</v>
      </c>
      <c r="D12" s="4" t="s">
        <v>6</v>
      </c>
      <c r="E12" s="3" t="s">
        <v>28</v>
      </c>
      <c r="F12" s="34">
        <v>662915000000</v>
      </c>
      <c r="G12" s="34">
        <v>661689984513.15002</v>
      </c>
      <c r="H12" s="34">
        <v>1225015486.8499999</v>
      </c>
      <c r="I12" s="34">
        <v>594016135069.03003</v>
      </c>
      <c r="J12" s="34">
        <v>463469559850.08002</v>
      </c>
      <c r="K12" s="34">
        <v>456009004887.94</v>
      </c>
      <c r="L12" s="23">
        <f>I12-J12</f>
        <v>130546575218.95001</v>
      </c>
      <c r="M12" s="23">
        <f>J12-K12</f>
        <v>7460554962.1400146</v>
      </c>
      <c r="N12" s="15">
        <f>+I12/F12</f>
        <v>0.89606681862535931</v>
      </c>
      <c r="O12" s="15">
        <f t="shared" si="3"/>
        <v>0.69913874305164314</v>
      </c>
      <c r="P12" s="15">
        <f t="shared" si="4"/>
        <v>0.68788457779344259</v>
      </c>
    </row>
    <row r="13" spans="1:16" ht="22.5" x14ac:dyDescent="0.25">
      <c r="A13" s="7" t="s">
        <v>44</v>
      </c>
      <c r="B13" s="8"/>
      <c r="C13" s="8"/>
      <c r="D13" s="8"/>
      <c r="E13" s="7"/>
      <c r="F13" s="7">
        <f t="shared" ref="F13:K13" si="11">SUM(F11:F12)</f>
        <v>669223000000</v>
      </c>
      <c r="G13" s="7">
        <f t="shared" si="11"/>
        <v>666536774979.15002</v>
      </c>
      <c r="H13" s="7">
        <f t="shared" si="11"/>
        <v>2686225020.8499999</v>
      </c>
      <c r="I13" s="7">
        <f t="shared" si="11"/>
        <v>594227387679.13</v>
      </c>
      <c r="J13" s="7">
        <f t="shared" si="11"/>
        <v>463583760580.08002</v>
      </c>
      <c r="K13" s="7">
        <f t="shared" si="11"/>
        <v>456123205617.94</v>
      </c>
      <c r="L13" s="7">
        <f>SUM(L11:L12)</f>
        <v>130643627099.05002</v>
      </c>
      <c r="M13" s="7">
        <f t="shared" ref="M13" si="12">SUM(M11:M12)</f>
        <v>7460554962.1400146</v>
      </c>
      <c r="N13" s="17">
        <f>+I13/F13</f>
        <v>0.88793628981539785</v>
      </c>
      <c r="O13" s="17">
        <f>+J13/F13</f>
        <v>0.69271940829899747</v>
      </c>
      <c r="P13" s="17">
        <f>+K13/F13</f>
        <v>0.68157132318814506</v>
      </c>
    </row>
    <row r="14" spans="1:16" x14ac:dyDescent="0.25">
      <c r="A14" s="3" t="s">
        <v>34</v>
      </c>
      <c r="B14" s="4" t="s">
        <v>5</v>
      </c>
      <c r="C14" s="4" t="s">
        <v>7</v>
      </c>
      <c r="D14" s="4" t="s">
        <v>10</v>
      </c>
      <c r="E14" s="3" t="s">
        <v>28</v>
      </c>
      <c r="F14" s="34">
        <v>10388000000</v>
      </c>
      <c r="G14" s="34">
        <v>10388000000</v>
      </c>
      <c r="H14" s="34">
        <v>0</v>
      </c>
      <c r="I14" s="34">
        <v>9718828756.7900009</v>
      </c>
      <c r="J14" s="34">
        <v>9718828756.7900009</v>
      </c>
      <c r="K14" s="34">
        <v>9718828756.7900009</v>
      </c>
      <c r="L14" s="23">
        <f>I14-J14</f>
        <v>0</v>
      </c>
      <c r="M14" s="23">
        <f>J14-K14</f>
        <v>0</v>
      </c>
      <c r="N14" s="15">
        <f>+I14/F14</f>
        <v>0.93558228309491731</v>
      </c>
      <c r="O14" s="15">
        <f>+J14/F14</f>
        <v>0.93558228309491731</v>
      </c>
      <c r="P14" s="15">
        <f>+K14/F14</f>
        <v>0.93558228309491731</v>
      </c>
    </row>
    <row r="15" spans="1:16" x14ac:dyDescent="0.25">
      <c r="A15" s="3" t="s">
        <v>34</v>
      </c>
      <c r="B15" s="4" t="s">
        <v>5</v>
      </c>
      <c r="C15" s="4" t="s">
        <v>7</v>
      </c>
      <c r="D15" s="4" t="s">
        <v>6</v>
      </c>
      <c r="E15" s="3" t="s">
        <v>28</v>
      </c>
      <c r="F15" s="34">
        <v>25310000000</v>
      </c>
      <c r="G15" s="34">
        <v>24854905082.580002</v>
      </c>
      <c r="H15" s="34">
        <v>455094917.42000002</v>
      </c>
      <c r="I15" s="34">
        <v>17870102798.25</v>
      </c>
      <c r="J15" s="34">
        <v>16719793342.52</v>
      </c>
      <c r="K15" s="34">
        <v>16599793342.52</v>
      </c>
      <c r="L15" s="23">
        <f>I15-J15</f>
        <v>1150309455.7299995</v>
      </c>
      <c r="M15" s="23">
        <f>J15-K15</f>
        <v>120000000</v>
      </c>
      <c r="N15" s="15">
        <f>+I15/F15</f>
        <v>0.70604910305215329</v>
      </c>
      <c r="O15" s="15">
        <f>+J15/F15</f>
        <v>0.6606002901035164</v>
      </c>
      <c r="P15" s="15">
        <f>+K15/F15</f>
        <v>0.65585908109521929</v>
      </c>
    </row>
    <row r="16" spans="1:16" x14ac:dyDescent="0.25">
      <c r="A16" s="7" t="s">
        <v>35</v>
      </c>
      <c r="B16" s="8"/>
      <c r="C16" s="8"/>
      <c r="D16" s="8"/>
      <c r="E16" s="7"/>
      <c r="F16" s="38">
        <f>SUM(F14:F15)</f>
        <v>35698000000</v>
      </c>
      <c r="G16" s="38">
        <f t="shared" ref="G16:K16" si="13">SUM(G14:G15)</f>
        <v>35242905082.580002</v>
      </c>
      <c r="H16" s="38">
        <f t="shared" si="13"/>
        <v>455094917.42000002</v>
      </c>
      <c r="I16" s="38">
        <f t="shared" si="13"/>
        <v>27588931555.040001</v>
      </c>
      <c r="J16" s="38">
        <f t="shared" si="13"/>
        <v>26438622099.310001</v>
      </c>
      <c r="K16" s="38">
        <f t="shared" si="13"/>
        <v>26318622099.310001</v>
      </c>
      <c r="L16" s="25">
        <f>SUM(L14:L15)</f>
        <v>1150309455.7299995</v>
      </c>
      <c r="M16" s="25">
        <f t="shared" ref="M16" si="14">SUM(M14:M15)</f>
        <v>120000000</v>
      </c>
      <c r="N16" s="17">
        <f t="shared" ref="N16:N24" si="15">+I16/F16</f>
        <v>0.77284249972099284</v>
      </c>
      <c r="O16" s="17">
        <f t="shared" ref="O16:O24" si="16">+J16/F16</f>
        <v>0.74061914110902571</v>
      </c>
      <c r="P16" s="17">
        <f t="shared" ref="P16:P24" si="17">+K16/F16</f>
        <v>0.73725760825004205</v>
      </c>
    </row>
    <row r="17" spans="1:16" x14ac:dyDescent="0.25">
      <c r="A17" s="3" t="s">
        <v>38</v>
      </c>
      <c r="B17" s="4" t="s">
        <v>8</v>
      </c>
      <c r="C17" s="4" t="s">
        <v>7</v>
      </c>
      <c r="D17" s="4" t="s">
        <v>9</v>
      </c>
      <c r="E17" s="3" t="s">
        <v>30</v>
      </c>
      <c r="F17" s="35">
        <v>79403000000</v>
      </c>
      <c r="G17" s="35">
        <v>79350420615</v>
      </c>
      <c r="H17" s="35">
        <v>52579385</v>
      </c>
      <c r="I17" s="35">
        <v>79308907363</v>
      </c>
      <c r="J17" s="35">
        <v>50563493585.940002</v>
      </c>
      <c r="K17" s="35">
        <v>50541834497.940002</v>
      </c>
      <c r="L17" s="23">
        <f>I17-J17</f>
        <v>28745413777.059998</v>
      </c>
      <c r="M17" s="23">
        <f>J17-K17</f>
        <v>21659088</v>
      </c>
      <c r="N17" s="15">
        <f t="shared" si="15"/>
        <v>0.99881499896729342</v>
      </c>
      <c r="O17" s="15">
        <f t="shared" si="16"/>
        <v>0.63679575816959055</v>
      </c>
      <c r="P17" s="15">
        <f t="shared" si="17"/>
        <v>0.63652298399229257</v>
      </c>
    </row>
    <row r="18" spans="1:16" x14ac:dyDescent="0.25">
      <c r="A18" s="7" t="s">
        <v>39</v>
      </c>
      <c r="B18" s="8"/>
      <c r="C18" s="8"/>
      <c r="D18" s="8"/>
      <c r="E18" s="7"/>
      <c r="F18" s="38">
        <f t="shared" ref="F18:K18" si="18">SUM(F17)</f>
        <v>79403000000</v>
      </c>
      <c r="G18" s="38">
        <f t="shared" si="18"/>
        <v>79350420615</v>
      </c>
      <c r="H18" s="38">
        <f t="shared" si="18"/>
        <v>52579385</v>
      </c>
      <c r="I18" s="38">
        <f t="shared" si="18"/>
        <v>79308907363</v>
      </c>
      <c r="J18" s="38">
        <f t="shared" si="18"/>
        <v>50563493585.940002</v>
      </c>
      <c r="K18" s="38">
        <f t="shared" si="18"/>
        <v>50541834497.940002</v>
      </c>
      <c r="L18" s="25">
        <f>SUM(L17)</f>
        <v>28745413777.059998</v>
      </c>
      <c r="M18" s="25">
        <f t="shared" ref="M18" si="19">SUM(M17)</f>
        <v>21659088</v>
      </c>
      <c r="N18" s="17">
        <f>+I18/F18</f>
        <v>0.99881499896729342</v>
      </c>
      <c r="O18" s="17">
        <f>+J18/F18</f>
        <v>0.63679575816959055</v>
      </c>
      <c r="P18" s="17">
        <f>+K18/F18</f>
        <v>0.63652298399229257</v>
      </c>
    </row>
    <row r="19" spans="1:16" x14ac:dyDescent="0.25">
      <c r="A19" s="3" t="s">
        <v>45</v>
      </c>
      <c r="B19" s="4" t="s">
        <v>5</v>
      </c>
      <c r="C19" s="4" t="s">
        <v>7</v>
      </c>
      <c r="D19" s="9">
        <v>10</v>
      </c>
      <c r="E19" s="3" t="s">
        <v>28</v>
      </c>
      <c r="F19" s="35">
        <v>105000000</v>
      </c>
      <c r="G19" s="35">
        <v>80060000</v>
      </c>
      <c r="H19" s="35">
        <v>24940000</v>
      </c>
      <c r="I19" s="35">
        <v>53416681</v>
      </c>
      <c r="J19" s="35">
        <v>53416681</v>
      </c>
      <c r="K19" s="35">
        <v>53416681</v>
      </c>
      <c r="L19" s="23">
        <f t="shared" ref="L19:M21" si="20">I19-J19</f>
        <v>0</v>
      </c>
      <c r="M19" s="23">
        <f t="shared" si="20"/>
        <v>0</v>
      </c>
      <c r="N19" s="15">
        <f>+I19/F19</f>
        <v>0.50873029523809521</v>
      </c>
      <c r="O19" s="15">
        <f>+J19/F19</f>
        <v>0.50873029523809521</v>
      </c>
      <c r="P19" s="15">
        <f>+K19/F19</f>
        <v>0.50873029523809521</v>
      </c>
    </row>
    <row r="20" spans="1:16" ht="22.5" x14ac:dyDescent="0.25">
      <c r="A20" s="3" t="s">
        <v>46</v>
      </c>
      <c r="B20" s="4" t="s">
        <v>5</v>
      </c>
      <c r="C20" s="4" t="s">
        <v>11</v>
      </c>
      <c r="D20" s="9">
        <v>11</v>
      </c>
      <c r="E20" s="3" t="s">
        <v>40</v>
      </c>
      <c r="F20" s="35">
        <v>607000000</v>
      </c>
      <c r="G20" s="35">
        <v>0</v>
      </c>
      <c r="H20" s="35">
        <v>607000000</v>
      </c>
      <c r="I20" s="35">
        <v>0</v>
      </c>
      <c r="J20" s="35">
        <v>0</v>
      </c>
      <c r="K20" s="35">
        <v>0</v>
      </c>
      <c r="L20" s="23">
        <f t="shared" si="20"/>
        <v>0</v>
      </c>
      <c r="M20" s="23">
        <f t="shared" si="20"/>
        <v>0</v>
      </c>
      <c r="N20" s="15">
        <f t="shared" ref="N20:N21" si="21">+I20/F20</f>
        <v>0</v>
      </c>
      <c r="O20" s="15">
        <f t="shared" ref="O20:O21" si="22">+J20/F20</f>
        <v>0</v>
      </c>
      <c r="P20" s="15">
        <f t="shared" ref="P20:P21" si="23">+K20/F20</f>
        <v>0</v>
      </c>
    </row>
    <row r="21" spans="1:16" ht="22.5" x14ac:dyDescent="0.25">
      <c r="A21" s="3" t="s">
        <v>47</v>
      </c>
      <c r="B21" s="4" t="s">
        <v>5</v>
      </c>
      <c r="C21" s="4" t="s">
        <v>7</v>
      </c>
      <c r="D21" s="9">
        <v>10</v>
      </c>
      <c r="E21" s="3" t="s">
        <v>28</v>
      </c>
      <c r="F21" s="35">
        <v>60000000</v>
      </c>
      <c r="G21" s="35">
        <v>10000000</v>
      </c>
      <c r="H21" s="35">
        <v>50000000</v>
      </c>
      <c r="I21" s="35">
        <v>3026138</v>
      </c>
      <c r="J21" s="35">
        <v>3026138</v>
      </c>
      <c r="K21" s="35">
        <v>3026138</v>
      </c>
      <c r="L21" s="23">
        <f t="shared" si="20"/>
        <v>0</v>
      </c>
      <c r="M21" s="23">
        <f t="shared" si="20"/>
        <v>0</v>
      </c>
      <c r="N21" s="15">
        <f t="shared" si="21"/>
        <v>5.0435633333333334E-2</v>
      </c>
      <c r="O21" s="15">
        <f t="shared" si="22"/>
        <v>5.0435633333333334E-2</v>
      </c>
      <c r="P21" s="15">
        <f t="shared" si="23"/>
        <v>5.0435633333333334E-2</v>
      </c>
    </row>
    <row r="22" spans="1:16" ht="33.75" x14ac:dyDescent="0.25">
      <c r="A22" s="7" t="s">
        <v>48</v>
      </c>
      <c r="B22" s="8"/>
      <c r="C22" s="8"/>
      <c r="D22" s="8"/>
      <c r="E22" s="7"/>
      <c r="F22" s="38">
        <f>SUM(F19:F21)</f>
        <v>772000000</v>
      </c>
      <c r="G22" s="38">
        <f t="shared" ref="G22:M22" si="24">SUM(G19:G21)</f>
        <v>90060000</v>
      </c>
      <c r="H22" s="38">
        <f t="shared" si="24"/>
        <v>681940000</v>
      </c>
      <c r="I22" s="38">
        <f t="shared" si="24"/>
        <v>56442819</v>
      </c>
      <c r="J22" s="38">
        <f t="shared" si="24"/>
        <v>56442819</v>
      </c>
      <c r="K22" s="38">
        <f t="shared" si="24"/>
        <v>56442819</v>
      </c>
      <c r="L22" s="25">
        <f>SUM(L19:L21)</f>
        <v>0</v>
      </c>
      <c r="M22" s="25">
        <f t="shared" si="24"/>
        <v>0</v>
      </c>
      <c r="N22" s="17">
        <f>+I22/F22</f>
        <v>7.311245984455958E-2</v>
      </c>
      <c r="O22" s="17">
        <f>+J22/F22</f>
        <v>7.311245984455958E-2</v>
      </c>
      <c r="P22" s="17">
        <f>+K22/F22</f>
        <v>7.311245984455958E-2</v>
      </c>
    </row>
    <row r="23" spans="1:16" x14ac:dyDescent="0.25">
      <c r="A23" s="10" t="s">
        <v>36</v>
      </c>
      <c r="B23" s="11" t="s">
        <v>5</v>
      </c>
      <c r="C23" s="11" t="s">
        <v>7</v>
      </c>
      <c r="D23" s="11" t="s">
        <v>10</v>
      </c>
      <c r="E23" s="10" t="s">
        <v>29</v>
      </c>
      <c r="F23" s="39">
        <f t="shared" ref="F23:K23" si="25">SUM(F24:F24)</f>
        <v>1489241558</v>
      </c>
      <c r="G23" s="39">
        <f t="shared" si="25"/>
        <v>0</v>
      </c>
      <c r="H23" s="39">
        <f t="shared" si="25"/>
        <v>1489241558</v>
      </c>
      <c r="I23" s="39">
        <f t="shared" si="25"/>
        <v>0</v>
      </c>
      <c r="J23" s="39">
        <f t="shared" si="25"/>
        <v>0</v>
      </c>
      <c r="K23" s="39">
        <f t="shared" si="25"/>
        <v>0</v>
      </c>
      <c r="L23" s="23">
        <f t="shared" ref="L23:M23" si="26">I23-J23</f>
        <v>0</v>
      </c>
      <c r="M23" s="23">
        <f t="shared" si="26"/>
        <v>0</v>
      </c>
      <c r="N23" s="15">
        <f t="shared" si="15"/>
        <v>0</v>
      </c>
      <c r="O23" s="15">
        <f t="shared" si="16"/>
        <v>0</v>
      </c>
      <c r="P23" s="15">
        <f t="shared" si="17"/>
        <v>0</v>
      </c>
    </row>
    <row r="24" spans="1:16" ht="33.75" x14ac:dyDescent="0.25">
      <c r="A24" s="3" t="s">
        <v>67</v>
      </c>
      <c r="B24" s="4" t="s">
        <v>5</v>
      </c>
      <c r="C24" s="4" t="s">
        <v>7</v>
      </c>
      <c r="D24" s="9">
        <v>11</v>
      </c>
      <c r="E24" s="3" t="s">
        <v>29</v>
      </c>
      <c r="F24" s="34">
        <v>1489241558</v>
      </c>
      <c r="G24" s="34">
        <v>0</v>
      </c>
      <c r="H24" s="34">
        <v>1489241558</v>
      </c>
      <c r="I24" s="34">
        <v>0</v>
      </c>
      <c r="J24" s="34">
        <v>0</v>
      </c>
      <c r="K24" s="34">
        <v>0</v>
      </c>
      <c r="L24" s="23">
        <v>0</v>
      </c>
      <c r="M24" s="23">
        <v>0</v>
      </c>
      <c r="N24" s="15">
        <f t="shared" si="15"/>
        <v>0</v>
      </c>
      <c r="O24" s="15">
        <f t="shared" si="16"/>
        <v>0</v>
      </c>
      <c r="P24" s="15">
        <f t="shared" si="17"/>
        <v>0</v>
      </c>
    </row>
    <row r="25" spans="1:16" x14ac:dyDescent="0.25">
      <c r="A25" s="42" t="s">
        <v>37</v>
      </c>
      <c r="B25" s="42"/>
      <c r="C25" s="42"/>
      <c r="D25" s="42"/>
      <c r="E25" s="42"/>
      <c r="F25" s="40">
        <f t="shared" ref="F25:K25" si="27">F8+F23</f>
        <v>885747241558</v>
      </c>
      <c r="G25" s="40">
        <f t="shared" si="27"/>
        <v>880382160675.72998</v>
      </c>
      <c r="H25" s="40">
        <f t="shared" si="27"/>
        <v>5365080882.2700005</v>
      </c>
      <c r="I25" s="40">
        <f t="shared" si="27"/>
        <v>762688063984.55005</v>
      </c>
      <c r="J25" s="40">
        <f t="shared" si="27"/>
        <v>602120118388.70996</v>
      </c>
      <c r="K25" s="40">
        <f t="shared" si="27"/>
        <v>594517904338.57007</v>
      </c>
      <c r="L25" s="28">
        <f>L8+L23</f>
        <v>160567945595.83997</v>
      </c>
      <c r="M25" s="28">
        <f>M8+M23</f>
        <v>7602214050.1400146</v>
      </c>
      <c r="N25" s="17">
        <f>+I25/F25</f>
        <v>0.86106738830256702</v>
      </c>
      <c r="O25" s="17">
        <f>+J25/F25</f>
        <v>0.67978774320493585</v>
      </c>
      <c r="P25" s="17">
        <f>+K25/F25</f>
        <v>0.67120491766119739</v>
      </c>
    </row>
    <row r="26" spans="1:16" x14ac:dyDescent="0.25">
      <c r="F26" s="41"/>
      <c r="G26" s="19"/>
      <c r="H26" s="20"/>
      <c r="I26" s="19"/>
      <c r="K26" s="41"/>
      <c r="L26" s="41"/>
      <c r="M26" s="41"/>
      <c r="N26" s="21"/>
    </row>
    <row r="27" spans="1:16" x14ac:dyDescent="0.25">
      <c r="A27" s="22" t="s">
        <v>52</v>
      </c>
      <c r="F27" s="30"/>
      <c r="G27" s="31"/>
      <c r="I27" s="41"/>
    </row>
    <row r="28" spans="1:16" x14ac:dyDescent="0.25">
      <c r="F28" s="32"/>
      <c r="G28" s="33"/>
      <c r="I28" s="41"/>
      <c r="K28" s="41"/>
      <c r="L28" s="41"/>
      <c r="M28" s="41"/>
    </row>
    <row r="29" spans="1:16" x14ac:dyDescent="0.25">
      <c r="F29" s="30"/>
      <c r="I29" s="41"/>
    </row>
    <row r="30" spans="1:16" x14ac:dyDescent="0.25">
      <c r="F30" s="30"/>
      <c r="I30" s="41"/>
      <c r="K30" s="41"/>
      <c r="L30" s="41"/>
      <c r="M30" s="41"/>
    </row>
    <row r="31" spans="1:16" x14ac:dyDescent="0.25">
      <c r="F31" s="30"/>
      <c r="G31" s="19"/>
      <c r="I31" s="19"/>
    </row>
    <row r="32" spans="1:16" x14ac:dyDescent="0.25">
      <c r="I32" s="41"/>
    </row>
    <row r="33" spans="9:13" x14ac:dyDescent="0.25">
      <c r="I33" s="19"/>
      <c r="K33" s="41"/>
      <c r="L33" s="41"/>
      <c r="M33" s="41"/>
    </row>
  </sheetData>
  <mergeCells count="7">
    <mergeCell ref="A25:E25"/>
    <mergeCell ref="A1:P1"/>
    <mergeCell ref="A2:P2"/>
    <mergeCell ref="A3:E3"/>
    <mergeCell ref="F3:K3"/>
    <mergeCell ref="L3:M3"/>
    <mergeCell ref="N3:P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2019</vt:lpstr>
      <vt:lpstr>FEBRERO 2019</vt:lpstr>
      <vt:lpstr>MARZO 2019</vt:lpstr>
      <vt:lpstr>ABRIL 2019</vt:lpstr>
      <vt:lpstr>MAYO 2019</vt:lpstr>
      <vt:lpstr>JUNIO 2019</vt:lpstr>
      <vt:lpstr>JULIO 2019</vt:lpstr>
      <vt:lpstr>AGOSTO 2019</vt:lpstr>
      <vt:lpstr>SEPTIEMBRE 2019</vt:lpstr>
      <vt:lpstr>OCTUBRE 2019</vt:lpstr>
      <vt:lpstr>NOVIEMBRE 2019</vt:lpstr>
      <vt:lpstr>DICIEMBRE 2019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Hilario Brito Lubo</dc:creator>
  <cp:lastModifiedBy>Vanessa Andrea Pinzon Arredondo</cp:lastModifiedBy>
  <cp:lastPrinted>2015-06-09T16:54:01Z</cp:lastPrinted>
  <dcterms:created xsi:type="dcterms:W3CDTF">2015-02-24T15:31:41Z</dcterms:created>
  <dcterms:modified xsi:type="dcterms:W3CDTF">2020-02-10T16:19:07Z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