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martha.castro\Documents\UNP 2020\Ley de Transparencia\Presupuesto\"/>
    </mc:Choice>
  </mc:AlternateContent>
  <xr:revisionPtr revIDLastSave="0" documentId="8_{579CA4AB-841C-4413-977B-132B05D7AC64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EJECUCION A 31 AGOSTO 2020" sheetId="1" r:id="rId1"/>
  </sheets>
  <externalReferences>
    <externalReference r:id="rId2"/>
    <externalReference r:id="rId3"/>
  </externalReferences>
  <definedNames>
    <definedName name="_xlnm.Print_Area">#REF!</definedName>
    <definedName name="ccccc" localSheetId="0">#REF!</definedName>
    <definedName name="ccccc">#REF!</definedName>
    <definedName name="Comod_avantel08" localSheetId="0">Base [1]Avantel!$A$1:$Q$1075</definedName>
    <definedName name="Comod_avantel08">Base [1]Avantel!$A$1:$Q$1075</definedName>
    <definedName name="DYNAMICTD" localSheetId="0">OFFSET(#REF!,0,0,COUNTA(#REF!),COUNTA(#REF!))</definedName>
    <definedName name="DYNAMICTD">OFFSET(#REF!,0,0,COUNTA(#REF!),COUNTA(#REF!))</definedName>
    <definedName name="eduardo" localSheetId="0">#REF!</definedName>
    <definedName name="eduardo">#REF!</definedName>
    <definedName name="Ejecucion" localSheetId="0">#REF!</definedName>
    <definedName name="Ejecucion">#REF!</definedName>
    <definedName name="FFFF" localSheetId="0">#REF!</definedName>
    <definedName name="FFFF">#REF!</definedName>
    <definedName name="GG" localSheetId="0">#REF!</definedName>
    <definedName name="GG">#REF!</definedName>
    <definedName name="GGGG" localSheetId="0">Base [1]Avantel!$A$1:$Q$1075</definedName>
    <definedName name="GGGG">Base [1]Avantel!$A$1:$Q$1075</definedName>
    <definedName name="PROYECCIONES2013" localSheetId="0">#REF!</definedName>
    <definedName name="PROYECCIONES2013">#REF!</definedName>
    <definedName name="vigencias" localSheetId="0">#REF!</definedName>
    <definedName name="vigencias">#REF!</definedName>
    <definedName name="Vigencias_Futuras" localSheetId="0">#REF!</definedName>
    <definedName name="Vigencias_Futuras">#REF!</definedName>
    <definedName name="xxxxx" localSheetId="0">#REF!</definedName>
    <definedName name="xxxx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28" i="1" l="1"/>
  <c r="J28" i="1"/>
  <c r="M28" i="1" s="1"/>
  <c r="I28" i="1"/>
  <c r="L28" i="1" s="1"/>
  <c r="H28" i="1"/>
  <c r="G28" i="1"/>
  <c r="F28" i="1"/>
  <c r="N28" i="1" s="1"/>
  <c r="K27" i="1"/>
  <c r="J27" i="1"/>
  <c r="M27" i="1" s="1"/>
  <c r="I27" i="1"/>
  <c r="H27" i="1"/>
  <c r="G27" i="1"/>
  <c r="F27" i="1"/>
  <c r="K26" i="1"/>
  <c r="K25" i="1" s="1"/>
  <c r="J26" i="1"/>
  <c r="I26" i="1"/>
  <c r="H26" i="1"/>
  <c r="G26" i="1"/>
  <c r="G25" i="1" s="1"/>
  <c r="F26" i="1"/>
  <c r="M23" i="1"/>
  <c r="K23" i="1"/>
  <c r="J23" i="1"/>
  <c r="I23" i="1"/>
  <c r="H23" i="1"/>
  <c r="G23" i="1"/>
  <c r="F23" i="1"/>
  <c r="N23" i="1" s="1"/>
  <c r="K22" i="1"/>
  <c r="N22" i="1" s="1"/>
  <c r="J22" i="1"/>
  <c r="I22" i="1"/>
  <c r="H22" i="1"/>
  <c r="G22" i="1"/>
  <c r="F22" i="1"/>
  <c r="M21" i="1"/>
  <c r="K21" i="1"/>
  <c r="N21" i="1" s="1"/>
  <c r="J21" i="1"/>
  <c r="I21" i="1"/>
  <c r="L21" i="1" s="1"/>
  <c r="H21" i="1"/>
  <c r="G21" i="1"/>
  <c r="F21" i="1"/>
  <c r="K20" i="1"/>
  <c r="K24" i="1" s="1"/>
  <c r="J20" i="1"/>
  <c r="J24" i="1" s="1"/>
  <c r="I20" i="1"/>
  <c r="L20" i="1" s="1"/>
  <c r="H20" i="1"/>
  <c r="G20" i="1"/>
  <c r="G24" i="1" s="1"/>
  <c r="F20" i="1"/>
  <c r="F24" i="1" s="1"/>
  <c r="K18" i="1"/>
  <c r="K19" i="1" s="1"/>
  <c r="J18" i="1"/>
  <c r="I18" i="1"/>
  <c r="I19" i="1" s="1"/>
  <c r="H18" i="1"/>
  <c r="H19" i="1" s="1"/>
  <c r="G18" i="1"/>
  <c r="G19" i="1" s="1"/>
  <c r="F18" i="1"/>
  <c r="F7" i="1" s="1"/>
  <c r="M16" i="1"/>
  <c r="L16" i="1"/>
  <c r="K16" i="1"/>
  <c r="J16" i="1"/>
  <c r="I16" i="1"/>
  <c r="H16" i="1"/>
  <c r="H17" i="1" s="1"/>
  <c r="G16" i="1"/>
  <c r="F16" i="1"/>
  <c r="N16" i="1" s="1"/>
  <c r="M15" i="1"/>
  <c r="K15" i="1"/>
  <c r="K17" i="1" s="1"/>
  <c r="J15" i="1"/>
  <c r="J17" i="1" s="1"/>
  <c r="I15" i="1"/>
  <c r="H15" i="1"/>
  <c r="G15" i="1"/>
  <c r="G5" i="1" s="1"/>
  <c r="F15" i="1"/>
  <c r="F17" i="1" s="1"/>
  <c r="M13" i="1"/>
  <c r="K13" i="1"/>
  <c r="J13" i="1"/>
  <c r="I13" i="1"/>
  <c r="I6" i="1" s="1"/>
  <c r="H13" i="1"/>
  <c r="H6" i="1" s="1"/>
  <c r="G13" i="1"/>
  <c r="F13" i="1"/>
  <c r="F6" i="1" s="1"/>
  <c r="M12" i="1"/>
  <c r="K12" i="1"/>
  <c r="J12" i="1"/>
  <c r="I12" i="1"/>
  <c r="L12" i="1" s="1"/>
  <c r="H12" i="1"/>
  <c r="G12" i="1"/>
  <c r="F12" i="1"/>
  <c r="N12" i="1" s="1"/>
  <c r="M11" i="1"/>
  <c r="K11" i="1"/>
  <c r="J11" i="1"/>
  <c r="I11" i="1"/>
  <c r="H11" i="1"/>
  <c r="G11" i="1"/>
  <c r="F11" i="1"/>
  <c r="K9" i="1"/>
  <c r="K5" i="1" s="1"/>
  <c r="J9" i="1"/>
  <c r="M9" i="1" s="1"/>
  <c r="I9" i="1"/>
  <c r="I10" i="1" s="1"/>
  <c r="H9" i="1"/>
  <c r="H10" i="1" s="1"/>
  <c r="G9" i="1"/>
  <c r="G10" i="1" s="1"/>
  <c r="F9" i="1"/>
  <c r="F10" i="1" s="1"/>
  <c r="I7" i="1"/>
  <c r="J6" i="1"/>
  <c r="G6" i="1"/>
  <c r="H24" i="1" l="1"/>
  <c r="L23" i="1"/>
  <c r="N27" i="1"/>
  <c r="F14" i="1"/>
  <c r="L9" i="1"/>
  <c r="F5" i="1"/>
  <c r="J5" i="1"/>
  <c r="G14" i="1"/>
  <c r="J14" i="1"/>
  <c r="G17" i="1"/>
  <c r="M20" i="1"/>
  <c r="H25" i="1"/>
  <c r="J10" i="1"/>
  <c r="M10" i="1" s="1"/>
  <c r="L10" i="1"/>
  <c r="H14" i="1"/>
  <c r="L13" i="1"/>
  <c r="L22" i="1"/>
  <c r="L6" i="1"/>
  <c r="M17" i="1"/>
  <c r="N17" i="1"/>
  <c r="F25" i="1"/>
  <c r="L26" i="1"/>
  <c r="M26" i="1"/>
  <c r="J25" i="1"/>
  <c r="H5" i="1"/>
  <c r="I14" i="1"/>
  <c r="L14" i="1" s="1"/>
  <c r="L11" i="1"/>
  <c r="I5" i="1"/>
  <c r="L18" i="1"/>
  <c r="F19" i="1"/>
  <c r="L19" i="1" s="1"/>
  <c r="M18" i="1"/>
  <c r="J19" i="1"/>
  <c r="I24" i="1"/>
  <c r="L24" i="1" s="1"/>
  <c r="N5" i="1"/>
  <c r="M6" i="1"/>
  <c r="L7" i="1"/>
  <c r="F8" i="1"/>
  <c r="F29" i="1" s="1"/>
  <c r="M5" i="1"/>
  <c r="N13" i="1"/>
  <c r="K14" i="1"/>
  <c r="N14" i="1" s="1"/>
  <c r="M14" i="1"/>
  <c r="M24" i="1"/>
  <c r="M22" i="1"/>
  <c r="N26" i="1"/>
  <c r="L27" i="1"/>
  <c r="I25" i="1"/>
  <c r="L25" i="1" s="1"/>
  <c r="K6" i="1"/>
  <c r="N6" i="1" s="1"/>
  <c r="J7" i="1"/>
  <c r="M7" i="1" s="1"/>
  <c r="N9" i="1"/>
  <c r="K10" i="1"/>
  <c r="N10" i="1" s="1"/>
  <c r="L15" i="1"/>
  <c r="I17" i="1"/>
  <c r="L17" i="1" s="1"/>
  <c r="N18" i="1"/>
  <c r="N24" i="1"/>
  <c r="N25" i="1"/>
  <c r="N11" i="1"/>
  <c r="N15" i="1"/>
  <c r="G7" i="1"/>
  <c r="G8" i="1" s="1"/>
  <c r="G29" i="1" s="1"/>
  <c r="K7" i="1"/>
  <c r="N7" i="1" s="1"/>
  <c r="N20" i="1"/>
  <c r="H7" i="1"/>
  <c r="H8" i="1" l="1"/>
  <c r="H29" i="1" s="1"/>
  <c r="J8" i="1"/>
  <c r="K8" i="1"/>
  <c r="N19" i="1"/>
  <c r="M19" i="1"/>
  <c r="I8" i="1"/>
  <c r="L5" i="1"/>
  <c r="M25" i="1"/>
  <c r="N8" i="1" l="1"/>
  <c r="K29" i="1"/>
  <c r="N29" i="1" s="1"/>
  <c r="I29" i="1"/>
  <c r="L29" i="1" s="1"/>
  <c r="L8" i="1"/>
  <c r="J29" i="1"/>
  <c r="M29" i="1" s="1"/>
  <c r="M8" i="1"/>
</calcChain>
</file>

<file path=xl/sharedStrings.xml><?xml version="1.0" encoding="utf-8"?>
<sst xmlns="http://schemas.openxmlformats.org/spreadsheetml/2006/main" count="109" uniqueCount="51">
  <si>
    <t>UNIDAD NACIONAL DE PROTECCION - UNP EJECUCION A AGOSTO 31 DE 2020</t>
  </si>
  <si>
    <t>UNIDAD EJECUTORA: 37-08-00  MES: AGOSTO 31 DE 2020</t>
  </si>
  <si>
    <t>DESCRIPCION</t>
  </si>
  <si>
    <t>EJECUCION VIGENCIA</t>
  </si>
  <si>
    <t>PORCENTAJES DE AVANCE</t>
  </si>
  <si>
    <t>CONCEPTO</t>
  </si>
  <si>
    <t>FUENTE</t>
  </si>
  <si>
    <t>SIT</t>
  </si>
  <si>
    <t>REC</t>
  </si>
  <si>
    <t>RECURSO</t>
  </si>
  <si>
    <t xml:space="preserve">APROPIACION
VIGENTE </t>
  </si>
  <si>
    <t xml:space="preserve"> CDP
</t>
  </si>
  <si>
    <t xml:space="preserve">APROPIACION
DISPONIBLE </t>
  </si>
  <si>
    <t>COMPROMISOS</t>
  </si>
  <si>
    <t>OBLIGACIONES</t>
  </si>
  <si>
    <t>PAGOS</t>
  </si>
  <si>
    <t>%Compromisos      (compromisos/  apro. Vigente)</t>
  </si>
  <si>
    <t>%Obligaciones      (obligaciones/  apro. Vigente)</t>
  </si>
  <si>
    <t>%Pagos      (pagos   /  apro. Vigente)</t>
  </si>
  <si>
    <t>FUNCIONAMIENTO</t>
  </si>
  <si>
    <t>Nación</t>
  </si>
  <si>
    <t>CSF</t>
  </si>
  <si>
    <t>10</t>
  </si>
  <si>
    <t>RECURSOS CORRIENTES</t>
  </si>
  <si>
    <t>SSF/CSF</t>
  </si>
  <si>
    <t>11</t>
  </si>
  <si>
    <t>OTROS RECURSOS DEL TESORO</t>
  </si>
  <si>
    <t>Propios</t>
  </si>
  <si>
    <t>20</t>
  </si>
  <si>
    <t>INGRESOS CORRIENTES</t>
  </si>
  <si>
    <t>TOTAL FUNCIONAMIENTO</t>
  </si>
  <si>
    <t>GASTOS DE PERSONAL</t>
  </si>
  <si>
    <t>TOTAL GASTOS DE PERSONAL</t>
  </si>
  <si>
    <t>ADQUISICIÓN DE ACTIVOS NO FINANCIEROS</t>
  </si>
  <si>
    <t>ADQUISICIONES DIFERENTES DE ACTIVOS</t>
  </si>
  <si>
    <t>TOTAL ADQUISICIÓN DE BIENES  Y SERVICIOS</t>
  </si>
  <si>
    <t>TRANSFERENCIAS CORRIENTES</t>
  </si>
  <si>
    <t>TOTAL TRANSFERENCIAS</t>
  </si>
  <si>
    <t>COMPRA DE BIENES Y SERVICIOS</t>
  </si>
  <si>
    <t>TOTAL COMPRA DE BIENES Y SERVICIOS</t>
  </si>
  <si>
    <t>IMPUESTOS</t>
  </si>
  <si>
    <t>CONTRIBUCIONES</t>
  </si>
  <si>
    <t>SSF</t>
  </si>
  <si>
    <t>CUOTA DE AUDITAJE CONTRANAL</t>
  </si>
  <si>
    <t>MULTAS, SANCIONES E INTERESES DE MORA</t>
  </si>
  <si>
    <t>TOTAL GASTOS POR TRIBUTOS, MULTAS, SANCIONES E INTERESES DE MORA</t>
  </si>
  <si>
    <t>INVERSION</t>
  </si>
  <si>
    <t>IMPLEMENTACION DE LA RUTA DE PROTECCION COLECTIVA DE LA UNP A NIVEL NACIONAL</t>
  </si>
  <si>
    <t>OPTIMIZACIÓN DE LOS PROCESOS DE EVALUACIÓN DEL RIESGO E IMPLEMENTACIÓN DE MEDIDAS DE LA UNIDAD NACIONAL DE PROTECCIÓN  NACIONAL-[PREVIO CONCEPTO DNP]</t>
  </si>
  <si>
    <t>MODERNIZACIÓN DEL SISTEMA DE GESTIÓN DOCUMENTAL EN LA UNP A NIVEL   NACIONAL-[PREVIO CONCEPTO DNP]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</si>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</sst>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-* #,##0.00\ _€_-;\-* #,##0.00\ _€_-;_-* &quot;-&quot;??\ _€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26"/>
      <name val="Calibri"/>
      <family val="2"/>
    </font>
    <font>
      <sz val="11"/>
      <name val="Calibri"/>
      <family val="2"/>
    </font>
    <font>
      <sz val="20"/>
      <name val="Calibri"/>
      <family val="2"/>
    </font>
    <font>
      <b/>
      <sz val="8"/>
      <color theme="0"/>
      <name val="Calibri"/>
      <family val="2"/>
    </font>
    <font>
      <sz val="8"/>
      <color rgb="FF000000"/>
      <name val="Calibri"/>
      <family val="2"/>
    </font>
    <font>
      <b/>
      <sz val="8"/>
      <name val="Calibri"/>
      <family val="2"/>
    </font>
    <font>
      <sz val="7"/>
      <color rgb="FF000000"/>
      <name val="Calibri"/>
      <family val="2"/>
    </font>
    <font>
      <b/>
      <sz val="8"/>
      <color rgb="FF000000"/>
      <name val="Calibri"/>
      <family val="2"/>
    </font>
    <font>
      <b/>
      <i/>
      <sz val="11"/>
      <name val="Calibri"/>
      <family val="2"/>
    </font>
    <font>
      <sz val="9"/>
      <name val="Calibri"/>
      <family val="2"/>
    </font>
    <font>
      <sz val="6"/>
      <color rgb="FF000000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3" tint="0.39997558519241921"/>
        <bgColor rgb="FFDCDCDC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164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45">
    <xf numFmtId="0" fontId="0" fillId="0" borderId="0" xfId="0"/>
    <xf numFmtId="0" fontId="4" fillId="0" borderId="0" xfId="1" applyFont="1" applyFill="1" applyBorder="1"/>
    <xf numFmtId="4" fontId="6" fillId="6" borderId="2" xfId="1" applyNumberFormat="1" applyFont="1" applyFill="1" applyBorder="1" applyAlignment="1">
      <alignment horizontal="center" vertical="center" wrapText="1" readingOrder="1"/>
    </xf>
    <xf numFmtId="4" fontId="6" fillId="6" borderId="5" xfId="1" applyNumberFormat="1" applyFont="1" applyFill="1" applyBorder="1" applyAlignment="1">
      <alignment horizontal="center" vertical="center" wrapText="1" readingOrder="1"/>
    </xf>
    <xf numFmtId="4" fontId="6" fillId="7" borderId="5" xfId="1" applyNumberFormat="1" applyFont="1" applyFill="1" applyBorder="1" applyAlignment="1">
      <alignment horizontal="center" vertical="center" wrapText="1"/>
    </xf>
    <xf numFmtId="4" fontId="7" fillId="0" borderId="5" xfId="1" applyNumberFormat="1" applyFont="1" applyFill="1" applyBorder="1" applyAlignment="1">
      <alignment vertical="center" wrapText="1" readingOrder="1"/>
    </xf>
    <xf numFmtId="4" fontId="7" fillId="0" borderId="5" xfId="1" applyNumberFormat="1" applyFont="1" applyFill="1" applyBorder="1" applyAlignment="1">
      <alignment horizontal="center" vertical="center" wrapText="1" readingOrder="1"/>
    </xf>
    <xf numFmtId="164" fontId="7" fillId="2" borderId="5" xfId="2" applyFont="1" applyFill="1" applyBorder="1" applyAlignment="1">
      <alignment horizontal="right" vertical="center" wrapText="1" readingOrder="1"/>
    </xf>
    <xf numFmtId="10" fontId="8" fillId="0" borderId="5" xfId="3" applyNumberFormat="1" applyFont="1" applyFill="1" applyBorder="1" applyAlignment="1">
      <alignment horizontal="center" vertical="center" wrapText="1"/>
    </xf>
    <xf numFmtId="4" fontId="9" fillId="0" borderId="5" xfId="1" applyNumberFormat="1" applyFont="1" applyFill="1" applyBorder="1" applyAlignment="1">
      <alignment horizontal="center" vertical="center" wrapText="1" readingOrder="1"/>
    </xf>
    <xf numFmtId="4" fontId="10" fillId="8" borderId="5" xfId="1" applyNumberFormat="1" applyFont="1" applyFill="1" applyBorder="1" applyAlignment="1">
      <alignment vertical="center" wrapText="1" readingOrder="1"/>
    </xf>
    <xf numFmtId="4" fontId="10" fillId="8" borderId="5" xfId="1" applyNumberFormat="1" applyFont="1" applyFill="1" applyBorder="1" applyAlignment="1">
      <alignment horizontal="center" vertical="center" wrapText="1" readingOrder="1"/>
    </xf>
    <xf numFmtId="10" fontId="8" fillId="8" borderId="5" xfId="3" applyNumberFormat="1" applyFont="1" applyFill="1" applyBorder="1" applyAlignment="1">
      <alignment horizontal="center" vertical="center" wrapText="1"/>
    </xf>
    <xf numFmtId="164" fontId="7" fillId="2" borderId="5" xfId="2" applyFont="1" applyFill="1" applyBorder="1" applyAlignment="1">
      <alignment vertical="center" wrapText="1" readingOrder="1"/>
    </xf>
    <xf numFmtId="4" fontId="7" fillId="8" borderId="5" xfId="1" applyNumberFormat="1" applyFont="1" applyFill="1" applyBorder="1" applyAlignment="1">
      <alignment vertical="center" wrapText="1" readingOrder="1"/>
    </xf>
    <xf numFmtId="4" fontId="7" fillId="8" borderId="5" xfId="1" applyNumberFormat="1" applyFont="1" applyFill="1" applyBorder="1" applyAlignment="1">
      <alignment horizontal="center" vertical="center" wrapText="1" readingOrder="1"/>
    </xf>
    <xf numFmtId="164" fontId="7" fillId="8" borderId="5" xfId="2" applyFont="1" applyFill="1" applyBorder="1" applyAlignment="1">
      <alignment vertical="center" wrapText="1" readingOrder="1"/>
    </xf>
    <xf numFmtId="164" fontId="7" fillId="2" borderId="5" xfId="2" applyFont="1" applyFill="1" applyBorder="1" applyAlignment="1">
      <alignment vertical="center" readingOrder="1"/>
    </xf>
    <xf numFmtId="3" fontId="7" fillId="0" borderId="5" xfId="1" applyNumberFormat="1" applyFont="1" applyFill="1" applyBorder="1" applyAlignment="1">
      <alignment horizontal="center" vertical="center" wrapText="1" readingOrder="1"/>
    </xf>
    <xf numFmtId="4" fontId="10" fillId="0" borderId="5" xfId="1" applyNumberFormat="1" applyFont="1" applyFill="1" applyBorder="1" applyAlignment="1">
      <alignment vertical="center" wrapText="1" readingOrder="1"/>
    </xf>
    <xf numFmtId="4" fontId="10" fillId="0" borderId="5" xfId="1" applyNumberFormat="1" applyFont="1" applyFill="1" applyBorder="1" applyAlignment="1">
      <alignment horizontal="center" vertical="center" wrapText="1" readingOrder="1"/>
    </xf>
    <xf numFmtId="164" fontId="10" fillId="2" borderId="5" xfId="2" applyFont="1" applyFill="1" applyBorder="1" applyAlignment="1">
      <alignment vertical="center" wrapText="1" readingOrder="1"/>
    </xf>
    <xf numFmtId="164" fontId="10" fillId="8" borderId="5" xfId="2" applyFont="1" applyFill="1" applyBorder="1" applyAlignment="1">
      <alignment vertical="top" wrapText="1" readingOrder="1"/>
    </xf>
    <xf numFmtId="164" fontId="4" fillId="0" borderId="0" xfId="2" applyFont="1" applyFill="1" applyBorder="1"/>
    <xf numFmtId="164" fontId="4" fillId="0" borderId="0" xfId="1" applyNumberFormat="1" applyFont="1" applyFill="1" applyBorder="1"/>
    <xf numFmtId="4" fontId="4" fillId="0" borderId="0" xfId="1" applyNumberFormat="1" applyFont="1" applyFill="1" applyBorder="1"/>
    <xf numFmtId="9" fontId="4" fillId="0" borderId="0" xfId="1" applyNumberFormat="1" applyFont="1" applyFill="1" applyBorder="1"/>
    <xf numFmtId="0" fontId="11" fillId="0" borderId="0" xfId="1" applyFont="1" applyFill="1" applyBorder="1"/>
    <xf numFmtId="164" fontId="12" fillId="0" borderId="0" xfId="4" applyFont="1" applyFill="1" applyBorder="1"/>
    <xf numFmtId="164" fontId="4" fillId="0" borderId="0" xfId="4" applyFont="1" applyFill="1" applyBorder="1"/>
    <xf numFmtId="165" fontId="4" fillId="0" borderId="0" xfId="1" applyNumberFormat="1" applyFont="1" applyFill="1" applyBorder="1"/>
    <xf numFmtId="10" fontId="4" fillId="0" borderId="0" xfId="1" applyNumberFormat="1" applyFont="1" applyFill="1" applyBorder="1"/>
    <xf numFmtId="164" fontId="13" fillId="0" borderId="0" xfId="4" applyFont="1" applyFill="1" applyBorder="1" applyAlignment="1">
      <alignment horizontal="right" vertical="center" wrapText="1" readingOrder="1"/>
    </xf>
    <xf numFmtId="4" fontId="3" fillId="2" borderId="0" xfId="1" applyNumberFormat="1" applyFont="1" applyFill="1" applyBorder="1" applyAlignment="1">
      <alignment horizontal="center" vertical="center" wrapText="1"/>
    </xf>
    <xf numFmtId="4" fontId="5" fillId="2" borderId="1" xfId="1" applyNumberFormat="1" applyFont="1" applyFill="1" applyBorder="1" applyAlignment="1">
      <alignment horizontal="center" vertical="top" wrapText="1"/>
    </xf>
    <xf numFmtId="4" fontId="6" fillId="3" borderId="2" xfId="1" applyNumberFormat="1" applyFont="1" applyFill="1" applyBorder="1" applyAlignment="1">
      <alignment horizontal="center" vertical="center" wrapText="1"/>
    </xf>
    <xf numFmtId="4" fontId="6" fillId="3" borderId="3" xfId="1" applyNumberFormat="1" applyFont="1" applyFill="1" applyBorder="1" applyAlignment="1">
      <alignment horizontal="center" vertical="center" wrapText="1"/>
    </xf>
    <xf numFmtId="4" fontId="6" fillId="3" borderId="4" xfId="1" applyNumberFormat="1" applyFont="1" applyFill="1" applyBorder="1" applyAlignment="1">
      <alignment horizontal="center" vertical="center" wrapText="1"/>
    </xf>
    <xf numFmtId="4" fontId="6" fillId="4" borderId="2" xfId="1" applyNumberFormat="1" applyFont="1" applyFill="1" applyBorder="1" applyAlignment="1">
      <alignment horizontal="center" vertical="center" wrapText="1" readingOrder="1"/>
    </xf>
    <xf numFmtId="4" fontId="6" fillId="4" borderId="3" xfId="1" applyNumberFormat="1" applyFont="1" applyFill="1" applyBorder="1" applyAlignment="1">
      <alignment horizontal="center" vertical="center" wrapText="1" readingOrder="1"/>
    </xf>
    <xf numFmtId="4" fontId="6" fillId="4" borderId="4" xfId="1" applyNumberFormat="1" applyFont="1" applyFill="1" applyBorder="1" applyAlignment="1">
      <alignment horizontal="center" vertical="center" wrapText="1" readingOrder="1"/>
    </xf>
    <xf numFmtId="4" fontId="6" fillId="5" borderId="2" xfId="1" applyNumberFormat="1" applyFont="1" applyFill="1" applyBorder="1" applyAlignment="1">
      <alignment horizontal="center" vertical="center" wrapText="1"/>
    </xf>
    <xf numFmtId="4" fontId="6" fillId="5" borderId="3" xfId="1" applyNumberFormat="1" applyFont="1" applyFill="1" applyBorder="1" applyAlignment="1">
      <alignment horizontal="center" vertical="center" wrapText="1"/>
    </xf>
    <xf numFmtId="4" fontId="6" fillId="5" borderId="4" xfId="1" applyNumberFormat="1" applyFont="1" applyFill="1" applyBorder="1" applyAlignment="1">
      <alignment horizontal="center" vertical="center" wrapText="1"/>
    </xf>
    <xf numFmtId="4" fontId="10" fillId="8" borderId="5" xfId="1" applyNumberFormat="1" applyFont="1" applyFill="1" applyBorder="1" applyAlignment="1">
      <alignment horizontal="center" vertical="top" wrapText="1" readingOrder="1"/>
    </xf>
  </cellXfs>
  <cellStyles count="5">
    <cellStyle name="Millares 2" xfId="4" xr:uid="{00000000-0005-0000-0000-000000000000}"/>
    <cellStyle name="Millares 4 7 2 7 5 2 2 2" xfId="2" xr:uid="{00000000-0005-0000-0000-000001000000}"/>
    <cellStyle name="Normal" xfId="0" builtinId="0"/>
    <cellStyle name="Normal 2 4" xfId="1" xr:uid="{00000000-0005-0000-0000-000003000000}"/>
    <cellStyle name="Porcentaje 2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Avantel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owek/OneDrive/Documentos/TRABAJO%20VIRTUAL%20VANESSA/REPORTES/EJECUCION%20PRESUPUESTAL/AGOSTO/E.P.%20A%2031%20DE%20AGOSTO%20DE%202020-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vantel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.P. TOTAL ACUMULADA"/>
      <sheetName val="E.P.AGREGADA ACUMULADA"/>
      <sheetName val="E.P.AGREGADA ACUMULADA DESAGREG"/>
      <sheetName val="EJECUCION A 31 AGOSTO 2020"/>
      <sheetName val="Hoja2"/>
    </sheetNames>
    <sheetDataSet>
      <sheetData sheetId="0" refreshError="1"/>
      <sheetData sheetId="1">
        <row r="5">
          <cell r="T5">
            <v>64659900000</v>
          </cell>
          <cell r="V5">
            <v>64659900000</v>
          </cell>
          <cell r="W5">
            <v>0</v>
          </cell>
          <cell r="X5">
            <v>38521386731</v>
          </cell>
          <cell r="Y5">
            <v>38508833552</v>
          </cell>
          <cell r="AA5">
            <v>38508833552</v>
          </cell>
        </row>
        <row r="6">
          <cell r="T6">
            <v>26891000000</v>
          </cell>
          <cell r="V6">
            <v>26891000000</v>
          </cell>
          <cell r="W6">
            <v>0</v>
          </cell>
          <cell r="X6">
            <v>17044148554</v>
          </cell>
          <cell r="Y6">
            <v>17043579354</v>
          </cell>
          <cell r="AA6">
            <v>17043579354</v>
          </cell>
        </row>
        <row r="7">
          <cell r="T7">
            <v>5446600000</v>
          </cell>
          <cell r="V7">
            <v>5446600000</v>
          </cell>
          <cell r="W7">
            <v>0</v>
          </cell>
          <cell r="X7">
            <v>3270341986.0900002</v>
          </cell>
          <cell r="Y7">
            <v>3270341986.0900002</v>
          </cell>
          <cell r="AA7">
            <v>3270341986.0900002</v>
          </cell>
        </row>
        <row r="8">
          <cell r="T8">
            <v>3912931979</v>
          </cell>
          <cell r="V8">
            <v>2230519979</v>
          </cell>
          <cell r="W8">
            <v>1356000000</v>
          </cell>
          <cell r="X8">
            <v>881234381</v>
          </cell>
          <cell r="Y8">
            <v>854899681</v>
          </cell>
          <cell r="AA8">
            <v>854899681</v>
          </cell>
        </row>
        <row r="9">
          <cell r="T9">
            <v>639547568021</v>
          </cell>
          <cell r="V9">
            <v>639356023866.5</v>
          </cell>
          <cell r="W9">
            <v>191544154.5</v>
          </cell>
          <cell r="X9">
            <v>609987635242.90002</v>
          </cell>
          <cell r="Y9">
            <v>373804997305.88</v>
          </cell>
          <cell r="AA9">
            <v>373398108374.22998</v>
          </cell>
        </row>
        <row r="10">
          <cell r="T10">
            <v>65078626632</v>
          </cell>
          <cell r="V10">
            <v>64356641851.769997</v>
          </cell>
          <cell r="W10">
            <v>721984780.23000002</v>
          </cell>
          <cell r="X10">
            <v>48971771581.760002</v>
          </cell>
          <cell r="Y10">
            <v>39038841052.739998</v>
          </cell>
          <cell r="AA10">
            <v>39034932208.739998</v>
          </cell>
        </row>
        <row r="11">
          <cell r="T11">
            <v>329600000</v>
          </cell>
          <cell r="V11">
            <v>329600000</v>
          </cell>
          <cell r="W11">
            <v>0</v>
          </cell>
          <cell r="X11">
            <v>194869107</v>
          </cell>
          <cell r="Y11">
            <v>193728228</v>
          </cell>
          <cell r="AA11">
            <v>193728228</v>
          </cell>
        </row>
        <row r="12">
          <cell r="T12">
            <v>5950000000</v>
          </cell>
          <cell r="V12">
            <v>5790233303</v>
          </cell>
          <cell r="W12">
            <v>159766697</v>
          </cell>
          <cell r="X12">
            <v>3326326663</v>
          </cell>
          <cell r="Y12">
            <v>1650675396.5999999</v>
          </cell>
          <cell r="AA12">
            <v>1650675396.5999999</v>
          </cell>
        </row>
        <row r="13">
          <cell r="T13">
            <v>8293700000</v>
          </cell>
          <cell r="V13">
            <v>8293700000</v>
          </cell>
          <cell r="W13">
            <v>0</v>
          </cell>
          <cell r="X13">
            <v>1790125323</v>
          </cell>
          <cell r="Y13">
            <v>1790125323</v>
          </cell>
          <cell r="AA13">
            <v>1790125323</v>
          </cell>
        </row>
        <row r="14">
          <cell r="T14">
            <v>18200000000</v>
          </cell>
          <cell r="V14">
            <v>18200000000</v>
          </cell>
          <cell r="W14">
            <v>0</v>
          </cell>
          <cell r="X14">
            <v>7469768362</v>
          </cell>
          <cell r="Y14">
            <v>7468342362</v>
          </cell>
          <cell r="AA14">
            <v>7468342362</v>
          </cell>
        </row>
        <row r="15">
          <cell r="T15">
            <v>104386760863</v>
          </cell>
          <cell r="V15">
            <v>104386760863</v>
          </cell>
          <cell r="W15">
            <v>0</v>
          </cell>
          <cell r="X15">
            <v>81317974619.669998</v>
          </cell>
          <cell r="Y15">
            <v>28731839427</v>
          </cell>
          <cell r="AA15">
            <v>28731839427</v>
          </cell>
        </row>
        <row r="16">
          <cell r="T16">
            <v>108200000</v>
          </cell>
          <cell r="V16">
            <v>82683700</v>
          </cell>
          <cell r="W16">
            <v>25516300</v>
          </cell>
          <cell r="X16">
            <v>34267125</v>
          </cell>
          <cell r="Y16">
            <v>34267125</v>
          </cell>
          <cell r="AA16">
            <v>34267125</v>
          </cell>
        </row>
        <row r="17">
          <cell r="T17">
            <v>957835000</v>
          </cell>
          <cell r="V17">
            <v>957835000</v>
          </cell>
          <cell r="W17">
            <v>0</v>
          </cell>
          <cell r="X17">
            <v>353875000</v>
          </cell>
          <cell r="Y17">
            <v>304691000</v>
          </cell>
          <cell r="AA17">
            <v>304691000</v>
          </cell>
        </row>
        <row r="18">
          <cell r="T18">
            <v>10300000</v>
          </cell>
          <cell r="V18">
            <v>10300000</v>
          </cell>
          <cell r="W18">
            <v>0</v>
          </cell>
          <cell r="X18">
            <v>1111920</v>
          </cell>
          <cell r="Y18">
            <v>1111920</v>
          </cell>
          <cell r="AA18">
            <v>1111920</v>
          </cell>
        </row>
        <row r="19">
          <cell r="T19">
            <v>625300000</v>
          </cell>
          <cell r="V19">
            <v>0</v>
          </cell>
          <cell r="W19">
            <v>625300000</v>
          </cell>
          <cell r="X19">
            <v>0</v>
          </cell>
          <cell r="Y19">
            <v>0</v>
          </cell>
          <cell r="AA19">
            <v>0</v>
          </cell>
        </row>
        <row r="20">
          <cell r="T20">
            <v>51500000</v>
          </cell>
          <cell r="V20">
            <v>0</v>
          </cell>
          <cell r="W20">
            <v>51500000</v>
          </cell>
          <cell r="X20">
            <v>0</v>
          </cell>
          <cell r="Y20">
            <v>0</v>
          </cell>
          <cell r="AA20">
            <v>0</v>
          </cell>
        </row>
        <row r="21">
          <cell r="T21">
            <v>825104132</v>
          </cell>
          <cell r="V21">
            <v>825104131</v>
          </cell>
          <cell r="W21">
            <v>1</v>
          </cell>
          <cell r="X21">
            <v>0</v>
          </cell>
          <cell r="Y21">
            <v>0</v>
          </cell>
          <cell r="AA21">
            <v>0</v>
          </cell>
        </row>
        <row r="22">
          <cell r="T22">
            <v>1651894856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AA22">
            <v>0</v>
          </cell>
        </row>
        <row r="23">
          <cell r="T23">
            <v>3523001012</v>
          </cell>
          <cell r="V23">
            <v>3140180068</v>
          </cell>
          <cell r="W23">
            <v>382820944</v>
          </cell>
          <cell r="X23">
            <v>2660501368</v>
          </cell>
          <cell r="Y23">
            <v>291550000</v>
          </cell>
          <cell r="AA23">
            <v>291550000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6"/>
  <sheetViews>
    <sheetView tabSelected="1" zoomScaleNormal="100" workbookViewId="0">
      <selection activeCell="M29" sqref="M29"/>
    </sheetView>
  </sheetViews>
  <sheetFormatPr baseColWidth="10" defaultRowHeight="15" x14ac:dyDescent="0.25"/>
  <cols>
    <col min="1" max="1" width="26" style="1" customWidth="1"/>
    <col min="2" max="2" width="6.140625" style="1" bestFit="1" customWidth="1"/>
    <col min="3" max="3" width="5.5703125" style="1" customWidth="1"/>
    <col min="4" max="4" width="4.85546875" style="1" bestFit="1" customWidth="1"/>
    <col min="5" max="5" width="20.5703125" style="1" bestFit="1" customWidth="1"/>
    <col min="6" max="7" width="15.5703125" style="1" bestFit="1" customWidth="1"/>
    <col min="8" max="8" width="17.5703125" style="1" bestFit="1" customWidth="1"/>
    <col min="9" max="9" width="18.85546875" style="1" bestFit="1" customWidth="1"/>
    <col min="10" max="11" width="15.28515625" style="1" bestFit="1" customWidth="1"/>
    <col min="12" max="13" width="10.5703125" style="1" bestFit="1" customWidth="1"/>
    <col min="14" max="14" width="10.42578125" style="1" bestFit="1" customWidth="1"/>
    <col min="15" max="15" width="13.140625" style="1" bestFit="1" customWidth="1"/>
    <col min="16" max="16384" width="11.42578125" style="1"/>
  </cols>
  <sheetData>
    <row r="1" spans="1:14" ht="33.75" customHeight="1" x14ac:dyDescent="0.25">
      <c r="A1" s="33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</row>
    <row r="2" spans="1:14" ht="26.25" customHeight="1" x14ac:dyDescent="0.25">
      <c r="A2" s="34" t="s">
        <v>1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</row>
    <row r="3" spans="1:14" ht="15.75" customHeight="1" x14ac:dyDescent="0.25">
      <c r="A3" s="35" t="s">
        <v>2</v>
      </c>
      <c r="B3" s="36"/>
      <c r="C3" s="36"/>
      <c r="D3" s="36"/>
      <c r="E3" s="37"/>
      <c r="F3" s="38" t="s">
        <v>3</v>
      </c>
      <c r="G3" s="39"/>
      <c r="H3" s="39"/>
      <c r="I3" s="39"/>
      <c r="J3" s="39"/>
      <c r="K3" s="40"/>
      <c r="L3" s="41" t="s">
        <v>4</v>
      </c>
      <c r="M3" s="42"/>
      <c r="N3" s="43"/>
    </row>
    <row r="4" spans="1:14" ht="56.25" x14ac:dyDescent="0.25">
      <c r="A4" s="2" t="s">
        <v>5</v>
      </c>
      <c r="B4" s="2" t="s">
        <v>6</v>
      </c>
      <c r="C4" s="2" t="s">
        <v>7</v>
      </c>
      <c r="D4" s="3" t="s">
        <v>8</v>
      </c>
      <c r="E4" s="2" t="s">
        <v>9</v>
      </c>
      <c r="F4" s="3" t="s">
        <v>10</v>
      </c>
      <c r="G4" s="3" t="s">
        <v>11</v>
      </c>
      <c r="H4" s="3" t="s">
        <v>12</v>
      </c>
      <c r="I4" s="2" t="s">
        <v>13</v>
      </c>
      <c r="J4" s="2" t="s">
        <v>14</v>
      </c>
      <c r="K4" s="3" t="s">
        <v>15</v>
      </c>
      <c r="L4" s="4" t="s">
        <v>16</v>
      </c>
      <c r="M4" s="4" t="s">
        <v>17</v>
      </c>
      <c r="N4" s="4" t="s">
        <v>18</v>
      </c>
    </row>
    <row r="5" spans="1:14" x14ac:dyDescent="0.25">
      <c r="A5" s="5" t="s">
        <v>19</v>
      </c>
      <c r="B5" s="6" t="s">
        <v>20</v>
      </c>
      <c r="C5" s="6" t="s">
        <v>21</v>
      </c>
      <c r="D5" s="6" t="s">
        <v>22</v>
      </c>
      <c r="E5" s="5" t="s">
        <v>23</v>
      </c>
      <c r="F5" s="7">
        <f t="shared" ref="F5:K5" si="0">F9+F11+F12+F15+F16+F20+F23</f>
        <v>773401300000</v>
      </c>
      <c r="G5" s="7">
        <f t="shared" si="0"/>
        <v>771290560848.5</v>
      </c>
      <c r="H5" s="7">
        <f t="shared" si="0"/>
        <v>1784327151.5</v>
      </c>
      <c r="I5" s="7">
        <f t="shared" si="0"/>
        <v>682521215394.98999</v>
      </c>
      <c r="J5" s="7">
        <f t="shared" si="0"/>
        <v>444620902233.56995</v>
      </c>
      <c r="K5" s="7">
        <f t="shared" si="0"/>
        <v>444214013301.91992</v>
      </c>
      <c r="L5" s="8">
        <f t="shared" ref="L5:L25" si="1">+I5/F5</f>
        <v>0.88249297666682225</v>
      </c>
      <c r="M5" s="8">
        <f t="shared" ref="M5:M28" si="2">+J5/F5</f>
        <v>0.57489029593507268</v>
      </c>
      <c r="N5" s="8">
        <f t="shared" ref="N5:N28" si="3">+K5/F5</f>
        <v>0.57436419269261629</v>
      </c>
    </row>
    <row r="6" spans="1:14" ht="15.75" customHeight="1" x14ac:dyDescent="0.25">
      <c r="A6" s="5" t="s">
        <v>19</v>
      </c>
      <c r="B6" s="6" t="s">
        <v>20</v>
      </c>
      <c r="C6" s="9" t="s">
        <v>24</v>
      </c>
      <c r="D6" s="6" t="s">
        <v>25</v>
      </c>
      <c r="E6" s="5" t="s">
        <v>26</v>
      </c>
      <c r="F6" s="7">
        <f t="shared" ref="F6:K6" si="4">F13+F22</f>
        <v>65703926632</v>
      </c>
      <c r="G6" s="7">
        <f t="shared" si="4"/>
        <v>64356641851.769997</v>
      </c>
      <c r="H6" s="7">
        <f t="shared" si="4"/>
        <v>1347284780.23</v>
      </c>
      <c r="I6" s="7">
        <f t="shared" si="4"/>
        <v>48971771581.760002</v>
      </c>
      <c r="J6" s="7">
        <f t="shared" si="4"/>
        <v>39038841052.739998</v>
      </c>
      <c r="K6" s="7">
        <f t="shared" si="4"/>
        <v>39034932208.739998</v>
      </c>
      <c r="L6" s="8">
        <f t="shared" si="1"/>
        <v>0.74534010510582061</v>
      </c>
      <c r="M6" s="8">
        <f t="shared" si="2"/>
        <v>0.59416298315612059</v>
      </c>
      <c r="N6" s="8">
        <f t="shared" si="3"/>
        <v>0.59410349136924623</v>
      </c>
    </row>
    <row r="7" spans="1:14" x14ac:dyDescent="0.25">
      <c r="A7" s="5" t="s">
        <v>19</v>
      </c>
      <c r="B7" s="6" t="s">
        <v>27</v>
      </c>
      <c r="C7" s="6" t="s">
        <v>21</v>
      </c>
      <c r="D7" s="6" t="s">
        <v>28</v>
      </c>
      <c r="E7" s="5" t="s">
        <v>29</v>
      </c>
      <c r="F7" s="7">
        <f>+F18+F21</f>
        <v>105344595863</v>
      </c>
      <c r="G7" s="7">
        <f>+G18+G21</f>
        <v>105344595863</v>
      </c>
      <c r="H7" s="7">
        <f t="shared" ref="H7:K7" si="5">+H18+H21</f>
        <v>0</v>
      </c>
      <c r="I7" s="7">
        <f t="shared" si="5"/>
        <v>81671849619.669998</v>
      </c>
      <c r="J7" s="7">
        <f t="shared" si="5"/>
        <v>29036530427</v>
      </c>
      <c r="K7" s="7">
        <f t="shared" si="5"/>
        <v>29036530427</v>
      </c>
      <c r="L7" s="8">
        <f t="shared" si="1"/>
        <v>0.77528276558091069</v>
      </c>
      <c r="M7" s="8">
        <f t="shared" si="2"/>
        <v>0.27563379202443217</v>
      </c>
      <c r="N7" s="8">
        <f t="shared" si="3"/>
        <v>0.27563379202443217</v>
      </c>
    </row>
    <row r="8" spans="1:14" x14ac:dyDescent="0.25">
      <c r="A8" s="10" t="s">
        <v>30</v>
      </c>
      <c r="B8" s="11"/>
      <c r="C8" s="11"/>
      <c r="D8" s="11"/>
      <c r="E8" s="10"/>
      <c r="F8" s="10">
        <f>SUM(F5:F7)</f>
        <v>944449822495</v>
      </c>
      <c r="G8" s="10">
        <f t="shared" ref="G8:K8" si="6">SUM(G5:G7)</f>
        <v>940991798563.27002</v>
      </c>
      <c r="H8" s="10">
        <f t="shared" si="6"/>
        <v>3131611931.73</v>
      </c>
      <c r="I8" s="10">
        <f t="shared" si="6"/>
        <v>813164836596.42004</v>
      </c>
      <c r="J8" s="10">
        <f t="shared" si="6"/>
        <v>512696273713.30994</v>
      </c>
      <c r="K8" s="10">
        <f t="shared" si="6"/>
        <v>512285475937.65991</v>
      </c>
      <c r="L8" s="12">
        <f t="shared" si="1"/>
        <v>0.86099315943354415</v>
      </c>
      <c r="M8" s="12">
        <f t="shared" si="2"/>
        <v>0.54285178683065949</v>
      </c>
      <c r="N8" s="12">
        <f t="shared" si="3"/>
        <v>0.54241682695680959</v>
      </c>
    </row>
    <row r="9" spans="1:14" x14ac:dyDescent="0.25">
      <c r="A9" s="5" t="s">
        <v>31</v>
      </c>
      <c r="B9" s="6" t="s">
        <v>20</v>
      </c>
      <c r="C9" s="6" t="s">
        <v>21</v>
      </c>
      <c r="D9" s="6" t="s">
        <v>22</v>
      </c>
      <c r="E9" s="5" t="s">
        <v>23</v>
      </c>
      <c r="F9" s="13">
        <f>SUM('[2]E.P.AGREGADA ACUMULADA'!T5:T7)</f>
        <v>96997500000</v>
      </c>
      <c r="G9" s="13">
        <f>SUM('[2]E.P.AGREGADA ACUMULADA'!V5:V7)</f>
        <v>96997500000</v>
      </c>
      <c r="H9" s="13">
        <f>SUM('[2]E.P.AGREGADA ACUMULADA'!W5:W7)</f>
        <v>0</v>
      </c>
      <c r="I9" s="13">
        <f>SUM('[2]E.P.AGREGADA ACUMULADA'!X5:X7)</f>
        <v>58835877271.089996</v>
      </c>
      <c r="J9" s="13">
        <f>SUM('[2]E.P.AGREGADA ACUMULADA'!Y5:Y7)</f>
        <v>58822754892.089996</v>
      </c>
      <c r="K9" s="13">
        <f>SUM('[2]E.P.AGREGADA ACUMULADA'!AA5:AA7)</f>
        <v>58822754892.089996</v>
      </c>
      <c r="L9" s="8">
        <f t="shared" si="1"/>
        <v>0.60657106905940872</v>
      </c>
      <c r="M9" s="8">
        <f t="shared" si="2"/>
        <v>0.60643578331493075</v>
      </c>
      <c r="N9" s="8">
        <f t="shared" si="3"/>
        <v>0.60643578331493075</v>
      </c>
    </row>
    <row r="10" spans="1:14" x14ac:dyDescent="0.25">
      <c r="A10" s="14" t="s">
        <v>32</v>
      </c>
      <c r="B10" s="15"/>
      <c r="C10" s="15"/>
      <c r="D10" s="15"/>
      <c r="E10" s="14"/>
      <c r="F10" s="14">
        <f>SUM(F9)</f>
        <v>96997500000</v>
      </c>
      <c r="G10" s="14">
        <f t="shared" ref="G10:K10" si="7">SUM(G9)</f>
        <v>96997500000</v>
      </c>
      <c r="H10" s="14">
        <f t="shared" si="7"/>
        <v>0</v>
      </c>
      <c r="I10" s="14">
        <f>SUM(I9)</f>
        <v>58835877271.089996</v>
      </c>
      <c r="J10" s="14">
        <f t="shared" si="7"/>
        <v>58822754892.089996</v>
      </c>
      <c r="K10" s="14">
        <f t="shared" si="7"/>
        <v>58822754892.089996</v>
      </c>
      <c r="L10" s="12">
        <f t="shared" si="1"/>
        <v>0.60657106905940872</v>
      </c>
      <c r="M10" s="12">
        <f t="shared" si="2"/>
        <v>0.60643578331493075</v>
      </c>
      <c r="N10" s="12">
        <f t="shared" si="3"/>
        <v>0.60643578331493075</v>
      </c>
    </row>
    <row r="11" spans="1:14" ht="22.5" x14ac:dyDescent="0.25">
      <c r="A11" s="5" t="s">
        <v>33</v>
      </c>
      <c r="B11" s="6" t="s">
        <v>20</v>
      </c>
      <c r="C11" s="6" t="s">
        <v>21</v>
      </c>
      <c r="D11" s="6" t="s">
        <v>22</v>
      </c>
      <c r="E11" s="5" t="s">
        <v>23</v>
      </c>
      <c r="F11" s="13">
        <f>SUM('[2]E.P.AGREGADA ACUMULADA'!T8)</f>
        <v>3912931979</v>
      </c>
      <c r="G11" s="13">
        <f>SUM('[2]E.P.AGREGADA ACUMULADA'!V8)</f>
        <v>2230519979</v>
      </c>
      <c r="H11" s="13">
        <f>SUM('[2]E.P.AGREGADA ACUMULADA'!W8)</f>
        <v>1356000000</v>
      </c>
      <c r="I11" s="13">
        <f>SUM('[2]E.P.AGREGADA ACUMULADA'!X8)</f>
        <v>881234381</v>
      </c>
      <c r="J11" s="13">
        <f>SUM('[2]E.P.AGREGADA ACUMULADA'!Y8)</f>
        <v>854899681</v>
      </c>
      <c r="K11" s="13">
        <f>SUM('[2]E.P.AGREGADA ACUMULADA'!AA8)</f>
        <v>854899681</v>
      </c>
      <c r="L11" s="8">
        <f t="shared" si="1"/>
        <v>0.22521075902403259</v>
      </c>
      <c r="M11" s="8">
        <f t="shared" si="2"/>
        <v>0.21848058836394099</v>
      </c>
      <c r="N11" s="8">
        <f t="shared" si="3"/>
        <v>0.21848058836394099</v>
      </c>
    </row>
    <row r="12" spans="1:14" ht="22.5" x14ac:dyDescent="0.25">
      <c r="A12" s="5" t="s">
        <v>34</v>
      </c>
      <c r="B12" s="6" t="s">
        <v>20</v>
      </c>
      <c r="C12" s="6" t="s">
        <v>21</v>
      </c>
      <c r="D12" s="6" t="s">
        <v>22</v>
      </c>
      <c r="E12" s="5" t="s">
        <v>23</v>
      </c>
      <c r="F12" s="13">
        <f>SUM('[2]E.P.AGREGADA ACUMULADA'!T9)</f>
        <v>639547568021</v>
      </c>
      <c r="G12" s="13">
        <f>SUM('[2]E.P.AGREGADA ACUMULADA'!V9)</f>
        <v>639356023866.5</v>
      </c>
      <c r="H12" s="13">
        <f>SUM('[2]E.P.AGREGADA ACUMULADA'!W9)</f>
        <v>191544154.5</v>
      </c>
      <c r="I12" s="13">
        <f>SUM('[2]E.P.AGREGADA ACUMULADA'!X9)</f>
        <v>609987635242.90002</v>
      </c>
      <c r="J12" s="13">
        <f>SUM('[2]E.P.AGREGADA ACUMULADA'!Y9)</f>
        <v>373804997305.88</v>
      </c>
      <c r="K12" s="13">
        <f>SUM('[2]E.P.AGREGADA ACUMULADA'!AA9)</f>
        <v>373398108374.22998</v>
      </c>
      <c r="L12" s="8">
        <f t="shared" si="1"/>
        <v>0.9537799309133963</v>
      </c>
      <c r="M12" s="8">
        <f t="shared" si="2"/>
        <v>0.58448349426544277</v>
      </c>
      <c r="N12" s="8">
        <f t="shared" si="3"/>
        <v>0.58384728055438273</v>
      </c>
    </row>
    <row r="13" spans="1:14" ht="22.5" x14ac:dyDescent="0.25">
      <c r="A13" s="5" t="s">
        <v>34</v>
      </c>
      <c r="B13" s="6" t="s">
        <v>20</v>
      </c>
      <c r="C13" s="6" t="s">
        <v>21</v>
      </c>
      <c r="D13" s="6" t="s">
        <v>25</v>
      </c>
      <c r="E13" s="5" t="s">
        <v>23</v>
      </c>
      <c r="F13" s="13">
        <f>SUM('[2]E.P.AGREGADA ACUMULADA'!T10)</f>
        <v>65078626632</v>
      </c>
      <c r="G13" s="13">
        <f>SUM('[2]E.P.AGREGADA ACUMULADA'!V10)</f>
        <v>64356641851.769997</v>
      </c>
      <c r="H13" s="13">
        <f>SUM('[2]E.P.AGREGADA ACUMULADA'!W10)</f>
        <v>721984780.23000002</v>
      </c>
      <c r="I13" s="13">
        <f>SUM('[2]E.P.AGREGADA ACUMULADA'!X10)</f>
        <v>48971771581.760002</v>
      </c>
      <c r="J13" s="13">
        <f>SUM('[2]E.P.AGREGADA ACUMULADA'!Y10)</f>
        <v>39038841052.739998</v>
      </c>
      <c r="K13" s="13">
        <f>SUM('[2]E.P.AGREGADA ACUMULADA'!AA10)</f>
        <v>39034932208.739998</v>
      </c>
      <c r="L13" s="8">
        <f t="shared" si="1"/>
        <v>0.75250161406571459</v>
      </c>
      <c r="M13" s="8">
        <f t="shared" si="2"/>
        <v>0.59987192528651334</v>
      </c>
      <c r="N13" s="8">
        <f t="shared" si="3"/>
        <v>0.59981186188010338</v>
      </c>
    </row>
    <row r="14" spans="1:14" ht="22.5" x14ac:dyDescent="0.25">
      <c r="A14" s="14" t="s">
        <v>35</v>
      </c>
      <c r="B14" s="15"/>
      <c r="C14" s="15"/>
      <c r="D14" s="15"/>
      <c r="E14" s="14"/>
      <c r="F14" s="14">
        <f>SUM(F11:F13)</f>
        <v>708539126632</v>
      </c>
      <c r="G14" s="14">
        <f t="shared" ref="G14:K14" si="8">SUM(G11:G13)</f>
        <v>705943185697.27002</v>
      </c>
      <c r="H14" s="14">
        <f t="shared" si="8"/>
        <v>2269528934.73</v>
      </c>
      <c r="I14" s="14">
        <f>SUM(I11:I13)</f>
        <v>659840641205.66003</v>
      </c>
      <c r="J14" s="14">
        <f t="shared" si="8"/>
        <v>413698738039.62</v>
      </c>
      <c r="K14" s="14">
        <f t="shared" si="8"/>
        <v>413287940263.96997</v>
      </c>
      <c r="L14" s="12">
        <f t="shared" si="1"/>
        <v>0.93126916553243089</v>
      </c>
      <c r="M14" s="12">
        <f t="shared" si="2"/>
        <v>0.58387564284009719</v>
      </c>
      <c r="N14" s="12">
        <f t="shared" si="3"/>
        <v>0.58329586148405166</v>
      </c>
    </row>
    <row r="15" spans="1:14" x14ac:dyDescent="0.25">
      <c r="A15" s="5" t="s">
        <v>36</v>
      </c>
      <c r="B15" s="6" t="s">
        <v>20</v>
      </c>
      <c r="C15" s="6" t="s">
        <v>21</v>
      </c>
      <c r="D15" s="6" t="s">
        <v>22</v>
      </c>
      <c r="E15" s="5" t="s">
        <v>23</v>
      </c>
      <c r="F15" s="13">
        <f>SUM('[2]E.P.AGREGADA ACUMULADA'!T13)</f>
        <v>8293700000</v>
      </c>
      <c r="G15" s="13">
        <f>SUM('[2]E.P.AGREGADA ACUMULADA'!V13)</f>
        <v>8293700000</v>
      </c>
      <c r="H15" s="13">
        <f>SUM('[2]E.P.AGREGADA ACUMULADA'!W13)</f>
        <v>0</v>
      </c>
      <c r="I15" s="13">
        <f>SUM('[2]E.P.AGREGADA ACUMULADA'!X13)</f>
        <v>1790125323</v>
      </c>
      <c r="J15" s="13">
        <f>SUM('[2]E.P.AGREGADA ACUMULADA'!Y13)</f>
        <v>1790125323</v>
      </c>
      <c r="K15" s="13">
        <f>SUM('[2]E.P.AGREGADA ACUMULADA'!AA13)</f>
        <v>1790125323</v>
      </c>
      <c r="L15" s="8">
        <f t="shared" si="1"/>
        <v>0.21584158132076153</v>
      </c>
      <c r="M15" s="8">
        <f t="shared" si="2"/>
        <v>0.21584158132076153</v>
      </c>
      <c r="N15" s="8">
        <f t="shared" si="3"/>
        <v>0.21584158132076153</v>
      </c>
    </row>
    <row r="16" spans="1:14" x14ac:dyDescent="0.25">
      <c r="A16" s="5" t="s">
        <v>36</v>
      </c>
      <c r="B16" s="6" t="s">
        <v>20</v>
      </c>
      <c r="C16" s="6" t="s">
        <v>21</v>
      </c>
      <c r="D16" s="6" t="s">
        <v>22</v>
      </c>
      <c r="E16" s="5" t="s">
        <v>23</v>
      </c>
      <c r="F16" s="13">
        <f>'[2]E.P.AGREGADA ACUMULADA'!T11+'[2]E.P.AGREGADA ACUMULADA'!T12+'[2]E.P.AGREGADA ACUMULADA'!T14</f>
        <v>24479600000</v>
      </c>
      <c r="G16" s="13">
        <f>'[2]E.P.AGREGADA ACUMULADA'!V11+'[2]E.P.AGREGADA ACUMULADA'!V12+'[2]E.P.AGREGADA ACUMULADA'!V14</f>
        <v>24319833303</v>
      </c>
      <c r="H16" s="13">
        <f>'[2]E.P.AGREGADA ACUMULADA'!W11+'[2]E.P.AGREGADA ACUMULADA'!W12+'[2]E.P.AGREGADA ACUMULADA'!W14</f>
        <v>159766697</v>
      </c>
      <c r="I16" s="13">
        <f>'[2]E.P.AGREGADA ACUMULADA'!X11+'[2]E.P.AGREGADA ACUMULADA'!X12+'[2]E.P.AGREGADA ACUMULADA'!X14</f>
        <v>10990964132</v>
      </c>
      <c r="J16" s="13">
        <f>'[2]E.P.AGREGADA ACUMULADA'!Y11+'[2]E.P.AGREGADA ACUMULADA'!Y12+'[2]E.P.AGREGADA ACUMULADA'!Y14</f>
        <v>9312745986.6000004</v>
      </c>
      <c r="K16" s="13">
        <f>'[2]E.P.AGREGADA ACUMULADA'!AA11+'[2]E.P.AGREGADA ACUMULADA'!AA12+'[2]E.P.AGREGADA ACUMULADA'!AA14</f>
        <v>9312745986.6000004</v>
      </c>
      <c r="L16" s="8">
        <f t="shared" si="1"/>
        <v>0.44898462932400857</v>
      </c>
      <c r="M16" s="8">
        <f t="shared" si="2"/>
        <v>0.38042884632918839</v>
      </c>
      <c r="N16" s="8">
        <f t="shared" si="3"/>
        <v>0.38042884632918839</v>
      </c>
    </row>
    <row r="17" spans="1:14" x14ac:dyDescent="0.25">
      <c r="A17" s="14" t="s">
        <v>37</v>
      </c>
      <c r="B17" s="15"/>
      <c r="C17" s="15"/>
      <c r="D17" s="15"/>
      <c r="E17" s="14"/>
      <c r="F17" s="16">
        <f>SUM(F15:F16)</f>
        <v>32773300000</v>
      </c>
      <c r="G17" s="16">
        <f t="shared" ref="G17:K17" si="9">SUM(G15:G16)</f>
        <v>32613533303</v>
      </c>
      <c r="H17" s="16">
        <f t="shared" si="9"/>
        <v>159766697</v>
      </c>
      <c r="I17" s="16">
        <f>SUM(I15:I16)</f>
        <v>12781089455</v>
      </c>
      <c r="J17" s="16">
        <f t="shared" si="9"/>
        <v>11102871309.6</v>
      </c>
      <c r="K17" s="16">
        <f t="shared" si="9"/>
        <v>11102871309.6</v>
      </c>
      <c r="L17" s="12">
        <f t="shared" si="1"/>
        <v>0.38998481858708156</v>
      </c>
      <c r="M17" s="12">
        <f t="shared" si="2"/>
        <v>0.33877794758538199</v>
      </c>
      <c r="N17" s="12">
        <f t="shared" si="3"/>
        <v>0.33877794758538199</v>
      </c>
    </row>
    <row r="18" spans="1:14" x14ac:dyDescent="0.25">
      <c r="A18" s="5" t="s">
        <v>38</v>
      </c>
      <c r="B18" s="6" t="s">
        <v>27</v>
      </c>
      <c r="C18" s="6" t="s">
        <v>21</v>
      </c>
      <c r="D18" s="6" t="s">
        <v>28</v>
      </c>
      <c r="E18" s="5" t="s">
        <v>29</v>
      </c>
      <c r="F18" s="17">
        <f>SUM('[2]E.P.AGREGADA ACUMULADA'!T15)</f>
        <v>104386760863</v>
      </c>
      <c r="G18" s="17">
        <f>SUM('[2]E.P.AGREGADA ACUMULADA'!V15)</f>
        <v>104386760863</v>
      </c>
      <c r="H18" s="17">
        <f>SUM('[2]E.P.AGREGADA ACUMULADA'!W15)</f>
        <v>0</v>
      </c>
      <c r="I18" s="17">
        <f>SUM('[2]E.P.AGREGADA ACUMULADA'!X15)</f>
        <v>81317974619.669998</v>
      </c>
      <c r="J18" s="17">
        <f>SUM('[2]E.P.AGREGADA ACUMULADA'!Y15)</f>
        <v>28731839427</v>
      </c>
      <c r="K18" s="17">
        <f>SUM('[2]E.P.AGREGADA ACUMULADA'!AA15)</f>
        <v>28731839427</v>
      </c>
      <c r="L18" s="8">
        <f t="shared" si="1"/>
        <v>0.77900658998696115</v>
      </c>
      <c r="M18" s="8">
        <f t="shared" si="2"/>
        <v>0.27524409407346628</v>
      </c>
      <c r="N18" s="8">
        <f t="shared" si="3"/>
        <v>0.27524409407346628</v>
      </c>
    </row>
    <row r="19" spans="1:14" x14ac:dyDescent="0.25">
      <c r="A19" s="14" t="s">
        <v>39</v>
      </c>
      <c r="B19" s="15"/>
      <c r="C19" s="15"/>
      <c r="D19" s="15"/>
      <c r="E19" s="14"/>
      <c r="F19" s="16">
        <f>SUM(F18)</f>
        <v>104386760863</v>
      </c>
      <c r="G19" s="16">
        <f t="shared" ref="G19:K19" si="10">SUM(G18)</f>
        <v>104386760863</v>
      </c>
      <c r="H19" s="16">
        <f t="shared" si="10"/>
        <v>0</v>
      </c>
      <c r="I19" s="16">
        <f t="shared" si="10"/>
        <v>81317974619.669998</v>
      </c>
      <c r="J19" s="16">
        <f t="shared" si="10"/>
        <v>28731839427</v>
      </c>
      <c r="K19" s="16">
        <f t="shared" si="10"/>
        <v>28731839427</v>
      </c>
      <c r="L19" s="12">
        <f t="shared" si="1"/>
        <v>0.77900658998696115</v>
      </c>
      <c r="M19" s="12">
        <f t="shared" si="2"/>
        <v>0.27524409407346628</v>
      </c>
      <c r="N19" s="12">
        <f t="shared" si="3"/>
        <v>0.27524409407346628</v>
      </c>
    </row>
    <row r="20" spans="1:14" x14ac:dyDescent="0.25">
      <c r="A20" s="5" t="s">
        <v>40</v>
      </c>
      <c r="B20" s="6" t="s">
        <v>20</v>
      </c>
      <c r="C20" s="6" t="s">
        <v>21</v>
      </c>
      <c r="D20" s="18">
        <v>10</v>
      </c>
      <c r="E20" s="5" t="s">
        <v>23</v>
      </c>
      <c r="F20" s="17">
        <f>SUM('[2]E.P.AGREGADA ACUMULADA'!T16)</f>
        <v>108200000</v>
      </c>
      <c r="G20" s="17">
        <f>SUM('[2]E.P.AGREGADA ACUMULADA'!V16)</f>
        <v>82683700</v>
      </c>
      <c r="H20" s="17">
        <f>SUM('[2]E.P.AGREGADA ACUMULADA'!W16)</f>
        <v>25516300</v>
      </c>
      <c r="I20" s="17">
        <f>SUM('[2]E.P.AGREGADA ACUMULADA'!X16)</f>
        <v>34267125</v>
      </c>
      <c r="J20" s="17">
        <f>SUM('[2]E.P.AGREGADA ACUMULADA'!Y16)</f>
        <v>34267125</v>
      </c>
      <c r="K20" s="17">
        <f>SUM('[2]E.P.AGREGADA ACUMULADA'!AA16)</f>
        <v>34267125</v>
      </c>
      <c r="L20" s="8">
        <f>+I20/F20</f>
        <v>0.31670170979667284</v>
      </c>
      <c r="M20" s="8">
        <f t="shared" si="2"/>
        <v>0.31670170979667284</v>
      </c>
      <c r="N20" s="8">
        <f t="shared" si="3"/>
        <v>0.31670170979667284</v>
      </c>
    </row>
    <row r="21" spans="1:14" x14ac:dyDescent="0.25">
      <c r="A21" s="5" t="s">
        <v>40</v>
      </c>
      <c r="B21" s="6" t="s">
        <v>27</v>
      </c>
      <c r="C21" s="6" t="s">
        <v>21</v>
      </c>
      <c r="D21" s="18">
        <v>20</v>
      </c>
      <c r="E21" s="5" t="s">
        <v>29</v>
      </c>
      <c r="F21" s="17">
        <f>SUM('[2]E.P.AGREGADA ACUMULADA'!T17)</f>
        <v>957835000</v>
      </c>
      <c r="G21" s="17">
        <f>SUM('[2]E.P.AGREGADA ACUMULADA'!V17)</f>
        <v>957835000</v>
      </c>
      <c r="H21" s="17">
        <f>SUM('[2]E.P.AGREGADA ACUMULADA'!W17)</f>
        <v>0</v>
      </c>
      <c r="I21" s="17">
        <f>SUM('[2]E.P.AGREGADA ACUMULADA'!X17)</f>
        <v>353875000</v>
      </c>
      <c r="J21" s="17">
        <f>SUM('[2]E.P.AGREGADA ACUMULADA'!Y17)</f>
        <v>304691000</v>
      </c>
      <c r="K21" s="17">
        <f>SUM('[2]E.P.AGREGADA ACUMULADA'!AA17)</f>
        <v>304691000</v>
      </c>
      <c r="L21" s="8">
        <f>+I21/F21</f>
        <v>0.36945298511747848</v>
      </c>
      <c r="M21" s="8">
        <f t="shared" si="2"/>
        <v>0.31810384878397635</v>
      </c>
      <c r="N21" s="8">
        <f t="shared" si="3"/>
        <v>0.31810384878397635</v>
      </c>
    </row>
    <row r="22" spans="1:14" ht="22.5" x14ac:dyDescent="0.25">
      <c r="A22" s="5" t="s">
        <v>41</v>
      </c>
      <c r="B22" s="6" t="s">
        <v>20</v>
      </c>
      <c r="C22" s="6" t="s">
        <v>42</v>
      </c>
      <c r="D22" s="18">
        <v>11</v>
      </c>
      <c r="E22" s="5" t="s">
        <v>43</v>
      </c>
      <c r="F22" s="17">
        <f>SUM('[2]E.P.AGREGADA ACUMULADA'!T19)</f>
        <v>625300000</v>
      </c>
      <c r="G22" s="17">
        <f>SUM('[2]E.P.AGREGADA ACUMULADA'!V19)</f>
        <v>0</v>
      </c>
      <c r="H22" s="17">
        <f>SUM('[2]E.P.AGREGADA ACUMULADA'!W19)</f>
        <v>625300000</v>
      </c>
      <c r="I22" s="17">
        <f>SUM('[2]E.P.AGREGADA ACUMULADA'!X19)</f>
        <v>0</v>
      </c>
      <c r="J22" s="17">
        <f>SUM('[2]E.P.AGREGADA ACUMULADA'!Y19)</f>
        <v>0</v>
      </c>
      <c r="K22" s="17">
        <f>SUM('[2]E.P.AGREGADA ACUMULADA'!AA19)</f>
        <v>0</v>
      </c>
      <c r="L22" s="8">
        <f>+I22/F22</f>
        <v>0</v>
      </c>
      <c r="M22" s="8">
        <f t="shared" si="2"/>
        <v>0</v>
      </c>
      <c r="N22" s="8">
        <f t="shared" si="3"/>
        <v>0</v>
      </c>
    </row>
    <row r="23" spans="1:14" ht="22.5" x14ac:dyDescent="0.25">
      <c r="A23" s="5" t="s">
        <v>44</v>
      </c>
      <c r="B23" s="6" t="s">
        <v>20</v>
      </c>
      <c r="C23" s="6" t="s">
        <v>21</v>
      </c>
      <c r="D23" s="18">
        <v>10</v>
      </c>
      <c r="E23" s="5" t="s">
        <v>23</v>
      </c>
      <c r="F23" s="17">
        <f>'[2]E.P.AGREGADA ACUMULADA'!T18+'[2]E.P.AGREGADA ACUMULADA'!T20</f>
        <v>61800000</v>
      </c>
      <c r="G23" s="17">
        <f>'[2]E.P.AGREGADA ACUMULADA'!V18+'[2]E.P.AGREGADA ACUMULADA'!V20</f>
        <v>10300000</v>
      </c>
      <c r="H23" s="17">
        <f>'[2]E.P.AGREGADA ACUMULADA'!W18+'[2]E.P.AGREGADA ACUMULADA'!W20</f>
        <v>51500000</v>
      </c>
      <c r="I23" s="17">
        <f>'[2]E.P.AGREGADA ACUMULADA'!X18+'[2]E.P.AGREGADA ACUMULADA'!X20</f>
        <v>1111920</v>
      </c>
      <c r="J23" s="17">
        <f>'[2]E.P.AGREGADA ACUMULADA'!Y18+'[2]E.P.AGREGADA ACUMULADA'!Y20</f>
        <v>1111920</v>
      </c>
      <c r="K23" s="17">
        <f>'[2]E.P.AGREGADA ACUMULADA'!AA18+'[2]E.P.AGREGADA ACUMULADA'!AA20</f>
        <v>1111920</v>
      </c>
      <c r="L23" s="8">
        <f>+I23/F23</f>
        <v>1.7992233009708737E-2</v>
      </c>
      <c r="M23" s="8">
        <f t="shared" si="2"/>
        <v>1.7992233009708737E-2</v>
      </c>
      <c r="N23" s="8">
        <f t="shared" si="3"/>
        <v>1.7992233009708737E-2</v>
      </c>
    </row>
    <row r="24" spans="1:14" ht="33.75" x14ac:dyDescent="0.25">
      <c r="A24" s="14" t="s">
        <v>45</v>
      </c>
      <c r="B24" s="15"/>
      <c r="C24" s="15"/>
      <c r="D24" s="15"/>
      <c r="E24" s="14"/>
      <c r="F24" s="16">
        <f>SUM(F20:F23)</f>
        <v>1753135000</v>
      </c>
      <c r="G24" s="16">
        <f t="shared" ref="G24:K24" si="11">SUM(G20:G23)</f>
        <v>1050818700</v>
      </c>
      <c r="H24" s="16">
        <f t="shared" si="11"/>
        <v>702316300</v>
      </c>
      <c r="I24" s="16">
        <f>SUM(I20:I23)</f>
        <v>389254045</v>
      </c>
      <c r="J24" s="16">
        <f t="shared" si="11"/>
        <v>340070045</v>
      </c>
      <c r="K24" s="16">
        <f t="shared" si="11"/>
        <v>340070045</v>
      </c>
      <c r="L24" s="12">
        <f>+I24/F24</f>
        <v>0.22203312637075867</v>
      </c>
      <c r="M24" s="12">
        <f t="shared" si="2"/>
        <v>0.19397824183534068</v>
      </c>
      <c r="N24" s="12">
        <f t="shared" si="3"/>
        <v>0.19397824183534068</v>
      </c>
    </row>
    <row r="25" spans="1:14" x14ac:dyDescent="0.25">
      <c r="A25" s="19" t="s">
        <v>46</v>
      </c>
      <c r="B25" s="20" t="s">
        <v>20</v>
      </c>
      <c r="C25" s="20" t="s">
        <v>21</v>
      </c>
      <c r="D25" s="20" t="s">
        <v>25</v>
      </c>
      <c r="E25" s="19" t="s">
        <v>26</v>
      </c>
      <c r="F25" s="21">
        <f>SUM(F26:F28)</f>
        <v>6000000000</v>
      </c>
      <c r="G25" s="21">
        <f t="shared" ref="G25:K25" si="12">SUM(G26:G28)</f>
        <v>3965284199</v>
      </c>
      <c r="H25" s="21">
        <f t="shared" si="12"/>
        <v>382820945</v>
      </c>
      <c r="I25" s="21">
        <f t="shared" si="12"/>
        <v>2660501368</v>
      </c>
      <c r="J25" s="21">
        <f t="shared" si="12"/>
        <v>291550000</v>
      </c>
      <c r="K25" s="21">
        <f t="shared" si="12"/>
        <v>291550000</v>
      </c>
      <c r="L25" s="8">
        <f t="shared" si="1"/>
        <v>0.44341689466666667</v>
      </c>
      <c r="M25" s="8">
        <f t="shared" si="2"/>
        <v>4.8591666666666665E-2</v>
      </c>
      <c r="N25" s="8">
        <f t="shared" si="3"/>
        <v>4.8591666666666665E-2</v>
      </c>
    </row>
    <row r="26" spans="1:14" ht="33.75" x14ac:dyDescent="0.25">
      <c r="A26" s="5" t="s">
        <v>47</v>
      </c>
      <c r="B26" s="6" t="s">
        <v>20</v>
      </c>
      <c r="C26" s="6" t="s">
        <v>21</v>
      </c>
      <c r="D26" s="18">
        <v>11</v>
      </c>
      <c r="E26" s="5" t="s">
        <v>26</v>
      </c>
      <c r="F26" s="13">
        <f>SUM('[2]E.P.AGREGADA ACUMULADA'!T21)</f>
        <v>825104132</v>
      </c>
      <c r="G26" s="13">
        <f>SUM('[2]E.P.AGREGADA ACUMULADA'!V21)</f>
        <v>825104131</v>
      </c>
      <c r="H26" s="13">
        <f>SUM('[2]E.P.AGREGADA ACUMULADA'!W21)</f>
        <v>1</v>
      </c>
      <c r="I26" s="13">
        <f>SUM('[2]E.P.AGREGADA ACUMULADA'!X21)</f>
        <v>0</v>
      </c>
      <c r="J26" s="13">
        <f>SUM('[2]E.P.AGREGADA ACUMULADA'!Y21)</f>
        <v>0</v>
      </c>
      <c r="K26" s="13">
        <f>SUM('[2]E.P.AGREGADA ACUMULADA'!AA21)</f>
        <v>0</v>
      </c>
      <c r="L26" s="8">
        <f>+I26/F26</f>
        <v>0</v>
      </c>
      <c r="M26" s="8">
        <f t="shared" si="2"/>
        <v>0</v>
      </c>
      <c r="N26" s="8">
        <f t="shared" si="3"/>
        <v>0</v>
      </c>
    </row>
    <row r="27" spans="1:14" ht="56.25" x14ac:dyDescent="0.25">
      <c r="A27" s="5" t="s">
        <v>48</v>
      </c>
      <c r="B27" s="6" t="s">
        <v>20</v>
      </c>
      <c r="C27" s="6" t="s">
        <v>21</v>
      </c>
      <c r="D27" s="18">
        <v>11</v>
      </c>
      <c r="E27" s="5" t="s">
        <v>26</v>
      </c>
      <c r="F27" s="13">
        <f>SUM('[2]E.P.AGREGADA ACUMULADA'!T22)</f>
        <v>1651894856</v>
      </c>
      <c r="G27" s="13">
        <f>SUM('[2]E.P.AGREGADA ACUMULADA'!V22)</f>
        <v>0</v>
      </c>
      <c r="H27" s="13">
        <f>SUM('[2]E.P.AGREGADA ACUMULADA'!W22)</f>
        <v>0</v>
      </c>
      <c r="I27" s="13">
        <f>SUM('[2]E.P.AGREGADA ACUMULADA'!X22)</f>
        <v>0</v>
      </c>
      <c r="J27" s="13">
        <f>SUM('[2]E.P.AGREGADA ACUMULADA'!Y22)</f>
        <v>0</v>
      </c>
      <c r="K27" s="13">
        <f>SUM('[2]E.P.AGREGADA ACUMULADA'!AA22)</f>
        <v>0</v>
      </c>
      <c r="L27" s="8">
        <f t="shared" ref="L27:L28" si="13">+I27/F27</f>
        <v>0</v>
      </c>
      <c r="M27" s="8">
        <f t="shared" si="2"/>
        <v>0</v>
      </c>
      <c r="N27" s="8">
        <f t="shared" si="3"/>
        <v>0</v>
      </c>
    </row>
    <row r="28" spans="1:14" ht="45" x14ac:dyDescent="0.25">
      <c r="A28" s="5" t="s">
        <v>49</v>
      </c>
      <c r="B28" s="6" t="s">
        <v>20</v>
      </c>
      <c r="C28" s="6" t="s">
        <v>21</v>
      </c>
      <c r="D28" s="18">
        <v>11</v>
      </c>
      <c r="E28" s="5" t="s">
        <v>26</v>
      </c>
      <c r="F28" s="13">
        <f>SUM('[2]E.P.AGREGADA ACUMULADA'!T23)</f>
        <v>3523001012</v>
      </c>
      <c r="G28" s="13">
        <f>SUM('[2]E.P.AGREGADA ACUMULADA'!V23)</f>
        <v>3140180068</v>
      </c>
      <c r="H28" s="13">
        <f>SUM('[2]E.P.AGREGADA ACUMULADA'!W23)</f>
        <v>382820944</v>
      </c>
      <c r="I28" s="13">
        <f>SUM('[2]E.P.AGREGADA ACUMULADA'!X23)</f>
        <v>2660501368</v>
      </c>
      <c r="J28" s="13">
        <f>SUM('[2]E.P.AGREGADA ACUMULADA'!Y23)</f>
        <v>291550000</v>
      </c>
      <c r="K28" s="13">
        <f>SUM('[2]E.P.AGREGADA ACUMULADA'!AA23)</f>
        <v>291550000</v>
      </c>
      <c r="L28" s="8">
        <f t="shared" si="13"/>
        <v>0.75518041548606851</v>
      </c>
      <c r="M28" s="8">
        <f t="shared" si="2"/>
        <v>8.2756149943450541E-2</v>
      </c>
      <c r="N28" s="8">
        <f t="shared" si="3"/>
        <v>8.2756149943450541E-2</v>
      </c>
    </row>
    <row r="29" spans="1:14" x14ac:dyDescent="0.25">
      <c r="A29" s="44" t="s">
        <v>50</v>
      </c>
      <c r="B29" s="44"/>
      <c r="C29" s="44"/>
      <c r="D29" s="44"/>
      <c r="E29" s="44"/>
      <c r="F29" s="22">
        <f t="shared" ref="F29:K29" si="14">F8+F25</f>
        <v>950449822495</v>
      </c>
      <c r="G29" s="22">
        <f t="shared" si="14"/>
        <v>944957082762.27002</v>
      </c>
      <c r="H29" s="22">
        <f t="shared" si="14"/>
        <v>3514432876.73</v>
      </c>
      <c r="I29" s="22">
        <f>I8+I25</f>
        <v>815825337964.42004</v>
      </c>
      <c r="J29" s="22">
        <f t="shared" si="14"/>
        <v>512987823713.30994</v>
      </c>
      <c r="K29" s="22">
        <f t="shared" si="14"/>
        <v>512577025937.65991</v>
      </c>
      <c r="L29" s="12">
        <f>+I29/F29</f>
        <v>0.85835708383091613</v>
      </c>
      <c r="M29" s="12">
        <f>+J29/F29</f>
        <v>0.53973162135659047</v>
      </c>
      <c r="N29" s="12">
        <f>+K29/F29</f>
        <v>0.53929940729759718</v>
      </c>
    </row>
    <row r="30" spans="1:14" x14ac:dyDescent="0.25">
      <c r="F30" s="23"/>
      <c r="G30" s="24"/>
      <c r="H30" s="25"/>
      <c r="I30" s="24"/>
      <c r="K30" s="23"/>
      <c r="L30" s="26"/>
    </row>
    <row r="31" spans="1:14" x14ac:dyDescent="0.25">
      <c r="A31" s="27"/>
      <c r="F31" s="28"/>
      <c r="G31" s="29"/>
      <c r="H31" s="24"/>
      <c r="I31" s="23"/>
      <c r="J31" s="30"/>
      <c r="K31" s="23"/>
      <c r="L31" s="31"/>
    </row>
    <row r="32" spans="1:14" x14ac:dyDescent="0.25">
      <c r="F32" s="32"/>
      <c r="I32" s="23"/>
    </row>
    <row r="33" spans="6:11" x14ac:dyDescent="0.25">
      <c r="F33" s="32"/>
      <c r="I33" s="23"/>
      <c r="K33" s="23"/>
    </row>
    <row r="34" spans="6:11" x14ac:dyDescent="0.25">
      <c r="F34" s="32"/>
      <c r="G34" s="24"/>
      <c r="I34" s="24"/>
    </row>
    <row r="35" spans="6:11" x14ac:dyDescent="0.25">
      <c r="I35" s="23"/>
    </row>
    <row r="36" spans="6:11" x14ac:dyDescent="0.25">
      <c r="I36" s="24"/>
      <c r="K36" s="23"/>
    </row>
  </sheetData>
  <mergeCells count="6">
    <mergeCell ref="A29:E29"/>
    <mergeCell ref="A1:N1"/>
    <mergeCell ref="A2:N2"/>
    <mergeCell ref="A3:E3"/>
    <mergeCell ref="F3:K3"/>
    <mergeCell ref="L3:N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5" scale="8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EJECUCION A 31 AGOSTO 2020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Omar Diaz</dc:creator>
  <cp:lastModifiedBy>Martha Lucila Castro Salazar</cp:lastModifiedBy>
  <dcterms:created xsi:type="dcterms:W3CDTF">2020-09-16T20:06:39Z</dcterms:created>
  <dcterms:modified xsi:type="dcterms:W3CDTF">2020-12-03T21:29:20Z</dcterms:modified>
</cp:coreProperties>
</file>