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artha.castro\Documents\UNP 2020\Ley de Transparencia\"/>
    </mc:Choice>
  </mc:AlternateContent>
  <xr:revisionPtr revIDLastSave="0" documentId="8_{A133EC7D-9283-4A50-BF1E-0EAE64169A4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EJECUCION A 30 SEPTIEMBRE 2020" sheetId="1" r:id="rId1"/>
  </sheets>
  <externalReferences>
    <externalReference r:id="rId2"/>
    <externalReference r:id="rId3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[1]Avantel!$A$1:$Q$1075</definedName>
    <definedName name="Comod_avantel08">Base [1]Avantel!$A$1:$Q$1075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[1]Avantel!$A$1:$Q$1075</definedName>
    <definedName name="GGGG">Base [1]Avantel!$A$1:$Q$1075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J28" i="1"/>
  <c r="M28" i="1" s="1"/>
  <c r="I28" i="1"/>
  <c r="L28" i="1" s="1"/>
  <c r="H28" i="1"/>
  <c r="G28" i="1"/>
  <c r="F28" i="1"/>
  <c r="M27" i="1"/>
  <c r="K27" i="1"/>
  <c r="J27" i="1"/>
  <c r="I27" i="1"/>
  <c r="L27" i="1" s="1"/>
  <c r="H27" i="1"/>
  <c r="G27" i="1"/>
  <c r="F27" i="1"/>
  <c r="K26" i="1"/>
  <c r="K25" i="1" s="1"/>
  <c r="J26" i="1"/>
  <c r="M26" i="1" s="1"/>
  <c r="I26" i="1"/>
  <c r="H26" i="1"/>
  <c r="G26" i="1"/>
  <c r="G25" i="1" s="1"/>
  <c r="F26" i="1"/>
  <c r="F25" i="1" s="1"/>
  <c r="M23" i="1"/>
  <c r="K23" i="1"/>
  <c r="N23" i="1" s="1"/>
  <c r="J23" i="1"/>
  <c r="I23" i="1"/>
  <c r="H23" i="1"/>
  <c r="G23" i="1"/>
  <c r="F23" i="1"/>
  <c r="K22" i="1"/>
  <c r="J22" i="1"/>
  <c r="I22" i="1"/>
  <c r="H22" i="1"/>
  <c r="G22" i="1"/>
  <c r="F22" i="1"/>
  <c r="N22" i="1" s="1"/>
  <c r="M21" i="1"/>
  <c r="K21" i="1"/>
  <c r="J21" i="1"/>
  <c r="I21" i="1"/>
  <c r="L21" i="1" s="1"/>
  <c r="H21" i="1"/>
  <c r="G21" i="1"/>
  <c r="F21" i="1"/>
  <c r="L20" i="1"/>
  <c r="K20" i="1"/>
  <c r="K24" i="1" s="1"/>
  <c r="J20" i="1"/>
  <c r="I20" i="1"/>
  <c r="H20" i="1"/>
  <c r="G20" i="1"/>
  <c r="G24" i="1" s="1"/>
  <c r="F20" i="1"/>
  <c r="G19" i="1"/>
  <c r="K18" i="1"/>
  <c r="K19" i="1" s="1"/>
  <c r="J18" i="1"/>
  <c r="I18" i="1"/>
  <c r="I19" i="1" s="1"/>
  <c r="H18" i="1"/>
  <c r="H19" i="1" s="1"/>
  <c r="G18" i="1"/>
  <c r="F18" i="1"/>
  <c r="K17" i="1"/>
  <c r="G17" i="1"/>
  <c r="K16" i="1"/>
  <c r="J16" i="1"/>
  <c r="I16" i="1"/>
  <c r="L16" i="1" s="1"/>
  <c r="H16" i="1"/>
  <c r="G16" i="1"/>
  <c r="F16" i="1"/>
  <c r="N16" i="1" s="1"/>
  <c r="M15" i="1"/>
  <c r="K15" i="1"/>
  <c r="J15" i="1"/>
  <c r="I15" i="1"/>
  <c r="L15" i="1" s="1"/>
  <c r="H15" i="1"/>
  <c r="H17" i="1" s="1"/>
  <c r="G15" i="1"/>
  <c r="F15" i="1"/>
  <c r="F14" i="1"/>
  <c r="K13" i="1"/>
  <c r="J13" i="1"/>
  <c r="M13" i="1" s="1"/>
  <c r="I13" i="1"/>
  <c r="I6" i="1" s="1"/>
  <c r="H13" i="1"/>
  <c r="G13" i="1"/>
  <c r="G6" i="1" s="1"/>
  <c r="F13" i="1"/>
  <c r="L12" i="1"/>
  <c r="K12" i="1"/>
  <c r="J12" i="1"/>
  <c r="I12" i="1"/>
  <c r="H12" i="1"/>
  <c r="H14" i="1" s="1"/>
  <c r="G12" i="1"/>
  <c r="F12" i="1"/>
  <c r="M11" i="1"/>
  <c r="K11" i="1"/>
  <c r="K14" i="1" s="1"/>
  <c r="N14" i="1" s="1"/>
  <c r="J11" i="1"/>
  <c r="I11" i="1"/>
  <c r="H11" i="1"/>
  <c r="G11" i="1"/>
  <c r="G14" i="1" s="1"/>
  <c r="F11" i="1"/>
  <c r="H10" i="1"/>
  <c r="F10" i="1"/>
  <c r="K9" i="1"/>
  <c r="J9" i="1"/>
  <c r="M9" i="1" s="1"/>
  <c r="I9" i="1"/>
  <c r="I10" i="1" s="1"/>
  <c r="L10" i="1" s="1"/>
  <c r="H9" i="1"/>
  <c r="G9" i="1"/>
  <c r="G10" i="1" s="1"/>
  <c r="F9" i="1"/>
  <c r="I7" i="1"/>
  <c r="H6" i="1"/>
  <c r="F6" i="1"/>
  <c r="M16" i="1" l="1"/>
  <c r="G5" i="1"/>
  <c r="N9" i="1"/>
  <c r="I14" i="1"/>
  <c r="L14" i="1" s="1"/>
  <c r="F5" i="1"/>
  <c r="J5" i="1"/>
  <c r="N13" i="1"/>
  <c r="F17" i="1"/>
  <c r="M17" i="1" s="1"/>
  <c r="J17" i="1"/>
  <c r="L18" i="1"/>
  <c r="M18" i="1"/>
  <c r="J19" i="1"/>
  <c r="M19" i="1" s="1"/>
  <c r="I24" i="1"/>
  <c r="L23" i="1"/>
  <c r="H25" i="1"/>
  <c r="N28" i="1"/>
  <c r="L6" i="1"/>
  <c r="J14" i="1"/>
  <c r="M14" i="1" s="1"/>
  <c r="H24" i="1"/>
  <c r="M22" i="1"/>
  <c r="J6" i="1"/>
  <c r="M6" i="1" s="1"/>
  <c r="J10" i="1"/>
  <c r="M10" i="1" s="1"/>
  <c r="K5" i="1"/>
  <c r="N5" i="1" s="1"/>
  <c r="H7" i="1"/>
  <c r="N15" i="1"/>
  <c r="F24" i="1"/>
  <c r="N24" i="1" s="1"/>
  <c r="J24" i="1"/>
  <c r="M24" i="1" s="1"/>
  <c r="G7" i="1"/>
  <c r="N21" i="1"/>
  <c r="N27" i="1"/>
  <c r="N17" i="1"/>
  <c r="M5" i="1"/>
  <c r="N25" i="1"/>
  <c r="N18" i="1"/>
  <c r="N26" i="1"/>
  <c r="H5" i="1"/>
  <c r="H8" i="1" s="1"/>
  <c r="H29" i="1" s="1"/>
  <c r="K6" i="1"/>
  <c r="N6" i="1" s="1"/>
  <c r="F7" i="1"/>
  <c r="L7" i="1" s="1"/>
  <c r="J7" i="1"/>
  <c r="J8" i="1" s="1"/>
  <c r="L9" i="1"/>
  <c r="K10" i="1"/>
  <c r="N10" i="1" s="1"/>
  <c r="N11" i="1"/>
  <c r="M12" i="1"/>
  <c r="L13" i="1"/>
  <c r="F19" i="1"/>
  <c r="N19" i="1" s="1"/>
  <c r="M20" i="1"/>
  <c r="N12" i="1"/>
  <c r="I17" i="1"/>
  <c r="L17" i="1" s="1"/>
  <c r="N20" i="1"/>
  <c r="L22" i="1"/>
  <c r="I25" i="1"/>
  <c r="L25" i="1" s="1"/>
  <c r="L26" i="1"/>
  <c r="I5" i="1"/>
  <c r="K7" i="1"/>
  <c r="N7" i="1" s="1"/>
  <c r="L11" i="1"/>
  <c r="J25" i="1"/>
  <c r="M25" i="1" s="1"/>
  <c r="G8" i="1" l="1"/>
  <c r="G29" i="1" s="1"/>
  <c r="L24" i="1"/>
  <c r="J29" i="1"/>
  <c r="I8" i="1"/>
  <c r="L5" i="1"/>
  <c r="F8" i="1"/>
  <c r="F29" i="1" s="1"/>
  <c r="L19" i="1"/>
  <c r="M7" i="1"/>
  <c r="K8" i="1"/>
  <c r="N8" i="1" l="1"/>
  <c r="K29" i="1"/>
  <c r="N29" i="1" s="1"/>
  <c r="I29" i="1"/>
  <c r="L29" i="1" s="1"/>
  <c r="L8" i="1"/>
  <c r="M8" i="1"/>
  <c r="M29" i="1"/>
</calcChain>
</file>

<file path=xl/sharedStrings.xml><?xml version="1.0" encoding="utf-8"?>
<sst xmlns="http://schemas.openxmlformats.org/spreadsheetml/2006/main" count="109" uniqueCount="51">
  <si>
    <t>UNIDAD NACIONAL DE PROTECCION - UNP EJECUCION A AGOSTO 31 DE 2020</t>
  </si>
  <si>
    <t>UNIDAD EJECUTORA: 37-08-00  MES: SEPTIEMBRE 30 DE 2020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</si>
  <si>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</si>
  <si>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</si>
  <si>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</si>
  <si>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</si>
  <si>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</si>
  <si>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</si>
  <si>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</si>
  <si>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</si>
  <si>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</si>
  <si>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</si>
  <si>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</si>
  <si>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</si>
  <si>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</si>
  <si>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</si>
  <si>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</si>
  <si>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</si>
  <si>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</si>
  <si>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</si>
  <si>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</si>
  <si>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</si>
  <si>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</si>
  <si>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</si>
  <si>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</si>
  <si>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</si>
  <si>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</si>
  <si>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</si>
  <si>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</si>
  <si>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</si>
  <si>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</si>
  <si>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</si>
  <si>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</si>
  <si>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ACTIVOS NO FINANCIEROS</t>
  </si>
  <si>
    <t>ADQUISICIONES DIFERENTES DE ACTIVOS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</si>
  <si>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</si>
  <si>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</si>
  <si>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</si>
  <si>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</si>
  <si>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</si>
  <si>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</si>
  <si>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</si>
  <si>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</si>
  <si>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</si>
  <si>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</si>
  <si>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</si>
  <si>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INVERSION</t>
  </si>
  <si>
    <t>IMPLEMENTACION DE LA RUTA DE PROTECCION COLECTIVA DE LA UNP A NIVEL NACIONAL</t>
  </si>
  <si>
    <t>OPTIMIZACIÓN DE LOS PROCESOS DE EVALUACIÓN DEL RIESGO E IMPLEMENTACIÓN DE MEDIDAS DE LA UNIDAD NACIONAL DE PROTECCIÓN  NACIONAL-[PREVIO CONCEPTO DNP]</t>
  </si>
  <si>
    <t>MODERNIZACIÓN DEL SISTEMA DE GESTIÓN DOCUMENTAL EN LA UNP A NIVEL   NACIONAL-[PREVIO CONCEPTO DNP]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</si>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</sst>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2" applyFont="1" applyFill="1" applyBorder="1"/>
    <xf numFmtId="4" fontId="6" fillId="6" borderId="2" xfId="2" applyNumberFormat="1" applyFont="1" applyFill="1" applyBorder="1" applyAlignment="1">
      <alignment horizontal="center" vertical="center" wrapText="1" readingOrder="1"/>
    </xf>
    <xf numFmtId="4" fontId="6" fillId="6" borderId="5" xfId="2" applyNumberFormat="1" applyFont="1" applyFill="1" applyBorder="1" applyAlignment="1">
      <alignment horizontal="center" vertical="center" wrapText="1" readingOrder="1"/>
    </xf>
    <xf numFmtId="4" fontId="6" fillId="7" borderId="5" xfId="2" applyNumberFormat="1" applyFont="1" applyFill="1" applyBorder="1" applyAlignment="1">
      <alignment horizontal="center" vertical="center" wrapText="1"/>
    </xf>
    <xf numFmtId="4" fontId="7" fillId="0" borderId="5" xfId="2" applyNumberFormat="1" applyFont="1" applyFill="1" applyBorder="1" applyAlignment="1">
      <alignment vertical="center" wrapText="1" readingOrder="1"/>
    </xf>
    <xf numFmtId="4" fontId="7" fillId="0" borderId="5" xfId="2" applyNumberFormat="1" applyFont="1" applyFill="1" applyBorder="1" applyAlignment="1">
      <alignment horizontal="center" vertical="center" wrapText="1" readingOrder="1"/>
    </xf>
    <xf numFmtId="164" fontId="7" fillId="2" borderId="5" xfId="3" applyFont="1" applyFill="1" applyBorder="1" applyAlignment="1">
      <alignment horizontal="right" vertical="center" wrapText="1" readingOrder="1"/>
    </xf>
    <xf numFmtId="10" fontId="8" fillId="0" borderId="5" xfId="4" applyNumberFormat="1" applyFont="1" applyFill="1" applyBorder="1" applyAlignment="1">
      <alignment horizontal="center" vertical="center" wrapText="1"/>
    </xf>
    <xf numFmtId="4" fontId="9" fillId="0" borderId="5" xfId="2" applyNumberFormat="1" applyFont="1" applyFill="1" applyBorder="1" applyAlignment="1">
      <alignment horizontal="center" vertical="center" wrapText="1" readingOrder="1"/>
    </xf>
    <xf numFmtId="4" fontId="10" fillId="8" borderId="5" xfId="2" applyNumberFormat="1" applyFont="1" applyFill="1" applyBorder="1" applyAlignment="1">
      <alignment vertical="center" wrapText="1" readingOrder="1"/>
    </xf>
    <xf numFmtId="4" fontId="10" fillId="8" borderId="5" xfId="2" applyNumberFormat="1" applyFont="1" applyFill="1" applyBorder="1" applyAlignment="1">
      <alignment horizontal="center" vertical="center" wrapText="1" readingOrder="1"/>
    </xf>
    <xf numFmtId="10" fontId="8" fillId="8" borderId="5" xfId="4" applyNumberFormat="1" applyFont="1" applyFill="1" applyBorder="1" applyAlignment="1">
      <alignment horizontal="center" vertical="center" wrapText="1"/>
    </xf>
    <xf numFmtId="164" fontId="7" fillId="2" borderId="5" xfId="3" applyFont="1" applyFill="1" applyBorder="1" applyAlignment="1">
      <alignment vertical="center" wrapText="1" readingOrder="1"/>
    </xf>
    <xf numFmtId="4" fontId="7" fillId="8" borderId="5" xfId="2" applyNumberFormat="1" applyFont="1" applyFill="1" applyBorder="1" applyAlignment="1">
      <alignment vertical="center" wrapText="1" readingOrder="1"/>
    </xf>
    <xf numFmtId="4" fontId="7" fillId="8" borderId="5" xfId="2" applyNumberFormat="1" applyFont="1" applyFill="1" applyBorder="1" applyAlignment="1">
      <alignment horizontal="center" vertical="center" wrapText="1" readingOrder="1"/>
    </xf>
    <xf numFmtId="164" fontId="7" fillId="8" borderId="5" xfId="3" applyFont="1" applyFill="1" applyBorder="1" applyAlignment="1">
      <alignment vertical="center" wrapText="1" readingOrder="1"/>
    </xf>
    <xf numFmtId="164" fontId="7" fillId="2" borderId="5" xfId="3" applyFont="1" applyFill="1" applyBorder="1" applyAlignment="1">
      <alignment vertical="center" readingOrder="1"/>
    </xf>
    <xf numFmtId="3" fontId="7" fillId="0" borderId="5" xfId="2" applyNumberFormat="1" applyFont="1" applyFill="1" applyBorder="1" applyAlignment="1">
      <alignment horizontal="center" vertical="center" wrapText="1" readingOrder="1"/>
    </xf>
    <xf numFmtId="4" fontId="10" fillId="0" borderId="5" xfId="2" applyNumberFormat="1" applyFont="1" applyFill="1" applyBorder="1" applyAlignment="1">
      <alignment vertical="center" wrapText="1" readingOrder="1"/>
    </xf>
    <xf numFmtId="4" fontId="10" fillId="0" borderId="5" xfId="2" applyNumberFormat="1" applyFont="1" applyFill="1" applyBorder="1" applyAlignment="1">
      <alignment horizontal="center" vertical="center" wrapText="1" readingOrder="1"/>
    </xf>
    <xf numFmtId="164" fontId="10" fillId="2" borderId="5" xfId="3" applyFont="1" applyFill="1" applyBorder="1" applyAlignment="1">
      <alignment vertical="center" wrapText="1" readingOrder="1"/>
    </xf>
    <xf numFmtId="164" fontId="10" fillId="8" borderId="5" xfId="3" applyFont="1" applyFill="1" applyBorder="1" applyAlignment="1">
      <alignment vertical="top" wrapText="1" readingOrder="1"/>
    </xf>
    <xf numFmtId="164" fontId="4" fillId="0" borderId="0" xfId="3" applyFont="1" applyFill="1" applyBorder="1"/>
    <xf numFmtId="164" fontId="4" fillId="0" borderId="0" xfId="2" applyNumberFormat="1" applyFont="1" applyFill="1" applyBorder="1"/>
    <xf numFmtId="4" fontId="4" fillId="0" borderId="0" xfId="2" applyNumberFormat="1" applyFont="1" applyFill="1" applyBorder="1"/>
    <xf numFmtId="9" fontId="4" fillId="0" borderId="0" xfId="2" applyNumberFormat="1" applyFont="1" applyFill="1" applyBorder="1"/>
    <xf numFmtId="0" fontId="11" fillId="0" borderId="0" xfId="2" applyFont="1" applyFill="1" applyBorder="1"/>
    <xf numFmtId="164" fontId="12" fillId="0" borderId="0" xfId="5" applyFont="1" applyFill="1" applyBorder="1"/>
    <xf numFmtId="164" fontId="4" fillId="0" borderId="0" xfId="5" applyFont="1" applyFill="1" applyBorder="1"/>
    <xf numFmtId="10" fontId="4" fillId="0" borderId="0" xfId="2" applyNumberFormat="1" applyFont="1" applyFill="1" applyBorder="1"/>
    <xf numFmtId="164" fontId="13" fillId="0" borderId="0" xfId="5" applyFont="1" applyFill="1" applyBorder="1" applyAlignment="1">
      <alignment horizontal="right" vertical="center" wrapText="1" readingOrder="1"/>
    </xf>
    <xf numFmtId="9" fontId="4" fillId="0" borderId="0" xfId="1" applyFont="1" applyFill="1" applyBorder="1"/>
    <xf numFmtId="4" fontId="3" fillId="2" borderId="0" xfId="2" applyNumberFormat="1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top" wrapText="1"/>
    </xf>
    <xf numFmtId="4" fontId="6" fillId="3" borderId="2" xfId="2" applyNumberFormat="1" applyFont="1" applyFill="1" applyBorder="1" applyAlignment="1">
      <alignment horizontal="center" vertical="center" wrapText="1"/>
    </xf>
    <xf numFmtId="4" fontId="6" fillId="3" borderId="3" xfId="2" applyNumberFormat="1" applyFont="1" applyFill="1" applyBorder="1" applyAlignment="1">
      <alignment horizontal="center" vertical="center" wrapText="1"/>
    </xf>
    <xf numFmtId="4" fontId="6" fillId="3" borderId="4" xfId="2" applyNumberFormat="1" applyFont="1" applyFill="1" applyBorder="1" applyAlignment="1">
      <alignment horizontal="center" vertical="center" wrapText="1"/>
    </xf>
    <xf numFmtId="4" fontId="6" fillId="4" borderId="2" xfId="2" applyNumberFormat="1" applyFont="1" applyFill="1" applyBorder="1" applyAlignment="1">
      <alignment horizontal="center" vertical="center" wrapText="1" readingOrder="1"/>
    </xf>
    <xf numFmtId="4" fontId="6" fillId="4" borderId="3" xfId="2" applyNumberFormat="1" applyFont="1" applyFill="1" applyBorder="1" applyAlignment="1">
      <alignment horizontal="center" vertical="center" wrapText="1" readingOrder="1"/>
    </xf>
    <xf numFmtId="4" fontId="6" fillId="4" borderId="4" xfId="2" applyNumberFormat="1" applyFont="1" applyFill="1" applyBorder="1" applyAlignment="1">
      <alignment horizontal="center" vertical="center" wrapText="1" readingOrder="1"/>
    </xf>
    <xf numFmtId="4" fontId="6" fillId="5" borderId="2" xfId="2" applyNumberFormat="1" applyFont="1" applyFill="1" applyBorder="1" applyAlignment="1">
      <alignment horizontal="center" vertical="center" wrapText="1"/>
    </xf>
    <xf numFmtId="4" fontId="6" fillId="5" borderId="3" xfId="2" applyNumberFormat="1" applyFont="1" applyFill="1" applyBorder="1" applyAlignment="1">
      <alignment horizontal="center" vertical="center" wrapText="1"/>
    </xf>
    <xf numFmtId="4" fontId="6" fillId="5" borderId="4" xfId="2" applyNumberFormat="1" applyFont="1" applyFill="1" applyBorder="1" applyAlignment="1">
      <alignment horizontal="center" vertical="center" wrapText="1"/>
    </xf>
    <xf numFmtId="4" fontId="10" fillId="8" borderId="5" xfId="2" applyNumberFormat="1" applyFont="1" applyFill="1" applyBorder="1" applyAlignment="1">
      <alignment horizontal="center" vertical="top" wrapText="1" readingOrder="1"/>
    </xf>
  </cellXfs>
  <cellStyles count="6">
    <cellStyle name="Millares 2" xfId="5" xr:uid="{00000000-0005-0000-0000-000000000000}"/>
    <cellStyle name="Millares 4 7 2 7 5 2 2 2" xfId="3" xr:uid="{00000000-0005-0000-0000-000001000000}"/>
    <cellStyle name="Normal" xfId="0" builtinId="0"/>
    <cellStyle name="Normal 2 4" xfId="2" xr:uid="{00000000-0005-0000-0000-000003000000}"/>
    <cellStyle name="Porcentaje" xfId="1" builtinId="5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wek/OneDrive/Documentos/TRABAJO%20VIRTUAL%20VANESSA/REPORTES/EJECUCION%20PRESUPUESTAL/SEPTIEMBRE/E.P.%20A%2030%20DE%20SEPTIEMBRE%20DE%20202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P. TOTAL ACUMULADA"/>
      <sheetName val="E.P. AGREGADA ACUMULADA"/>
      <sheetName val="EJECUCION A 30 SEPTIEMBRE 2020"/>
    </sheetNames>
    <sheetDataSet>
      <sheetData sheetId="0" refreshError="1"/>
      <sheetData sheetId="1">
        <row r="5">
          <cell r="T5">
            <v>64659900000</v>
          </cell>
          <cell r="V5">
            <v>64659900000</v>
          </cell>
          <cell r="W5">
            <v>0</v>
          </cell>
          <cell r="X5">
            <v>43107774330</v>
          </cell>
          <cell r="Y5">
            <v>43096092644</v>
          </cell>
          <cell r="AA5">
            <v>43096092644</v>
          </cell>
        </row>
        <row r="6">
          <cell r="T6">
            <v>26891000000</v>
          </cell>
          <cell r="V6">
            <v>26891000000</v>
          </cell>
          <cell r="W6">
            <v>0</v>
          </cell>
          <cell r="X6">
            <v>19100418254</v>
          </cell>
          <cell r="Y6">
            <v>19099849054</v>
          </cell>
          <cell r="AA6">
            <v>19099849054</v>
          </cell>
        </row>
        <row r="7">
          <cell r="T7">
            <v>5446600000</v>
          </cell>
          <cell r="V7">
            <v>5446600000</v>
          </cell>
          <cell r="W7">
            <v>0</v>
          </cell>
          <cell r="X7">
            <v>3549586571.2199998</v>
          </cell>
          <cell r="Y7">
            <v>3549586571.2199998</v>
          </cell>
          <cell r="AA7">
            <v>3549586571.2199998</v>
          </cell>
        </row>
        <row r="8">
          <cell r="T8">
            <v>3912931979</v>
          </cell>
          <cell r="V8">
            <v>2532675881</v>
          </cell>
          <cell r="W8">
            <v>1053844098</v>
          </cell>
          <cell r="X8">
            <v>911814381</v>
          </cell>
          <cell r="Y8">
            <v>881234381</v>
          </cell>
          <cell r="AA8">
            <v>881234381</v>
          </cell>
        </row>
        <row r="9">
          <cell r="T9">
            <v>787425568021</v>
          </cell>
          <cell r="V9">
            <v>634391333249.5</v>
          </cell>
          <cell r="W9">
            <v>153034234771.5</v>
          </cell>
          <cell r="X9">
            <v>622880252935.43005</v>
          </cell>
          <cell r="Y9">
            <v>440941495409.67999</v>
          </cell>
          <cell r="AA9">
            <v>440917995409.67999</v>
          </cell>
        </row>
        <row r="10">
          <cell r="T10">
            <v>65078626632</v>
          </cell>
          <cell r="V10">
            <v>64652383692.269997</v>
          </cell>
          <cell r="W10">
            <v>426242939.73000002</v>
          </cell>
          <cell r="X10">
            <v>52042567585.970001</v>
          </cell>
          <cell r="Y10">
            <v>40846999527.980003</v>
          </cell>
          <cell r="AA10">
            <v>40846999527.980003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232327516</v>
          </cell>
          <cell r="Y11">
            <v>231186637</v>
          </cell>
          <cell r="AA11">
            <v>231186637</v>
          </cell>
        </row>
        <row r="12">
          <cell r="T12">
            <v>10950000000</v>
          </cell>
          <cell r="V12">
            <v>5790233303</v>
          </cell>
          <cell r="W12">
            <v>5159766697</v>
          </cell>
          <cell r="X12">
            <v>4897081934.1000004</v>
          </cell>
          <cell r="Y12">
            <v>2374481026.5999999</v>
          </cell>
          <cell r="AA12">
            <v>2374481026.5999999</v>
          </cell>
        </row>
        <row r="13">
          <cell r="T13">
            <v>8293700000</v>
          </cell>
          <cell r="V13">
            <v>8293700000</v>
          </cell>
          <cell r="W13">
            <v>0</v>
          </cell>
          <cell r="X13">
            <v>1790125323</v>
          </cell>
          <cell r="Y13">
            <v>1790125323</v>
          </cell>
          <cell r="AA13">
            <v>1790125323</v>
          </cell>
        </row>
        <row r="14">
          <cell r="T14">
            <v>15322000000</v>
          </cell>
          <cell r="V14">
            <v>14644657551</v>
          </cell>
          <cell r="W14">
            <v>677342449</v>
          </cell>
          <cell r="X14">
            <v>8608860519</v>
          </cell>
          <cell r="Y14">
            <v>8608860519</v>
          </cell>
          <cell r="AA14">
            <v>8608860519</v>
          </cell>
        </row>
        <row r="15">
          <cell r="T15">
            <v>104386760863</v>
          </cell>
          <cell r="V15">
            <v>104386760863</v>
          </cell>
          <cell r="W15">
            <v>0</v>
          </cell>
          <cell r="X15">
            <v>102640345135.67</v>
          </cell>
          <cell r="Y15">
            <v>32881539651</v>
          </cell>
          <cell r="AA15">
            <v>32881539651</v>
          </cell>
        </row>
        <row r="16">
          <cell r="T16">
            <v>108200000</v>
          </cell>
          <cell r="V16">
            <v>82683700</v>
          </cell>
          <cell r="W16">
            <v>25516300</v>
          </cell>
          <cell r="X16">
            <v>38102691</v>
          </cell>
          <cell r="Y16">
            <v>38102691</v>
          </cell>
          <cell r="AA16">
            <v>38102691</v>
          </cell>
        </row>
        <row r="17">
          <cell r="T17">
            <v>957835000</v>
          </cell>
          <cell r="V17">
            <v>957835000</v>
          </cell>
          <cell r="W17">
            <v>0</v>
          </cell>
          <cell r="X17">
            <v>492349000</v>
          </cell>
          <cell r="Y17">
            <v>443165000</v>
          </cell>
          <cell r="AA17">
            <v>443165000</v>
          </cell>
        </row>
        <row r="18">
          <cell r="T18">
            <v>10300000</v>
          </cell>
          <cell r="V18">
            <v>10300000</v>
          </cell>
          <cell r="W18">
            <v>0</v>
          </cell>
          <cell r="X18">
            <v>1111920</v>
          </cell>
          <cell r="Y18">
            <v>1111920</v>
          </cell>
          <cell r="AA18">
            <v>1111920</v>
          </cell>
        </row>
        <row r="19">
          <cell r="T19">
            <v>625300000</v>
          </cell>
          <cell r="V19">
            <v>0</v>
          </cell>
          <cell r="W19">
            <v>625300000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51500000</v>
          </cell>
          <cell r="V20">
            <v>0</v>
          </cell>
          <cell r="W20">
            <v>51500000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825104132</v>
          </cell>
          <cell r="V21">
            <v>825104131</v>
          </cell>
          <cell r="W21">
            <v>1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1651894856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  <row r="23">
          <cell r="T23">
            <v>3523001012</v>
          </cell>
          <cell r="V23">
            <v>3140180068</v>
          </cell>
          <cell r="W23">
            <v>382820944</v>
          </cell>
          <cell r="X23">
            <v>3140180068</v>
          </cell>
          <cell r="Y23">
            <v>782140592</v>
          </cell>
          <cell r="AA23">
            <v>782140592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Normal="100" workbookViewId="0">
      <selection activeCell="I29" sqref="I29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6" width="16.7109375" style="1" bestFit="1" customWidth="1"/>
    <col min="7" max="7" width="15.5703125" style="1" bestFit="1" customWidth="1"/>
    <col min="8" max="8" width="17.5703125" style="1" bestFit="1" customWidth="1"/>
    <col min="9" max="9" width="18.85546875" style="1" bestFit="1" customWidth="1"/>
    <col min="10" max="11" width="15.285156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26.25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5.75" customHeight="1" x14ac:dyDescent="0.25">
      <c r="A3" s="35" t="s">
        <v>2</v>
      </c>
      <c r="B3" s="36"/>
      <c r="C3" s="36"/>
      <c r="D3" s="36"/>
      <c r="E3" s="37"/>
      <c r="F3" s="38" t="s">
        <v>3</v>
      </c>
      <c r="G3" s="39"/>
      <c r="H3" s="39"/>
      <c r="I3" s="39"/>
      <c r="J3" s="39"/>
      <c r="K3" s="40"/>
      <c r="L3" s="41" t="s">
        <v>4</v>
      </c>
      <c r="M3" s="42"/>
      <c r="N3" s="43"/>
    </row>
    <row r="4" spans="1:14" ht="56.25" x14ac:dyDescent="0.25">
      <c r="A4" s="2" t="s">
        <v>5</v>
      </c>
      <c r="B4" s="2" t="s">
        <v>6</v>
      </c>
      <c r="C4" s="2" t="s">
        <v>7</v>
      </c>
      <c r="D4" s="3" t="s">
        <v>8</v>
      </c>
      <c r="E4" s="2" t="s">
        <v>9</v>
      </c>
      <c r="F4" s="3" t="s">
        <v>10</v>
      </c>
      <c r="G4" s="3" t="s">
        <v>11</v>
      </c>
      <c r="H4" s="3" t="s">
        <v>12</v>
      </c>
      <c r="I4" s="2" t="s">
        <v>13</v>
      </c>
      <c r="J4" s="2" t="s">
        <v>14</v>
      </c>
      <c r="K4" s="3" t="s">
        <v>15</v>
      </c>
      <c r="L4" s="4" t="s">
        <v>16</v>
      </c>
      <c r="M4" s="4" t="s">
        <v>17</v>
      </c>
      <c r="N4" s="4" t="s">
        <v>18</v>
      </c>
    </row>
    <row r="5" spans="1:14" x14ac:dyDescent="0.25">
      <c r="A5" s="5" t="s">
        <v>19</v>
      </c>
      <c r="B5" s="6" t="s">
        <v>20</v>
      </c>
      <c r="C5" s="6" t="s">
        <v>21</v>
      </c>
      <c r="D5" s="6" t="s">
        <v>22</v>
      </c>
      <c r="E5" s="5" t="s">
        <v>23</v>
      </c>
      <c r="F5" s="7">
        <f t="shared" ref="F5:K5" si="0">F9+F11+F12+F15+F16+F20+F23</f>
        <v>923401300000</v>
      </c>
      <c r="G5" s="7">
        <f t="shared" si="0"/>
        <v>763072683684.5</v>
      </c>
      <c r="H5" s="7">
        <f t="shared" si="0"/>
        <v>160002204315.5</v>
      </c>
      <c r="I5" s="7">
        <f t="shared" si="0"/>
        <v>705117456374.75</v>
      </c>
      <c r="J5" s="7">
        <f t="shared" si="0"/>
        <v>520612126176.5</v>
      </c>
      <c r="K5" s="7">
        <f t="shared" si="0"/>
        <v>520588626176.5</v>
      </c>
      <c r="L5" s="8">
        <f t="shared" ref="L5:L25" si="1">+I5/F5</f>
        <v>0.76360890587304786</v>
      </c>
      <c r="M5" s="8">
        <f t="shared" ref="M5:M28" si="2">+J5/F5</f>
        <v>0.56379834658723138</v>
      </c>
      <c r="N5" s="8">
        <f t="shared" ref="N5:N28" si="3">+K5/F5</f>
        <v>0.56377289719702584</v>
      </c>
    </row>
    <row r="6" spans="1:14" ht="15.75" customHeight="1" x14ac:dyDescent="0.25">
      <c r="A6" s="5" t="s">
        <v>19</v>
      </c>
      <c r="B6" s="6" t="s">
        <v>20</v>
      </c>
      <c r="C6" s="9" t="s">
        <v>24</v>
      </c>
      <c r="D6" s="6" t="s">
        <v>25</v>
      </c>
      <c r="E6" s="5" t="s">
        <v>26</v>
      </c>
      <c r="F6" s="7">
        <f t="shared" ref="F6:K6" si="4">F13+F22</f>
        <v>65703926632</v>
      </c>
      <c r="G6" s="7">
        <f t="shared" si="4"/>
        <v>64652383692.269997</v>
      </c>
      <c r="H6" s="7">
        <f t="shared" si="4"/>
        <v>1051542939.73</v>
      </c>
      <c r="I6" s="7">
        <f t="shared" si="4"/>
        <v>52042567585.970001</v>
      </c>
      <c r="J6" s="7">
        <f t="shared" si="4"/>
        <v>40846999527.980003</v>
      </c>
      <c r="K6" s="7">
        <f t="shared" si="4"/>
        <v>40846999527.980003</v>
      </c>
      <c r="L6" s="8">
        <f t="shared" si="1"/>
        <v>0.79207697703448277</v>
      </c>
      <c r="M6" s="8">
        <f t="shared" si="2"/>
        <v>0.62168277638502889</v>
      </c>
      <c r="N6" s="8">
        <f t="shared" si="3"/>
        <v>0.62168277638502889</v>
      </c>
    </row>
    <row r="7" spans="1:14" x14ac:dyDescent="0.25">
      <c r="A7" s="5" t="s">
        <v>19</v>
      </c>
      <c r="B7" s="6" t="s">
        <v>27</v>
      </c>
      <c r="C7" s="6" t="s">
        <v>21</v>
      </c>
      <c r="D7" s="6" t="s">
        <v>28</v>
      </c>
      <c r="E7" s="5" t="s">
        <v>29</v>
      </c>
      <c r="F7" s="7">
        <f>+F18+F21</f>
        <v>105344595863</v>
      </c>
      <c r="G7" s="7">
        <f>+G18+G21</f>
        <v>105344595863</v>
      </c>
      <c r="H7" s="7">
        <f t="shared" ref="H7:K7" si="5">+H18+H21</f>
        <v>0</v>
      </c>
      <c r="I7" s="7">
        <f t="shared" si="5"/>
        <v>103132694135.67</v>
      </c>
      <c r="J7" s="7">
        <f t="shared" si="5"/>
        <v>33324704651</v>
      </c>
      <c r="K7" s="7">
        <f t="shared" si="5"/>
        <v>33324704651</v>
      </c>
      <c r="L7" s="8">
        <f t="shared" si="1"/>
        <v>0.97900317800633485</v>
      </c>
      <c r="M7" s="8">
        <f t="shared" si="2"/>
        <v>0.31633995439441975</v>
      </c>
      <c r="N7" s="8">
        <f t="shared" si="3"/>
        <v>0.31633995439441975</v>
      </c>
    </row>
    <row r="8" spans="1:14" x14ac:dyDescent="0.25">
      <c r="A8" s="10" t="s">
        <v>30</v>
      </c>
      <c r="B8" s="11"/>
      <c r="C8" s="11"/>
      <c r="D8" s="11"/>
      <c r="E8" s="10"/>
      <c r="F8" s="10">
        <f>SUM(F5:F7)</f>
        <v>1094449822495</v>
      </c>
      <c r="G8" s="10">
        <f t="shared" ref="G8:K8" si="6">SUM(G5:G7)</f>
        <v>933069663239.77002</v>
      </c>
      <c r="H8" s="10">
        <f t="shared" si="6"/>
        <v>161053747255.23001</v>
      </c>
      <c r="I8" s="10">
        <f t="shared" si="6"/>
        <v>860292718096.39001</v>
      </c>
      <c r="J8" s="10">
        <f t="shared" si="6"/>
        <v>594783830355.47998</v>
      </c>
      <c r="K8" s="10">
        <f t="shared" si="6"/>
        <v>594760330355.47998</v>
      </c>
      <c r="L8" s="12">
        <f t="shared" si="1"/>
        <v>0.78605039757345319</v>
      </c>
      <c r="M8" s="12">
        <f t="shared" si="2"/>
        <v>0.54345463641225744</v>
      </c>
      <c r="N8" s="12">
        <f t="shared" si="3"/>
        <v>0.54343316443655154</v>
      </c>
    </row>
    <row r="9" spans="1:14" x14ac:dyDescent="0.25">
      <c r="A9" s="5" t="s">
        <v>31</v>
      </c>
      <c r="B9" s="6" t="s">
        <v>20</v>
      </c>
      <c r="C9" s="6" t="s">
        <v>21</v>
      </c>
      <c r="D9" s="6" t="s">
        <v>22</v>
      </c>
      <c r="E9" s="5" t="s">
        <v>23</v>
      </c>
      <c r="F9" s="13">
        <f>SUM('[2]E.P. AGREGADA ACUMULADA'!T5:T7)</f>
        <v>96997500000</v>
      </c>
      <c r="G9" s="13">
        <f>SUM('[2]E.P. AGREGADA ACUMULADA'!V5:V7)</f>
        <v>96997500000</v>
      </c>
      <c r="H9" s="13">
        <f>SUM('[2]E.P. AGREGADA ACUMULADA'!W5:W7)</f>
        <v>0</v>
      </c>
      <c r="I9" s="13">
        <f>SUM('[2]E.P. AGREGADA ACUMULADA'!X5:X7)</f>
        <v>65757779155.220001</v>
      </c>
      <c r="J9" s="13">
        <f>SUM('[2]E.P. AGREGADA ACUMULADA'!Y5:Y7)</f>
        <v>65745528269.220001</v>
      </c>
      <c r="K9" s="13">
        <f>SUM('[2]E.P. AGREGADA ACUMULADA'!AA5:AA7)</f>
        <v>65745528269.220001</v>
      </c>
      <c r="L9" s="8">
        <f t="shared" si="1"/>
        <v>0.67793272151570916</v>
      </c>
      <c r="M9" s="8">
        <f t="shared" si="2"/>
        <v>0.67780642046671302</v>
      </c>
      <c r="N9" s="8">
        <f t="shared" si="3"/>
        <v>0.67780642046671302</v>
      </c>
    </row>
    <row r="10" spans="1:14" x14ac:dyDescent="0.25">
      <c r="A10" s="14" t="s">
        <v>32</v>
      </c>
      <c r="B10" s="15"/>
      <c r="C10" s="15"/>
      <c r="D10" s="15"/>
      <c r="E10" s="14"/>
      <c r="F10" s="14">
        <f>SUM(F9)</f>
        <v>96997500000</v>
      </c>
      <c r="G10" s="14">
        <f t="shared" ref="G10:K10" si="7">SUM(G9)</f>
        <v>96997500000</v>
      </c>
      <c r="H10" s="14">
        <f t="shared" si="7"/>
        <v>0</v>
      </c>
      <c r="I10" s="14">
        <f>SUM(I9)</f>
        <v>65757779155.220001</v>
      </c>
      <c r="J10" s="14">
        <f t="shared" si="7"/>
        <v>65745528269.220001</v>
      </c>
      <c r="K10" s="14">
        <f t="shared" si="7"/>
        <v>65745528269.220001</v>
      </c>
      <c r="L10" s="12">
        <f t="shared" si="1"/>
        <v>0.67793272151570916</v>
      </c>
      <c r="M10" s="12">
        <f t="shared" si="2"/>
        <v>0.67780642046671302</v>
      </c>
      <c r="N10" s="12">
        <f t="shared" si="3"/>
        <v>0.67780642046671302</v>
      </c>
    </row>
    <row r="11" spans="1:14" ht="22.5" x14ac:dyDescent="0.25">
      <c r="A11" s="5" t="s">
        <v>33</v>
      </c>
      <c r="B11" s="6" t="s">
        <v>20</v>
      </c>
      <c r="C11" s="6" t="s">
        <v>21</v>
      </c>
      <c r="D11" s="6" t="s">
        <v>22</v>
      </c>
      <c r="E11" s="5" t="s">
        <v>23</v>
      </c>
      <c r="F11" s="13">
        <f>SUM('[2]E.P. AGREGADA ACUMULADA'!T8)</f>
        <v>3912931979</v>
      </c>
      <c r="G11" s="13">
        <f>SUM('[2]E.P. AGREGADA ACUMULADA'!V8)</f>
        <v>2532675881</v>
      </c>
      <c r="H11" s="13">
        <f>SUM('[2]E.P. AGREGADA ACUMULADA'!W8)</f>
        <v>1053844098</v>
      </c>
      <c r="I11" s="13">
        <f>SUM('[2]E.P. AGREGADA ACUMULADA'!X8)</f>
        <v>911814381</v>
      </c>
      <c r="J11" s="13">
        <f>SUM('[2]E.P. AGREGADA ACUMULADA'!Y8)</f>
        <v>881234381</v>
      </c>
      <c r="K11" s="13">
        <f>SUM('[2]E.P. AGREGADA ACUMULADA'!AA8)</f>
        <v>881234381</v>
      </c>
      <c r="L11" s="8">
        <f t="shared" si="1"/>
        <v>0.23302587059870788</v>
      </c>
      <c r="M11" s="8">
        <f t="shared" si="2"/>
        <v>0.22521075902403259</v>
      </c>
      <c r="N11" s="8">
        <f t="shared" si="3"/>
        <v>0.22521075902403259</v>
      </c>
    </row>
    <row r="12" spans="1:14" ht="22.5" x14ac:dyDescent="0.25">
      <c r="A12" s="5" t="s">
        <v>34</v>
      </c>
      <c r="B12" s="6" t="s">
        <v>20</v>
      </c>
      <c r="C12" s="6" t="s">
        <v>21</v>
      </c>
      <c r="D12" s="6" t="s">
        <v>22</v>
      </c>
      <c r="E12" s="5" t="s">
        <v>23</v>
      </c>
      <c r="F12" s="13">
        <f>SUM('[2]E.P. AGREGADA ACUMULADA'!T9)</f>
        <v>787425568021</v>
      </c>
      <c r="G12" s="13">
        <f>SUM('[2]E.P. AGREGADA ACUMULADA'!V9)</f>
        <v>634391333249.5</v>
      </c>
      <c r="H12" s="13">
        <f>SUM('[2]E.P. AGREGADA ACUMULADA'!W9)</f>
        <v>153034234771.5</v>
      </c>
      <c r="I12" s="13">
        <f>SUM('[2]E.P. AGREGADA ACUMULADA'!X9)</f>
        <v>622880252935.43005</v>
      </c>
      <c r="J12" s="13">
        <f>SUM('[2]E.P. AGREGADA ACUMULADA'!Y9)</f>
        <v>440941495409.67999</v>
      </c>
      <c r="K12" s="13">
        <f>SUM('[2]E.P. AGREGADA ACUMULADA'!AA9)</f>
        <v>440917995409.67999</v>
      </c>
      <c r="L12" s="8">
        <f t="shared" si="1"/>
        <v>0.79103381733067923</v>
      </c>
      <c r="M12" s="8">
        <f t="shared" si="2"/>
        <v>0.55997863584475382</v>
      </c>
      <c r="N12" s="8">
        <f t="shared" si="3"/>
        <v>0.55994879175414469</v>
      </c>
    </row>
    <row r="13" spans="1:14" ht="22.5" x14ac:dyDescent="0.25">
      <c r="A13" s="5" t="s">
        <v>34</v>
      </c>
      <c r="B13" s="6" t="s">
        <v>20</v>
      </c>
      <c r="C13" s="6" t="s">
        <v>21</v>
      </c>
      <c r="D13" s="6" t="s">
        <v>25</v>
      </c>
      <c r="E13" s="5" t="s">
        <v>23</v>
      </c>
      <c r="F13" s="13">
        <f>SUM('[2]E.P. AGREGADA ACUMULADA'!T10)</f>
        <v>65078626632</v>
      </c>
      <c r="G13" s="13">
        <f>SUM('[2]E.P. AGREGADA ACUMULADA'!V10)</f>
        <v>64652383692.269997</v>
      </c>
      <c r="H13" s="13">
        <f>SUM('[2]E.P. AGREGADA ACUMULADA'!W10)</f>
        <v>426242939.73000002</v>
      </c>
      <c r="I13" s="13">
        <f>SUM('[2]E.P. AGREGADA ACUMULADA'!X10)</f>
        <v>52042567585.970001</v>
      </c>
      <c r="J13" s="13">
        <f>SUM('[2]E.P. AGREGADA ACUMULADA'!Y10)</f>
        <v>40846999527.980003</v>
      </c>
      <c r="K13" s="13">
        <f>SUM('[2]E.P. AGREGADA ACUMULADA'!AA10)</f>
        <v>40846999527.980003</v>
      </c>
      <c r="L13" s="8">
        <f t="shared" si="1"/>
        <v>0.79968755149451787</v>
      </c>
      <c r="M13" s="8">
        <f t="shared" si="2"/>
        <v>0.62765613907247098</v>
      </c>
      <c r="N13" s="8">
        <f t="shared" si="3"/>
        <v>0.62765613907247098</v>
      </c>
    </row>
    <row r="14" spans="1:14" ht="22.5" x14ac:dyDescent="0.25">
      <c r="A14" s="14" t="s">
        <v>35</v>
      </c>
      <c r="B14" s="15"/>
      <c r="C14" s="15"/>
      <c r="D14" s="15"/>
      <c r="E14" s="14"/>
      <c r="F14" s="14">
        <f>SUM(F11:F13)</f>
        <v>856417126632</v>
      </c>
      <c r="G14" s="14">
        <f t="shared" ref="G14:K14" si="8">SUM(G11:G13)</f>
        <v>701576392822.77002</v>
      </c>
      <c r="H14" s="14">
        <f t="shared" si="8"/>
        <v>154514321809.23001</v>
      </c>
      <c r="I14" s="14">
        <f>SUM(I11:I13)</f>
        <v>675834634902.40002</v>
      </c>
      <c r="J14" s="14">
        <f t="shared" si="8"/>
        <v>482669729318.65997</v>
      </c>
      <c r="K14" s="14">
        <f t="shared" si="8"/>
        <v>482646229318.65997</v>
      </c>
      <c r="L14" s="12">
        <f t="shared" si="1"/>
        <v>0.78914189579583716</v>
      </c>
      <c r="M14" s="12">
        <f t="shared" si="2"/>
        <v>0.56359186932288174</v>
      </c>
      <c r="N14" s="12">
        <f t="shared" si="3"/>
        <v>0.56356442942324725</v>
      </c>
    </row>
    <row r="15" spans="1:14" x14ac:dyDescent="0.25">
      <c r="A15" s="5" t="s">
        <v>36</v>
      </c>
      <c r="B15" s="6" t="s">
        <v>20</v>
      </c>
      <c r="C15" s="6" t="s">
        <v>21</v>
      </c>
      <c r="D15" s="6" t="s">
        <v>22</v>
      </c>
      <c r="E15" s="5" t="s">
        <v>23</v>
      </c>
      <c r="F15" s="13">
        <f>SUM('[2]E.P. AGREGADA ACUMULADA'!T13)</f>
        <v>8293700000</v>
      </c>
      <c r="G15" s="13">
        <f>SUM('[2]E.P. AGREGADA ACUMULADA'!V13)</f>
        <v>8293700000</v>
      </c>
      <c r="H15" s="13">
        <f>SUM('[2]E.P. AGREGADA ACUMULADA'!W13)</f>
        <v>0</v>
      </c>
      <c r="I15" s="13">
        <f>SUM('[2]E.P. AGREGADA ACUMULADA'!X13)</f>
        <v>1790125323</v>
      </c>
      <c r="J15" s="13">
        <f>SUM('[2]E.P. AGREGADA ACUMULADA'!Y13)</f>
        <v>1790125323</v>
      </c>
      <c r="K15" s="13">
        <f>SUM('[2]E.P. AGREGADA ACUMULADA'!AA13)</f>
        <v>1790125323</v>
      </c>
      <c r="L15" s="8">
        <f t="shared" si="1"/>
        <v>0.21584158132076153</v>
      </c>
      <c r="M15" s="8">
        <f t="shared" si="2"/>
        <v>0.21584158132076153</v>
      </c>
      <c r="N15" s="8">
        <f t="shared" si="3"/>
        <v>0.21584158132076153</v>
      </c>
    </row>
    <row r="16" spans="1:14" x14ac:dyDescent="0.25">
      <c r="A16" s="5" t="s">
        <v>36</v>
      </c>
      <c r="B16" s="6" t="s">
        <v>20</v>
      </c>
      <c r="C16" s="6" t="s">
        <v>21</v>
      </c>
      <c r="D16" s="6" t="s">
        <v>22</v>
      </c>
      <c r="E16" s="5" t="s">
        <v>23</v>
      </c>
      <c r="F16" s="13">
        <f>'[2]E.P. AGREGADA ACUMULADA'!T11+'[2]E.P. AGREGADA ACUMULADA'!T12+'[2]E.P. AGREGADA ACUMULADA'!T14</f>
        <v>26601600000</v>
      </c>
      <c r="G16" s="13">
        <f>'[2]E.P. AGREGADA ACUMULADA'!V11+'[2]E.P. AGREGADA ACUMULADA'!V12+'[2]E.P. AGREGADA ACUMULADA'!V14</f>
        <v>20764490854</v>
      </c>
      <c r="H16" s="13">
        <f>'[2]E.P. AGREGADA ACUMULADA'!W11+'[2]E.P. AGREGADA ACUMULADA'!W12+'[2]E.P. AGREGADA ACUMULADA'!W14</f>
        <v>5837109146</v>
      </c>
      <c r="I16" s="13">
        <f>'[2]E.P. AGREGADA ACUMULADA'!X11+'[2]E.P. AGREGADA ACUMULADA'!X12+'[2]E.P. AGREGADA ACUMULADA'!X14</f>
        <v>13738269969.1</v>
      </c>
      <c r="J16" s="13">
        <f>'[2]E.P. AGREGADA ACUMULADA'!Y11+'[2]E.P. AGREGADA ACUMULADA'!Y12+'[2]E.P. AGREGADA ACUMULADA'!Y14</f>
        <v>11214528182.6</v>
      </c>
      <c r="K16" s="13">
        <f>'[2]E.P. AGREGADA ACUMULADA'!AA11+'[2]E.P. AGREGADA ACUMULADA'!AA12+'[2]E.P. AGREGADA ACUMULADA'!AA14</f>
        <v>11214528182.6</v>
      </c>
      <c r="L16" s="8">
        <f t="shared" si="1"/>
        <v>0.51644525025186461</v>
      </c>
      <c r="M16" s="8">
        <f t="shared" si="2"/>
        <v>0.42157344605587638</v>
      </c>
      <c r="N16" s="8">
        <f t="shared" si="3"/>
        <v>0.42157344605587638</v>
      </c>
    </row>
    <row r="17" spans="1:14" x14ac:dyDescent="0.25">
      <c r="A17" s="14" t="s">
        <v>37</v>
      </c>
      <c r="B17" s="15"/>
      <c r="C17" s="15"/>
      <c r="D17" s="15"/>
      <c r="E17" s="14"/>
      <c r="F17" s="16">
        <f>SUM(F15:F16)</f>
        <v>34895300000</v>
      </c>
      <c r="G17" s="16">
        <f t="shared" ref="G17:K17" si="9">SUM(G15:G16)</f>
        <v>29058190854</v>
      </c>
      <c r="H17" s="16">
        <f t="shared" si="9"/>
        <v>5837109146</v>
      </c>
      <c r="I17" s="16">
        <f>SUM(I15:I16)</f>
        <v>15528395292.1</v>
      </c>
      <c r="J17" s="16">
        <f t="shared" si="9"/>
        <v>13004653505.6</v>
      </c>
      <c r="K17" s="16">
        <f t="shared" si="9"/>
        <v>13004653505.6</v>
      </c>
      <c r="L17" s="12">
        <f t="shared" si="1"/>
        <v>0.44499962149917038</v>
      </c>
      <c r="M17" s="12">
        <f t="shared" si="2"/>
        <v>0.37267636345295785</v>
      </c>
      <c r="N17" s="12">
        <f t="shared" si="3"/>
        <v>0.37267636345295785</v>
      </c>
    </row>
    <row r="18" spans="1:14" x14ac:dyDescent="0.25">
      <c r="A18" s="5" t="s">
        <v>38</v>
      </c>
      <c r="B18" s="6" t="s">
        <v>27</v>
      </c>
      <c r="C18" s="6" t="s">
        <v>21</v>
      </c>
      <c r="D18" s="6" t="s">
        <v>28</v>
      </c>
      <c r="E18" s="5" t="s">
        <v>29</v>
      </c>
      <c r="F18" s="17">
        <f>SUM('[2]E.P. AGREGADA ACUMULADA'!T15)</f>
        <v>104386760863</v>
      </c>
      <c r="G18" s="17">
        <f>SUM('[2]E.P. AGREGADA ACUMULADA'!V15)</f>
        <v>104386760863</v>
      </c>
      <c r="H18" s="17">
        <f>SUM('[2]E.P. AGREGADA ACUMULADA'!W15)</f>
        <v>0</v>
      </c>
      <c r="I18" s="17">
        <f>SUM('[2]E.P. AGREGADA ACUMULADA'!X15)</f>
        <v>102640345135.67</v>
      </c>
      <c r="J18" s="17">
        <f>SUM('[2]E.P. AGREGADA ACUMULADA'!Y15)</f>
        <v>32881539651</v>
      </c>
      <c r="K18" s="17">
        <f>SUM('[2]E.P. AGREGADA ACUMULADA'!AA15)</f>
        <v>32881539651</v>
      </c>
      <c r="L18" s="8">
        <f t="shared" si="1"/>
        <v>0.9832697584167589</v>
      </c>
      <c r="M18" s="8">
        <f t="shared" si="2"/>
        <v>0.31499722167023286</v>
      </c>
      <c r="N18" s="8">
        <f t="shared" si="3"/>
        <v>0.31499722167023286</v>
      </c>
    </row>
    <row r="19" spans="1:14" x14ac:dyDescent="0.25">
      <c r="A19" s="14" t="s">
        <v>39</v>
      </c>
      <c r="B19" s="15"/>
      <c r="C19" s="15"/>
      <c r="D19" s="15"/>
      <c r="E19" s="14"/>
      <c r="F19" s="16">
        <f>SUM(F18)</f>
        <v>104386760863</v>
      </c>
      <c r="G19" s="16">
        <f t="shared" ref="G19:K19" si="10">SUM(G18)</f>
        <v>104386760863</v>
      </c>
      <c r="H19" s="16">
        <f t="shared" si="10"/>
        <v>0</v>
      </c>
      <c r="I19" s="16">
        <f t="shared" si="10"/>
        <v>102640345135.67</v>
      </c>
      <c r="J19" s="16">
        <f t="shared" si="10"/>
        <v>32881539651</v>
      </c>
      <c r="K19" s="16">
        <f t="shared" si="10"/>
        <v>32881539651</v>
      </c>
      <c r="L19" s="12">
        <f t="shared" si="1"/>
        <v>0.9832697584167589</v>
      </c>
      <c r="M19" s="12">
        <f t="shared" si="2"/>
        <v>0.31499722167023286</v>
      </c>
      <c r="N19" s="12">
        <f t="shared" si="3"/>
        <v>0.31499722167023286</v>
      </c>
    </row>
    <row r="20" spans="1:14" x14ac:dyDescent="0.25">
      <c r="A20" s="5" t="s">
        <v>40</v>
      </c>
      <c r="B20" s="6" t="s">
        <v>20</v>
      </c>
      <c r="C20" s="6" t="s">
        <v>21</v>
      </c>
      <c r="D20" s="18">
        <v>10</v>
      </c>
      <c r="E20" s="5" t="s">
        <v>23</v>
      </c>
      <c r="F20" s="17">
        <f>SUM('[2]E.P. AGREGADA ACUMULADA'!T16)</f>
        <v>108200000</v>
      </c>
      <c r="G20" s="17">
        <f>SUM('[2]E.P. AGREGADA ACUMULADA'!V16)</f>
        <v>82683700</v>
      </c>
      <c r="H20" s="17">
        <f>SUM('[2]E.P. AGREGADA ACUMULADA'!W16)</f>
        <v>25516300</v>
      </c>
      <c r="I20" s="17">
        <f>SUM('[2]E.P. AGREGADA ACUMULADA'!X16)</f>
        <v>38102691</v>
      </c>
      <c r="J20" s="17">
        <f>SUM('[2]E.P. AGREGADA ACUMULADA'!Y16)</f>
        <v>38102691</v>
      </c>
      <c r="K20" s="17">
        <f>SUM('[2]E.P. AGREGADA ACUMULADA'!AA16)</f>
        <v>38102691</v>
      </c>
      <c r="L20" s="8">
        <f>+I20/F20</f>
        <v>0.35215056377079484</v>
      </c>
      <c r="M20" s="8">
        <f t="shared" si="2"/>
        <v>0.35215056377079484</v>
      </c>
      <c r="N20" s="8">
        <f t="shared" si="3"/>
        <v>0.35215056377079484</v>
      </c>
    </row>
    <row r="21" spans="1:14" x14ac:dyDescent="0.25">
      <c r="A21" s="5" t="s">
        <v>40</v>
      </c>
      <c r="B21" s="6" t="s">
        <v>27</v>
      </c>
      <c r="C21" s="6" t="s">
        <v>21</v>
      </c>
      <c r="D21" s="18">
        <v>20</v>
      </c>
      <c r="E21" s="5" t="s">
        <v>29</v>
      </c>
      <c r="F21" s="17">
        <f>SUM('[2]E.P. AGREGADA ACUMULADA'!T17)</f>
        <v>957835000</v>
      </c>
      <c r="G21" s="17">
        <f>SUM('[2]E.P. AGREGADA ACUMULADA'!V17)</f>
        <v>957835000</v>
      </c>
      <c r="H21" s="17">
        <f>SUM('[2]E.P. AGREGADA ACUMULADA'!W17)</f>
        <v>0</v>
      </c>
      <c r="I21" s="17">
        <f>SUM('[2]E.P. AGREGADA ACUMULADA'!X17)</f>
        <v>492349000</v>
      </c>
      <c r="J21" s="17">
        <f>SUM('[2]E.P. AGREGADA ACUMULADA'!Y17)</f>
        <v>443165000</v>
      </c>
      <c r="K21" s="17">
        <f>SUM('[2]E.P. AGREGADA ACUMULADA'!AA17)</f>
        <v>443165000</v>
      </c>
      <c r="L21" s="8">
        <f>+I21/F21</f>
        <v>0.51402277010132225</v>
      </c>
      <c r="M21" s="8">
        <f t="shared" si="2"/>
        <v>0.46267363376782011</v>
      </c>
      <c r="N21" s="8">
        <f t="shared" si="3"/>
        <v>0.46267363376782011</v>
      </c>
    </row>
    <row r="22" spans="1:14" ht="22.5" x14ac:dyDescent="0.25">
      <c r="A22" s="5" t="s">
        <v>41</v>
      </c>
      <c r="B22" s="6" t="s">
        <v>20</v>
      </c>
      <c r="C22" s="6" t="s">
        <v>42</v>
      </c>
      <c r="D22" s="18">
        <v>11</v>
      </c>
      <c r="E22" s="5" t="s">
        <v>43</v>
      </c>
      <c r="F22" s="17">
        <f>SUM('[2]E.P. AGREGADA ACUMULADA'!T19)</f>
        <v>625300000</v>
      </c>
      <c r="G22" s="17">
        <f>SUM('[2]E.P. AGREGADA ACUMULADA'!V19)</f>
        <v>0</v>
      </c>
      <c r="H22" s="17">
        <f>SUM('[2]E.P. AGREGADA ACUMULADA'!W19)</f>
        <v>625300000</v>
      </c>
      <c r="I22" s="17">
        <f>SUM('[2]E.P. AGREGADA ACUMULADA'!X19)</f>
        <v>0</v>
      </c>
      <c r="J22" s="17">
        <f>SUM('[2]E.P. AGREGADA ACUMULADA'!Y19)</f>
        <v>0</v>
      </c>
      <c r="K22" s="17">
        <f>SUM('[2]E.P. AGREGADA ACUMULADA'!AA19)</f>
        <v>0</v>
      </c>
      <c r="L22" s="8">
        <f>+I22/F22</f>
        <v>0</v>
      </c>
      <c r="M22" s="8">
        <f t="shared" si="2"/>
        <v>0</v>
      </c>
      <c r="N22" s="8">
        <f t="shared" si="3"/>
        <v>0</v>
      </c>
    </row>
    <row r="23" spans="1:14" ht="22.5" x14ac:dyDescent="0.25">
      <c r="A23" s="5" t="s">
        <v>44</v>
      </c>
      <c r="B23" s="6" t="s">
        <v>20</v>
      </c>
      <c r="C23" s="6" t="s">
        <v>21</v>
      </c>
      <c r="D23" s="18">
        <v>10</v>
      </c>
      <c r="E23" s="5" t="s">
        <v>23</v>
      </c>
      <c r="F23" s="17">
        <f>'[2]E.P. AGREGADA ACUMULADA'!T18+'[2]E.P. AGREGADA ACUMULADA'!T20</f>
        <v>61800000</v>
      </c>
      <c r="G23" s="17">
        <f>'[2]E.P. AGREGADA ACUMULADA'!V18+'[2]E.P. AGREGADA ACUMULADA'!V20</f>
        <v>10300000</v>
      </c>
      <c r="H23" s="17">
        <f>'[2]E.P. AGREGADA ACUMULADA'!W18+'[2]E.P. AGREGADA ACUMULADA'!W20</f>
        <v>51500000</v>
      </c>
      <c r="I23" s="17">
        <f>'[2]E.P. AGREGADA ACUMULADA'!X18+'[2]E.P. AGREGADA ACUMULADA'!X20</f>
        <v>1111920</v>
      </c>
      <c r="J23" s="17">
        <f>'[2]E.P. AGREGADA ACUMULADA'!Y18+'[2]E.P. AGREGADA ACUMULADA'!Y20</f>
        <v>1111920</v>
      </c>
      <c r="K23" s="17">
        <f>'[2]E.P. AGREGADA ACUMULADA'!AA18+'[2]E.P. AGREGADA ACUMULADA'!AA20</f>
        <v>1111920</v>
      </c>
      <c r="L23" s="8">
        <f>+I23/F23</f>
        <v>1.7992233009708737E-2</v>
      </c>
      <c r="M23" s="8">
        <f t="shared" si="2"/>
        <v>1.7992233009708737E-2</v>
      </c>
      <c r="N23" s="8">
        <f t="shared" si="3"/>
        <v>1.7992233009708737E-2</v>
      </c>
    </row>
    <row r="24" spans="1:14" ht="33.75" x14ac:dyDescent="0.25">
      <c r="A24" s="14" t="s">
        <v>45</v>
      </c>
      <c r="B24" s="15"/>
      <c r="C24" s="15"/>
      <c r="D24" s="15"/>
      <c r="E24" s="14"/>
      <c r="F24" s="16">
        <f>SUM(F20:F23)</f>
        <v>1753135000</v>
      </c>
      <c r="G24" s="16">
        <f t="shared" ref="G24:K24" si="11">SUM(G20:G23)</f>
        <v>1050818700</v>
      </c>
      <c r="H24" s="16">
        <f t="shared" si="11"/>
        <v>702316300</v>
      </c>
      <c r="I24" s="16">
        <f>SUM(I20:I23)</f>
        <v>531563611</v>
      </c>
      <c r="J24" s="16">
        <f t="shared" si="11"/>
        <v>482379611</v>
      </c>
      <c r="K24" s="16">
        <f t="shared" si="11"/>
        <v>482379611</v>
      </c>
      <c r="L24" s="12">
        <f>+I24/F24</f>
        <v>0.30320746034960228</v>
      </c>
      <c r="M24" s="12">
        <f t="shared" si="2"/>
        <v>0.27515257581418429</v>
      </c>
      <c r="N24" s="12">
        <f t="shared" si="3"/>
        <v>0.27515257581418429</v>
      </c>
    </row>
    <row r="25" spans="1:14" x14ac:dyDescent="0.25">
      <c r="A25" s="19" t="s">
        <v>46</v>
      </c>
      <c r="B25" s="20" t="s">
        <v>20</v>
      </c>
      <c r="C25" s="20" t="s">
        <v>21</v>
      </c>
      <c r="D25" s="20" t="s">
        <v>25</v>
      </c>
      <c r="E25" s="19" t="s">
        <v>26</v>
      </c>
      <c r="F25" s="21">
        <f>SUM(F26:F28)</f>
        <v>6000000000</v>
      </c>
      <c r="G25" s="21">
        <f t="shared" ref="G25:K25" si="12">SUM(G26:G28)</f>
        <v>3965284199</v>
      </c>
      <c r="H25" s="21">
        <f t="shared" si="12"/>
        <v>382820945</v>
      </c>
      <c r="I25" s="21">
        <f t="shared" si="12"/>
        <v>3140180068</v>
      </c>
      <c r="J25" s="21">
        <f t="shared" si="12"/>
        <v>782140592</v>
      </c>
      <c r="K25" s="21">
        <f t="shared" si="12"/>
        <v>782140592</v>
      </c>
      <c r="L25" s="8">
        <f t="shared" si="1"/>
        <v>0.52336334466666667</v>
      </c>
      <c r="M25" s="8">
        <f t="shared" si="2"/>
        <v>0.13035676533333335</v>
      </c>
      <c r="N25" s="8">
        <f t="shared" si="3"/>
        <v>0.13035676533333335</v>
      </c>
    </row>
    <row r="26" spans="1:14" ht="33.75" x14ac:dyDescent="0.25">
      <c r="A26" s="5" t="s">
        <v>47</v>
      </c>
      <c r="B26" s="6" t="s">
        <v>20</v>
      </c>
      <c r="C26" s="6" t="s">
        <v>21</v>
      </c>
      <c r="D26" s="18">
        <v>11</v>
      </c>
      <c r="E26" s="5" t="s">
        <v>26</v>
      </c>
      <c r="F26" s="13">
        <f>SUM('[2]E.P. AGREGADA ACUMULADA'!T21)</f>
        <v>825104132</v>
      </c>
      <c r="G26" s="13">
        <f>SUM('[2]E.P. AGREGADA ACUMULADA'!V21)</f>
        <v>825104131</v>
      </c>
      <c r="H26" s="13">
        <f>SUM('[2]E.P. AGREGADA ACUMULADA'!W21)</f>
        <v>1</v>
      </c>
      <c r="I26" s="13">
        <f>SUM('[2]E.P. AGREGADA ACUMULADA'!X21)</f>
        <v>0</v>
      </c>
      <c r="J26" s="13">
        <f>SUM('[2]E.P. AGREGADA ACUMULADA'!Y21)</f>
        <v>0</v>
      </c>
      <c r="K26" s="13">
        <f>SUM('[2]E.P. AGREGADA ACUMULADA'!AA21)</f>
        <v>0</v>
      </c>
      <c r="L26" s="8">
        <f>+I26/F26</f>
        <v>0</v>
      </c>
      <c r="M26" s="8">
        <f t="shared" si="2"/>
        <v>0</v>
      </c>
      <c r="N26" s="8">
        <f t="shared" si="3"/>
        <v>0</v>
      </c>
    </row>
    <row r="27" spans="1:14" ht="56.25" x14ac:dyDescent="0.25">
      <c r="A27" s="5" t="s">
        <v>48</v>
      </c>
      <c r="B27" s="6" t="s">
        <v>20</v>
      </c>
      <c r="C27" s="6" t="s">
        <v>21</v>
      </c>
      <c r="D27" s="18">
        <v>11</v>
      </c>
      <c r="E27" s="5" t="s">
        <v>26</v>
      </c>
      <c r="F27" s="13">
        <f>SUM('[2]E.P. AGREGADA ACUMULADA'!T22)</f>
        <v>1651894856</v>
      </c>
      <c r="G27" s="13">
        <f>SUM('[2]E.P. AGREGADA ACUMULADA'!V22)</f>
        <v>0</v>
      </c>
      <c r="H27" s="13">
        <f>SUM('[2]E.P. AGREGADA ACUMULADA'!W22)</f>
        <v>0</v>
      </c>
      <c r="I27" s="13">
        <f>SUM('[2]E.P. AGREGADA ACUMULADA'!X22)</f>
        <v>0</v>
      </c>
      <c r="J27" s="13">
        <f>SUM('[2]E.P. AGREGADA ACUMULADA'!Y22)</f>
        <v>0</v>
      </c>
      <c r="K27" s="13">
        <f>SUM('[2]E.P. AGREGADA ACUMULADA'!AA22)</f>
        <v>0</v>
      </c>
      <c r="L27" s="8">
        <f t="shared" ref="L27:L28" si="13">+I27/F27</f>
        <v>0</v>
      </c>
      <c r="M27" s="8">
        <f t="shared" si="2"/>
        <v>0</v>
      </c>
      <c r="N27" s="8">
        <f t="shared" si="3"/>
        <v>0</v>
      </c>
    </row>
    <row r="28" spans="1:14" ht="45" x14ac:dyDescent="0.25">
      <c r="A28" s="5" t="s">
        <v>49</v>
      </c>
      <c r="B28" s="6" t="s">
        <v>20</v>
      </c>
      <c r="C28" s="6" t="s">
        <v>21</v>
      </c>
      <c r="D28" s="18">
        <v>11</v>
      </c>
      <c r="E28" s="5" t="s">
        <v>26</v>
      </c>
      <c r="F28" s="13">
        <f>SUM('[2]E.P. AGREGADA ACUMULADA'!T23)</f>
        <v>3523001012</v>
      </c>
      <c r="G28" s="13">
        <f>SUM('[2]E.P. AGREGADA ACUMULADA'!V23)</f>
        <v>3140180068</v>
      </c>
      <c r="H28" s="13">
        <f>SUM('[2]E.P. AGREGADA ACUMULADA'!W23)</f>
        <v>382820944</v>
      </c>
      <c r="I28" s="13">
        <f>SUM('[2]E.P. AGREGADA ACUMULADA'!X23)</f>
        <v>3140180068</v>
      </c>
      <c r="J28" s="13">
        <f>SUM('[2]E.P. AGREGADA ACUMULADA'!Y23)</f>
        <v>782140592</v>
      </c>
      <c r="K28" s="13">
        <f>SUM('[2]E.P. AGREGADA ACUMULADA'!AA23)</f>
        <v>782140592</v>
      </c>
      <c r="L28" s="8">
        <f t="shared" si="13"/>
        <v>0.89133669201455223</v>
      </c>
      <c r="M28" s="8">
        <f t="shared" si="2"/>
        <v>0.22200975513089066</v>
      </c>
      <c r="N28" s="8">
        <f t="shared" si="3"/>
        <v>0.22200975513089066</v>
      </c>
    </row>
    <row r="29" spans="1:14" x14ac:dyDescent="0.25">
      <c r="A29" s="44" t="s">
        <v>50</v>
      </c>
      <c r="B29" s="44"/>
      <c r="C29" s="44"/>
      <c r="D29" s="44"/>
      <c r="E29" s="44"/>
      <c r="F29" s="22">
        <f t="shared" ref="F29:K29" si="14">F8+F25</f>
        <v>1100449822495</v>
      </c>
      <c r="G29" s="22">
        <f t="shared" si="14"/>
        <v>937034947438.77002</v>
      </c>
      <c r="H29" s="22">
        <f t="shared" si="14"/>
        <v>161436568200.23001</v>
      </c>
      <c r="I29" s="22">
        <f>I8+I25</f>
        <v>863432898164.39001</v>
      </c>
      <c r="J29" s="22">
        <f t="shared" si="14"/>
        <v>595565970947.47998</v>
      </c>
      <c r="K29" s="22">
        <f t="shared" si="14"/>
        <v>595542470947.47998</v>
      </c>
      <c r="L29" s="12">
        <f>+I29/F29</f>
        <v>0.78461814479352432</v>
      </c>
      <c r="M29" s="12">
        <f>+J29/F29</f>
        <v>0.54120229634567096</v>
      </c>
      <c r="N29" s="12">
        <f>+K29/F29</f>
        <v>0.54118094144195827</v>
      </c>
    </row>
    <row r="30" spans="1:14" x14ac:dyDescent="0.25">
      <c r="F30" s="23"/>
      <c r="G30" s="24"/>
      <c r="H30" s="25"/>
      <c r="I30" s="24"/>
      <c r="K30" s="23"/>
      <c r="L30" s="26"/>
    </row>
    <row r="31" spans="1:14" x14ac:dyDescent="0.25">
      <c r="A31" s="27"/>
      <c r="F31" s="28"/>
      <c r="G31" s="29"/>
      <c r="H31" s="24"/>
      <c r="I31" s="23"/>
      <c r="J31" s="32"/>
      <c r="K31" s="23"/>
      <c r="L31" s="30"/>
    </row>
    <row r="32" spans="1:14" x14ac:dyDescent="0.25">
      <c r="F32" s="31"/>
      <c r="I32" s="23"/>
    </row>
    <row r="33" spans="6:11" x14ac:dyDescent="0.25">
      <c r="F33" s="31"/>
      <c r="I33" s="23"/>
      <c r="K33" s="23"/>
    </row>
    <row r="34" spans="6:11" x14ac:dyDescent="0.25">
      <c r="F34" s="31"/>
      <c r="G34" s="24"/>
      <c r="I34" s="24"/>
    </row>
    <row r="35" spans="6:11" x14ac:dyDescent="0.25">
      <c r="I35" s="23"/>
    </row>
    <row r="36" spans="6:11" x14ac:dyDescent="0.25">
      <c r="I36" s="24"/>
      <c r="K36" s="23"/>
    </row>
  </sheetData>
  <mergeCells count="6">
    <mergeCell ref="A29:E29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SEPTIEMBRE 2020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Diaz</dc:creator>
  <cp:lastModifiedBy>Martha Lucila Castro Salazar</cp:lastModifiedBy>
  <dcterms:created xsi:type="dcterms:W3CDTF">2020-10-05T16:09:51Z</dcterms:created>
  <dcterms:modified xsi:type="dcterms:W3CDTF">2020-12-03T21:30:02Z</dcterms:modified>
</cp:coreProperties>
</file>