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wek\OneDrive\Documentos\TRABAJO VIRTUAL VANESSA\CALIDAD\INDICADORES\DICIEMBRE\"/>
    </mc:Choice>
  </mc:AlternateContent>
  <bookViews>
    <workbookView xWindow="0" yWindow="0" windowWidth="20490" windowHeight="7650"/>
  </bookViews>
  <sheets>
    <sheet name="EJECUCION A 31 DICIEMBRE 2020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N28" i="1" s="1"/>
  <c r="J28" i="1"/>
  <c r="M28" i="1" s="1"/>
  <c r="I28" i="1"/>
  <c r="L28" i="1" s="1"/>
  <c r="H28" i="1"/>
  <c r="H26" i="1" s="1"/>
  <c r="G28" i="1"/>
  <c r="F28" i="1"/>
  <c r="K27" i="1"/>
  <c r="J27" i="1"/>
  <c r="M27" i="1" s="1"/>
  <c r="I27" i="1"/>
  <c r="L27" i="1" s="1"/>
  <c r="H27" i="1"/>
  <c r="G27" i="1"/>
  <c r="F27" i="1"/>
  <c r="N27" i="1" s="1"/>
  <c r="K26" i="1"/>
  <c r="N26" i="1" s="1"/>
  <c r="J26" i="1"/>
  <c r="M26" i="1" s="1"/>
  <c r="G26" i="1"/>
  <c r="F26" i="1"/>
  <c r="M24" i="1"/>
  <c r="K24" i="1"/>
  <c r="N24" i="1" s="1"/>
  <c r="J24" i="1"/>
  <c r="I24" i="1"/>
  <c r="L24" i="1" s="1"/>
  <c r="H24" i="1"/>
  <c r="G24" i="1"/>
  <c r="F24" i="1"/>
  <c r="K23" i="1"/>
  <c r="J23" i="1"/>
  <c r="M23" i="1" s="1"/>
  <c r="I23" i="1"/>
  <c r="L23" i="1" s="1"/>
  <c r="H23" i="1"/>
  <c r="G23" i="1"/>
  <c r="F23" i="1"/>
  <c r="N23" i="1" s="1"/>
  <c r="K22" i="1"/>
  <c r="N22" i="1" s="1"/>
  <c r="J22" i="1"/>
  <c r="M22" i="1" s="1"/>
  <c r="I22" i="1"/>
  <c r="L22" i="1" s="1"/>
  <c r="H22" i="1"/>
  <c r="G22" i="1"/>
  <c r="F22" i="1"/>
  <c r="L21" i="1"/>
  <c r="K21" i="1"/>
  <c r="N21" i="1" s="1"/>
  <c r="J21" i="1"/>
  <c r="M21" i="1" s="1"/>
  <c r="I21" i="1"/>
  <c r="H21" i="1"/>
  <c r="G21" i="1"/>
  <c r="F21" i="1"/>
  <c r="M20" i="1"/>
  <c r="K20" i="1"/>
  <c r="N20" i="1" s="1"/>
  <c r="J20" i="1"/>
  <c r="J25" i="1" s="1"/>
  <c r="I20" i="1"/>
  <c r="I25" i="1" s="1"/>
  <c r="H20" i="1"/>
  <c r="H25" i="1" s="1"/>
  <c r="G20" i="1"/>
  <c r="G25" i="1" s="1"/>
  <c r="F20" i="1"/>
  <c r="F25" i="1" s="1"/>
  <c r="I19" i="1"/>
  <c r="K18" i="1"/>
  <c r="K19" i="1" s="1"/>
  <c r="J18" i="1"/>
  <c r="M18" i="1" s="1"/>
  <c r="I18" i="1"/>
  <c r="L18" i="1" s="1"/>
  <c r="H18" i="1"/>
  <c r="H19" i="1" s="1"/>
  <c r="G18" i="1"/>
  <c r="G19" i="1" s="1"/>
  <c r="F18" i="1"/>
  <c r="F19" i="1" s="1"/>
  <c r="K17" i="1"/>
  <c r="G17" i="1"/>
  <c r="M16" i="1"/>
  <c r="K16" i="1"/>
  <c r="N16" i="1" s="1"/>
  <c r="J16" i="1"/>
  <c r="I16" i="1"/>
  <c r="L16" i="1" s="1"/>
  <c r="H16" i="1"/>
  <c r="H17" i="1" s="1"/>
  <c r="G16" i="1"/>
  <c r="F16" i="1"/>
  <c r="K15" i="1"/>
  <c r="J15" i="1"/>
  <c r="J17" i="1" s="1"/>
  <c r="I15" i="1"/>
  <c r="L15" i="1" s="1"/>
  <c r="H15" i="1"/>
  <c r="G15" i="1"/>
  <c r="F15" i="1"/>
  <c r="F17" i="1" s="1"/>
  <c r="L13" i="1"/>
  <c r="K13" i="1"/>
  <c r="N13" i="1" s="1"/>
  <c r="J13" i="1"/>
  <c r="M13" i="1" s="1"/>
  <c r="I13" i="1"/>
  <c r="H13" i="1"/>
  <c r="G13" i="1"/>
  <c r="G14" i="1" s="1"/>
  <c r="F13" i="1"/>
  <c r="M12" i="1"/>
  <c r="K12" i="1"/>
  <c r="N12" i="1" s="1"/>
  <c r="J12" i="1"/>
  <c r="I12" i="1"/>
  <c r="L12" i="1" s="1"/>
  <c r="H12" i="1"/>
  <c r="G12" i="1"/>
  <c r="F12" i="1"/>
  <c r="K11" i="1"/>
  <c r="J11" i="1"/>
  <c r="J14" i="1" s="1"/>
  <c r="I11" i="1"/>
  <c r="I14" i="1" s="1"/>
  <c r="H11" i="1"/>
  <c r="H14" i="1" s="1"/>
  <c r="G11" i="1"/>
  <c r="F11" i="1"/>
  <c r="N11" i="1" s="1"/>
  <c r="J10" i="1"/>
  <c r="M10" i="1" s="1"/>
  <c r="F10" i="1"/>
  <c r="L9" i="1"/>
  <c r="K9" i="1"/>
  <c r="N9" i="1" s="1"/>
  <c r="J9" i="1"/>
  <c r="M9" i="1" s="1"/>
  <c r="I9" i="1"/>
  <c r="I10" i="1" s="1"/>
  <c r="L10" i="1" s="1"/>
  <c r="H9" i="1"/>
  <c r="H10" i="1" s="1"/>
  <c r="G9" i="1"/>
  <c r="G10" i="1" s="1"/>
  <c r="F9" i="1"/>
  <c r="K7" i="1"/>
  <c r="J7" i="1"/>
  <c r="M7" i="1" s="1"/>
  <c r="I7" i="1"/>
  <c r="L7" i="1" s="1"/>
  <c r="H7" i="1"/>
  <c r="G7" i="1"/>
  <c r="F7" i="1"/>
  <c r="N7" i="1" s="1"/>
  <c r="K6" i="1"/>
  <c r="N6" i="1" s="1"/>
  <c r="J6" i="1"/>
  <c r="M6" i="1" s="1"/>
  <c r="I6" i="1"/>
  <c r="L6" i="1" s="1"/>
  <c r="H6" i="1"/>
  <c r="G6" i="1"/>
  <c r="F6" i="1"/>
  <c r="L5" i="1"/>
  <c r="K5" i="1"/>
  <c r="K8" i="1" s="1"/>
  <c r="J5" i="1"/>
  <c r="J8" i="1" s="1"/>
  <c r="I5" i="1"/>
  <c r="H5" i="1"/>
  <c r="H8" i="1" s="1"/>
  <c r="H29" i="1" s="1"/>
  <c r="G5" i="1"/>
  <c r="G8" i="1" s="1"/>
  <c r="G29" i="1" s="1"/>
  <c r="F5" i="1"/>
  <c r="F8" i="1" s="1"/>
  <c r="F29" i="1" s="1"/>
  <c r="J29" i="1" l="1"/>
  <c r="M29" i="1" s="1"/>
  <c r="M8" i="1"/>
  <c r="M14" i="1"/>
  <c r="M17" i="1"/>
  <c r="N19" i="1"/>
  <c r="N8" i="1"/>
  <c r="K29" i="1"/>
  <c r="N29" i="1" s="1"/>
  <c r="L19" i="1"/>
  <c r="L25" i="1"/>
  <c r="N17" i="1"/>
  <c r="M25" i="1"/>
  <c r="M11" i="1"/>
  <c r="F14" i="1"/>
  <c r="L14" i="1" s="1"/>
  <c r="M15" i="1"/>
  <c r="N18" i="1"/>
  <c r="L20" i="1"/>
  <c r="K25" i="1"/>
  <c r="N25" i="1" s="1"/>
  <c r="I8" i="1"/>
  <c r="K10" i="1"/>
  <c r="N10" i="1" s="1"/>
  <c r="K14" i="1"/>
  <c r="N15" i="1"/>
  <c r="J19" i="1"/>
  <c r="M19" i="1" s="1"/>
  <c r="M5" i="1"/>
  <c r="I17" i="1"/>
  <c r="L17" i="1" s="1"/>
  <c r="N5" i="1"/>
  <c r="L11" i="1"/>
  <c r="I26" i="1"/>
  <c r="L26" i="1" s="1"/>
  <c r="I29" i="1" l="1"/>
  <c r="L29" i="1" s="1"/>
  <c r="L8" i="1"/>
  <c r="N14" i="1"/>
</calcChain>
</file>

<file path=xl/sharedStrings.xml><?xml version="1.0" encoding="utf-8"?>
<sst xmlns="http://schemas.openxmlformats.org/spreadsheetml/2006/main" count="109" uniqueCount="50">
  <si>
    <t>UNIDAD NACIONAL DE PROTECCION - UNP EJECUCION A DICIEMBRE 31 DE 2020</t>
  </si>
  <si>
    <t>UNIDAD EJECUTORA: 37-08-00  MES: DICIEMBRE 31 DE 2020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</si>
  <si>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</si>
  <si>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</si>
  <si>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</si>
  <si>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</si>
  <si>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</si>
  <si>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</si>
  <si>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</si>
  <si>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</si>
  <si>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</si>
  <si>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</si>
  <si>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</si>
  <si>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</si>
  <si>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</si>
  <si>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</si>
  <si>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</si>
  <si>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</si>
  <si>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</si>
  <si>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</si>
  <si>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</si>
  <si>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</si>
  <si>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</si>
  <si>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</si>
  <si>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</si>
  <si>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</si>
  <si>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</si>
  <si>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</si>
  <si>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</si>
  <si>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</si>
  <si>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</si>
  <si>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</si>
  <si>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</si>
  <si>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</si>
  <si>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</si>
  <si>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</si>
  <si>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</si>
  <si>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</si>
  <si>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</si>
  <si>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</si>
  <si>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</si>
  <si>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</si>
  <si>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</si>
  <si>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</si>
  <si>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</si>
  <si>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</si>
  <si>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</si>
  <si>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PROTECCION COLECTIVA DE LA UNP A NIVEL NACIONAL</t>
  </si>
  <si>
    <t>MODERNIZACIÓN DEL SISTEMA DE GESTIÓN DOCUMENTAL EN LA UNP A NIVEL   NACIONAL-[PREVIO CONCEPTO DNP]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</si>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</sst>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4" fontId="3" fillId="2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164" fontId="10" fillId="2" borderId="5" xfId="2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top" wrapText="1" readingOrder="1"/>
    </xf>
    <xf numFmtId="164" fontId="10" fillId="8" borderId="5" xfId="2" applyFont="1" applyFill="1" applyBorder="1" applyAlignment="1">
      <alignment vertical="top" wrapText="1" readingOrder="1"/>
    </xf>
    <xf numFmtId="164" fontId="4" fillId="0" borderId="0" xfId="2" applyFont="1" applyFill="1" applyBorder="1"/>
    <xf numFmtId="164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 applyFill="1" applyBorder="1"/>
    <xf numFmtId="10" fontId="4" fillId="0" borderId="0" xfId="1" applyNumberFormat="1" applyFont="1" applyFill="1" applyBorder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/>
    <cellStyle name="Millares 4 7 2 7 5 2 2 2" xfId="2"/>
    <cellStyle name="Normal" xfId="0" builtinId="0"/>
    <cellStyle name="Normal 2 4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0\DICIEMBRE\E.P.%20AGREGADA%20A%2031%20DE%20DICIEMBRE%20DE%202020-28%20EN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0\DICIEMBRE\E.P.%20AGREGADA%20A%2031%20DE%20DICIEMBRE%20DE%202020-22%20ENER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DICIEMBRE 2020"/>
    </sheetNames>
    <sheetDataSet>
      <sheetData sheetId="0">
        <row r="5">
          <cell r="T5">
            <v>64304900000</v>
          </cell>
          <cell r="V5">
            <v>64304900000</v>
          </cell>
          <cell r="W5">
            <v>0</v>
          </cell>
          <cell r="X5">
            <v>62296311121.129997</v>
          </cell>
          <cell r="Y5">
            <v>62294817374.129997</v>
          </cell>
          <cell r="AA5">
            <v>62294817374.129997</v>
          </cell>
        </row>
        <row r="6">
          <cell r="T6">
            <v>26891000000</v>
          </cell>
          <cell r="V6">
            <v>26877203975</v>
          </cell>
          <cell r="W6">
            <v>13796025</v>
          </cell>
          <cell r="X6">
            <v>25924937001</v>
          </cell>
          <cell r="Y6">
            <v>25924119012</v>
          </cell>
          <cell r="AA6">
            <v>25924119012</v>
          </cell>
        </row>
        <row r="7">
          <cell r="T7">
            <v>5801600000</v>
          </cell>
          <cell r="V7">
            <v>5801600000</v>
          </cell>
          <cell r="W7">
            <v>0</v>
          </cell>
          <cell r="X7">
            <v>5188036579.5</v>
          </cell>
          <cell r="Y7">
            <v>5186510933.5</v>
          </cell>
          <cell r="AA7">
            <v>5186510933.5</v>
          </cell>
        </row>
        <row r="8">
          <cell r="T8">
            <v>3449025986</v>
          </cell>
          <cell r="V8">
            <v>2532675881</v>
          </cell>
          <cell r="W8">
            <v>916350105</v>
          </cell>
          <cell r="X8">
            <v>2469920273</v>
          </cell>
          <cell r="Y8">
            <v>881234381</v>
          </cell>
          <cell r="AA8">
            <v>881234381</v>
          </cell>
        </row>
        <row r="9">
          <cell r="T9">
            <v>785625568021</v>
          </cell>
          <cell r="V9">
            <v>782292611256.81995</v>
          </cell>
          <cell r="W9">
            <v>3332956764.1799998</v>
          </cell>
          <cell r="X9">
            <v>776443618200.25</v>
          </cell>
          <cell r="Y9">
            <v>706201758843.43005</v>
          </cell>
          <cell r="AA9">
            <v>706090740833.58997</v>
          </cell>
        </row>
        <row r="10">
          <cell r="T10">
            <v>65078626632</v>
          </cell>
          <cell r="V10">
            <v>64036132570.669998</v>
          </cell>
          <cell r="W10">
            <v>1042494061.33</v>
          </cell>
          <cell r="X10">
            <v>63466958904.959999</v>
          </cell>
          <cell r="Y10">
            <v>52695726729.639999</v>
          </cell>
          <cell r="AA10">
            <v>52695315089.639999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270015826</v>
          </cell>
          <cell r="Y11">
            <v>270015826</v>
          </cell>
          <cell r="AA11">
            <v>270015826</v>
          </cell>
        </row>
        <row r="12">
          <cell r="T12">
            <v>10950000000</v>
          </cell>
          <cell r="V12">
            <v>10620233303</v>
          </cell>
          <cell r="W12">
            <v>329766697</v>
          </cell>
          <cell r="X12">
            <v>9768024936.1000004</v>
          </cell>
          <cell r="Y12">
            <v>7095010046.1000004</v>
          </cell>
          <cell r="AA12">
            <v>7095010046.1000004</v>
          </cell>
        </row>
        <row r="13">
          <cell r="T13">
            <v>10093700000</v>
          </cell>
          <cell r="V13">
            <v>10093700000</v>
          </cell>
          <cell r="W13">
            <v>0</v>
          </cell>
          <cell r="X13">
            <v>10093699998</v>
          </cell>
          <cell r="Y13">
            <v>10093699998</v>
          </cell>
          <cell r="AA13">
            <v>10093699998</v>
          </cell>
        </row>
        <row r="14">
          <cell r="T14">
            <v>14344657551</v>
          </cell>
          <cell r="V14">
            <v>13824082676</v>
          </cell>
          <cell r="W14">
            <v>520574875</v>
          </cell>
          <cell r="X14">
            <v>13496674196</v>
          </cell>
          <cell r="Y14">
            <v>13496674196</v>
          </cell>
          <cell r="AA14">
            <v>12900865400</v>
          </cell>
        </row>
        <row r="15">
          <cell r="T15">
            <v>115111953985</v>
          </cell>
          <cell r="V15">
            <v>114142060558</v>
          </cell>
          <cell r="W15">
            <v>969893427</v>
          </cell>
          <cell r="X15">
            <v>114055583053.67</v>
          </cell>
          <cell r="Y15">
            <v>53477179257.019997</v>
          </cell>
          <cell r="AA15">
            <v>53477179257.019997</v>
          </cell>
        </row>
        <row r="16">
          <cell r="T16">
            <v>82683700</v>
          </cell>
          <cell r="V16">
            <v>82683700</v>
          </cell>
          <cell r="W16">
            <v>0</v>
          </cell>
          <cell r="X16">
            <v>63351323</v>
          </cell>
          <cell r="Y16">
            <v>63351323</v>
          </cell>
          <cell r="AA16">
            <v>63351323</v>
          </cell>
        </row>
        <row r="17">
          <cell r="T17">
            <v>957835000</v>
          </cell>
          <cell r="V17">
            <v>957835000</v>
          </cell>
          <cell r="W17">
            <v>0</v>
          </cell>
          <cell r="X17">
            <v>596301000</v>
          </cell>
          <cell r="Y17">
            <v>547117000</v>
          </cell>
          <cell r="AA17">
            <v>547117000</v>
          </cell>
        </row>
        <row r="18">
          <cell r="T18">
            <v>10300000</v>
          </cell>
          <cell r="V18">
            <v>10300000</v>
          </cell>
          <cell r="W18">
            <v>0</v>
          </cell>
          <cell r="X18">
            <v>1053533</v>
          </cell>
          <cell r="Y18">
            <v>1053533</v>
          </cell>
          <cell r="AA18">
            <v>1053533</v>
          </cell>
        </row>
        <row r="20">
          <cell r="T20">
            <v>1191852742</v>
          </cell>
          <cell r="V20">
            <v>1191852742</v>
          </cell>
          <cell r="W20">
            <v>0</v>
          </cell>
          <cell r="X20">
            <v>1191852742</v>
          </cell>
          <cell r="Y20">
            <v>1191852742</v>
          </cell>
          <cell r="AA20">
            <v>1191852742</v>
          </cell>
        </row>
        <row r="21">
          <cell r="T21">
            <v>625300000</v>
          </cell>
          <cell r="V21">
            <v>625300000</v>
          </cell>
          <cell r="W21">
            <v>0</v>
          </cell>
          <cell r="X21">
            <v>625300000</v>
          </cell>
          <cell r="Y21">
            <v>625300000</v>
          </cell>
          <cell r="AA21">
            <v>625300000</v>
          </cell>
        </row>
        <row r="22">
          <cell r="T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</row>
        <row r="23">
          <cell r="T23">
            <v>825104132</v>
          </cell>
          <cell r="V23">
            <v>825104131</v>
          </cell>
          <cell r="W23">
            <v>1</v>
          </cell>
          <cell r="X23">
            <v>825104131</v>
          </cell>
          <cell r="Y23">
            <v>592093070</v>
          </cell>
          <cell r="AA23">
            <v>592093070</v>
          </cell>
        </row>
        <row r="25">
          <cell r="T25">
            <v>3140180068</v>
          </cell>
          <cell r="V25">
            <v>3140180068</v>
          </cell>
          <cell r="W25">
            <v>0</v>
          </cell>
          <cell r="X25">
            <v>3140180068</v>
          </cell>
          <cell r="Y25">
            <v>2705357618</v>
          </cell>
          <cell r="AA25">
            <v>2705357618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DICIEMBRE 2020"/>
    </sheetNames>
    <sheetDataSet>
      <sheetData sheetId="0">
        <row r="5">
          <cell r="T5">
            <v>64304900000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Normal="100" workbookViewId="0">
      <selection activeCell="H7" sqref="H7"/>
    </sheetView>
  </sheetViews>
  <sheetFormatPr baseColWidth="10" defaultRowHeight="15" x14ac:dyDescent="0.25"/>
  <cols>
    <col min="1" max="1" width="26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5.2851562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customHeight="1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>F9+F11+F12+F15+F16+F20+F23+F24</f>
        <v>923074888000</v>
      </c>
      <c r="G5" s="18">
        <f t="shared" ref="G5:K5" si="0">G9+G11+G12+G15+G16+G20+G23+G24</f>
        <v>917961443533.81995</v>
      </c>
      <c r="H5" s="18">
        <f t="shared" si="0"/>
        <v>5113444466.1800003</v>
      </c>
      <c r="I5" s="18">
        <f t="shared" si="0"/>
        <v>907207495728.97998</v>
      </c>
      <c r="J5" s="18">
        <f t="shared" si="0"/>
        <v>832700098208.16003</v>
      </c>
      <c r="K5" s="18">
        <f t="shared" si="0"/>
        <v>831993271402.31995</v>
      </c>
      <c r="L5" s="19">
        <f t="shared" ref="L5:L26" si="1">+I5/F5</f>
        <v>0.98281028714214136</v>
      </c>
      <c r="M5" s="19">
        <f t="shared" ref="M5:M28" si="2">+J5/F5</f>
        <v>0.9020937618748871</v>
      </c>
      <c r="N5" s="19">
        <f t="shared" ref="N5:N28" si="3">+K5/F5</f>
        <v>0.90132803114704596</v>
      </c>
    </row>
    <row r="6" spans="1:14" ht="15.75" customHeight="1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>F13+F22</f>
        <v>65703926632</v>
      </c>
      <c r="G6" s="18">
        <f t="shared" ref="G6:K6" si="4">G13+G22</f>
        <v>64661432570.669998</v>
      </c>
      <c r="H6" s="18">
        <f t="shared" si="4"/>
        <v>1042494061.33</v>
      </c>
      <c r="I6" s="18">
        <f t="shared" si="4"/>
        <v>64092258904.959999</v>
      </c>
      <c r="J6" s="18">
        <f t="shared" si="4"/>
        <v>53321026729.639999</v>
      </c>
      <c r="K6" s="18">
        <f t="shared" si="4"/>
        <v>53320615089.639999</v>
      </c>
      <c r="L6" s="19">
        <f t="shared" si="1"/>
        <v>0.97547075479876932</v>
      </c>
      <c r="M6" s="19">
        <f t="shared" si="2"/>
        <v>0.81153485739573572</v>
      </c>
      <c r="N6" s="19">
        <f t="shared" si="3"/>
        <v>0.81152859232116403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>+F18+F21</f>
        <v>116069788985</v>
      </c>
      <c r="G7" s="18">
        <f>+G18+G21</f>
        <v>115099895558</v>
      </c>
      <c r="H7" s="18">
        <f t="shared" ref="H7:K7" si="5">+H18+H21</f>
        <v>969893427</v>
      </c>
      <c r="I7" s="18">
        <f t="shared" si="5"/>
        <v>114651884053.67</v>
      </c>
      <c r="J7" s="18">
        <f t="shared" si="5"/>
        <v>54024296257.019997</v>
      </c>
      <c r="K7" s="18">
        <f t="shared" si="5"/>
        <v>54024296257.019997</v>
      </c>
      <c r="L7" s="19">
        <f t="shared" si="1"/>
        <v>0.98778403110982449</v>
      </c>
      <c r="M7" s="19">
        <f t="shared" si="2"/>
        <v>0.46544666557463715</v>
      </c>
      <c r="N7" s="19">
        <f t="shared" si="3"/>
        <v>0.46544666557463715</v>
      </c>
    </row>
    <row r="8" spans="1:14" x14ac:dyDescent="0.25">
      <c r="A8" s="21" t="s">
        <v>30</v>
      </c>
      <c r="B8" s="22"/>
      <c r="C8" s="22"/>
      <c r="D8" s="22"/>
      <c r="E8" s="21"/>
      <c r="F8" s="21">
        <f>SUM(F5:F7)</f>
        <v>1104848603617</v>
      </c>
      <c r="G8" s="21">
        <f t="shared" ref="G8:K8" si="6">SUM(G5:G7)</f>
        <v>1097722771662.49</v>
      </c>
      <c r="H8" s="21">
        <f t="shared" si="6"/>
        <v>7125831954.5100002</v>
      </c>
      <c r="I8" s="21">
        <f t="shared" si="6"/>
        <v>1085951638687.61</v>
      </c>
      <c r="J8" s="21">
        <f t="shared" si="6"/>
        <v>940045421194.82007</v>
      </c>
      <c r="K8" s="21">
        <f t="shared" si="6"/>
        <v>939338182748.97998</v>
      </c>
      <c r="L8" s="23">
        <f t="shared" si="1"/>
        <v>0.98289633089318662</v>
      </c>
      <c r="M8" s="23">
        <f t="shared" si="2"/>
        <v>0.85083641153850831</v>
      </c>
      <c r="N8" s="23">
        <f t="shared" si="3"/>
        <v>0.85019628904251676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96997500000</v>
      </c>
      <c r="G9" s="24">
        <f>SUM([1]REP_EPG034_EjecucionPresupuesta!V5:V7)</f>
        <v>96983703975</v>
      </c>
      <c r="H9" s="24">
        <f>SUM([1]REP_EPG034_EjecucionPresupuesta!W5:W7)</f>
        <v>13796025</v>
      </c>
      <c r="I9" s="24">
        <f>SUM([1]REP_EPG034_EjecucionPresupuesta!X5:X7)</f>
        <v>93409284701.630005</v>
      </c>
      <c r="J9" s="24">
        <f>SUM([1]REP_EPG034_EjecucionPresupuesta!Y5:Y7)</f>
        <v>93405447319.630005</v>
      </c>
      <c r="K9" s="24">
        <f>SUM([1]REP_EPG034_EjecucionPresupuesta!AA5:AA7)</f>
        <v>93405447319.630005</v>
      </c>
      <c r="L9" s="19">
        <f t="shared" si="1"/>
        <v>0.96300713628320322</v>
      </c>
      <c r="M9" s="19">
        <f t="shared" si="2"/>
        <v>0.96296757462439764</v>
      </c>
      <c r="N9" s="19">
        <f t="shared" si="3"/>
        <v>0.96296757462439764</v>
      </c>
    </row>
    <row r="10" spans="1:14" x14ac:dyDescent="0.25">
      <c r="A10" s="25" t="s">
        <v>32</v>
      </c>
      <c r="B10" s="26"/>
      <c r="C10" s="26"/>
      <c r="D10" s="26"/>
      <c r="E10" s="25"/>
      <c r="F10" s="25">
        <f>SUM(F9)</f>
        <v>96997500000</v>
      </c>
      <c r="G10" s="25">
        <f t="shared" ref="G10:K10" si="7">SUM(G9)</f>
        <v>96983703975</v>
      </c>
      <c r="H10" s="25">
        <f t="shared" si="7"/>
        <v>13796025</v>
      </c>
      <c r="I10" s="25">
        <f>SUM(I9)</f>
        <v>93409284701.630005</v>
      </c>
      <c r="J10" s="25">
        <f t="shared" si="7"/>
        <v>93405447319.630005</v>
      </c>
      <c r="K10" s="25">
        <f t="shared" si="7"/>
        <v>93405447319.630005</v>
      </c>
      <c r="L10" s="23">
        <f t="shared" si="1"/>
        <v>0.96300713628320322</v>
      </c>
      <c r="M10" s="23">
        <f t="shared" si="2"/>
        <v>0.96296757462439764</v>
      </c>
      <c r="N10" s="23">
        <f t="shared" si="3"/>
        <v>0.96296757462439764</v>
      </c>
    </row>
    <row r="11" spans="1:14" ht="22.5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3449025986</v>
      </c>
      <c r="G11" s="24">
        <f>SUM([1]REP_EPG034_EjecucionPresupuesta!V8)</f>
        <v>2532675881</v>
      </c>
      <c r="H11" s="24">
        <f>SUM([1]REP_EPG034_EjecucionPresupuesta!W8)</f>
        <v>916350105</v>
      </c>
      <c r="I11" s="24">
        <f>SUM([1]REP_EPG034_EjecucionPresupuesta!X8)</f>
        <v>2469920273</v>
      </c>
      <c r="J11" s="24">
        <f>SUM([1]REP_EPG034_EjecucionPresupuesta!Y8)</f>
        <v>881234381</v>
      </c>
      <c r="K11" s="24">
        <f>SUM([1]REP_EPG034_EjecucionPresupuesta!AA8)</f>
        <v>881234381</v>
      </c>
      <c r="L11" s="19">
        <f t="shared" si="1"/>
        <v>0.71612109709398986</v>
      </c>
      <c r="M11" s="19">
        <f t="shared" si="2"/>
        <v>0.25550238953751969</v>
      </c>
      <c r="N11" s="19">
        <f t="shared" si="3"/>
        <v>0.25550238953751969</v>
      </c>
    </row>
    <row r="12" spans="1:14" ht="22.5" x14ac:dyDescent="0.25">
      <c r="A12" s="16" t="s">
        <v>34</v>
      </c>
      <c r="B12" s="17" t="s">
        <v>20</v>
      </c>
      <c r="C12" s="17" t="s">
        <v>21</v>
      </c>
      <c r="D12" s="17" t="s">
        <v>22</v>
      </c>
      <c r="E12" s="16" t="s">
        <v>23</v>
      </c>
      <c r="F12" s="24">
        <f>SUM([1]REP_EPG034_EjecucionPresupuesta!T9)</f>
        <v>785625568021</v>
      </c>
      <c r="G12" s="24">
        <f>SUM([1]REP_EPG034_EjecucionPresupuesta!V9)</f>
        <v>782292611256.81995</v>
      </c>
      <c r="H12" s="24">
        <f>SUM([1]REP_EPG034_EjecucionPresupuesta!W9)</f>
        <v>3332956764.1799998</v>
      </c>
      <c r="I12" s="24">
        <f>SUM([1]REP_EPG034_EjecucionPresupuesta!X9)</f>
        <v>776443618200.25</v>
      </c>
      <c r="J12" s="24">
        <f>SUM([1]REP_EPG034_EjecucionPresupuesta!Y9)</f>
        <v>706201758843.43005</v>
      </c>
      <c r="K12" s="24">
        <f>SUM([1]REP_EPG034_EjecucionPresupuesta!AA9)</f>
        <v>706090740833.58997</v>
      </c>
      <c r="L12" s="19">
        <f t="shared" si="1"/>
        <v>0.98831256237767384</v>
      </c>
      <c r="M12" s="19">
        <f t="shared" si="2"/>
        <v>0.89890373683020597</v>
      </c>
      <c r="N12" s="19">
        <f t="shared" si="3"/>
        <v>0.89876242522534089</v>
      </c>
    </row>
    <row r="13" spans="1:14" ht="22.5" x14ac:dyDescent="0.25">
      <c r="A13" s="16" t="s">
        <v>34</v>
      </c>
      <c r="B13" s="17" t="s">
        <v>20</v>
      </c>
      <c r="C13" s="17" t="s">
        <v>21</v>
      </c>
      <c r="D13" s="17" t="s">
        <v>25</v>
      </c>
      <c r="E13" s="16" t="s">
        <v>23</v>
      </c>
      <c r="F13" s="24">
        <f>SUM([1]REP_EPG034_EjecucionPresupuesta!T10)</f>
        <v>65078626632</v>
      </c>
      <c r="G13" s="24">
        <f>SUM([1]REP_EPG034_EjecucionPresupuesta!V10)</f>
        <v>64036132570.669998</v>
      </c>
      <c r="H13" s="24">
        <f>SUM([1]REP_EPG034_EjecucionPresupuesta!W10)</f>
        <v>1042494061.33</v>
      </c>
      <c r="I13" s="24">
        <f>SUM([1]REP_EPG034_EjecucionPresupuesta!X10)</f>
        <v>63466958904.959999</v>
      </c>
      <c r="J13" s="24">
        <f>SUM([1]REP_EPG034_EjecucionPresupuesta!Y10)</f>
        <v>52695726729.639999</v>
      </c>
      <c r="K13" s="24">
        <f>SUM([1]REP_EPG034_EjecucionPresupuesta!AA10)</f>
        <v>52695315089.639999</v>
      </c>
      <c r="L13" s="19">
        <f t="shared" si="1"/>
        <v>0.97523506855555675</v>
      </c>
      <c r="M13" s="19">
        <f t="shared" si="2"/>
        <v>0.80972401319435394</v>
      </c>
      <c r="N13" s="19">
        <f t="shared" si="3"/>
        <v>0.80971768792258181</v>
      </c>
    </row>
    <row r="14" spans="1:14" ht="22.5" x14ac:dyDescent="0.25">
      <c r="A14" s="25" t="s">
        <v>35</v>
      </c>
      <c r="B14" s="26"/>
      <c r="C14" s="26"/>
      <c r="D14" s="26"/>
      <c r="E14" s="25"/>
      <c r="F14" s="25">
        <f>SUM(F11:F13)</f>
        <v>854153220639</v>
      </c>
      <c r="G14" s="25">
        <f>SUM(G11:G13)</f>
        <v>848861419708.48999</v>
      </c>
      <c r="H14" s="25">
        <f t="shared" ref="H14:J14" si="8">SUM(H11:H13)</f>
        <v>5291800930.5100002</v>
      </c>
      <c r="I14" s="25">
        <f>SUM(I11:I13)</f>
        <v>842380497378.20996</v>
      </c>
      <c r="J14" s="25">
        <f t="shared" si="8"/>
        <v>759778719954.07007</v>
      </c>
      <c r="K14" s="25">
        <f>SUM(K11:K13)</f>
        <v>759667290304.22998</v>
      </c>
      <c r="L14" s="23">
        <f t="shared" si="1"/>
        <v>0.98621708263069852</v>
      </c>
      <c r="M14" s="23">
        <f t="shared" si="2"/>
        <v>0.88951104040288287</v>
      </c>
      <c r="N14" s="23">
        <f t="shared" si="3"/>
        <v>0.88938058412507748</v>
      </c>
    </row>
    <row r="15" spans="1:14" x14ac:dyDescent="0.25">
      <c r="A15" s="16" t="s">
        <v>36</v>
      </c>
      <c r="B15" s="17" t="s">
        <v>20</v>
      </c>
      <c r="C15" s="17" t="s">
        <v>21</v>
      </c>
      <c r="D15" s="17" t="s">
        <v>22</v>
      </c>
      <c r="E15" s="16" t="s">
        <v>23</v>
      </c>
      <c r="F15" s="24">
        <f>SUM([1]REP_EPG034_EjecucionPresupuesta!T13)</f>
        <v>10093700000</v>
      </c>
      <c r="G15" s="24">
        <f>SUM([1]REP_EPG034_EjecucionPresupuesta!V13)</f>
        <v>10093700000</v>
      </c>
      <c r="H15" s="24">
        <f>SUM([1]REP_EPG034_EjecucionPresupuesta!W13)</f>
        <v>0</v>
      </c>
      <c r="I15" s="24">
        <f>SUM([1]REP_EPG034_EjecucionPresupuesta!X13)</f>
        <v>10093699998</v>
      </c>
      <c r="J15" s="24">
        <f>SUM([1]REP_EPG034_EjecucionPresupuesta!Y13)</f>
        <v>10093699998</v>
      </c>
      <c r="K15" s="24">
        <f>SUM([1]REP_EPG034_EjecucionPresupuesta!AA13)</f>
        <v>10093699998</v>
      </c>
      <c r="L15" s="19">
        <f t="shared" si="1"/>
        <v>0.99999999980185661</v>
      </c>
      <c r="M15" s="19">
        <f t="shared" si="2"/>
        <v>0.99999999980185661</v>
      </c>
      <c r="N15" s="19">
        <f t="shared" si="3"/>
        <v>0.99999999980185661</v>
      </c>
    </row>
    <row r="16" spans="1:14" x14ac:dyDescent="0.25">
      <c r="A16" s="16" t="s">
        <v>36</v>
      </c>
      <c r="B16" s="17" t="s">
        <v>20</v>
      </c>
      <c r="C16" s="17" t="s">
        <v>21</v>
      </c>
      <c r="D16" s="17" t="s">
        <v>22</v>
      </c>
      <c r="E16" s="16" t="s">
        <v>23</v>
      </c>
      <c r="F16" s="24">
        <f>[1]REP_EPG034_EjecucionPresupuesta!T11+[1]REP_EPG034_EjecucionPresupuesta!T12+[1]REP_EPG034_EjecucionPresupuesta!T14</f>
        <v>25624257551</v>
      </c>
      <c r="G16" s="24">
        <f>[1]REP_EPG034_EjecucionPresupuesta!V11+[1]REP_EPG034_EjecucionPresupuesta!V12+[1]REP_EPG034_EjecucionPresupuesta!V14</f>
        <v>24773915979</v>
      </c>
      <c r="H16" s="24">
        <f>[1]REP_EPG034_EjecucionPresupuesta!W11+[1]REP_EPG034_EjecucionPresupuesta!W12+[1]REP_EPG034_EjecucionPresupuesta!W14</f>
        <v>850341572</v>
      </c>
      <c r="I16" s="24">
        <f>[1]REP_EPG034_EjecucionPresupuesta!X11+[1]REP_EPG034_EjecucionPresupuesta!X12+[1]REP_EPG034_EjecucionPresupuesta!X14</f>
        <v>23534714958.099998</v>
      </c>
      <c r="J16" s="24">
        <f>[1]REP_EPG034_EjecucionPresupuesta!Y11+[1]REP_EPG034_EjecucionPresupuesta!Y12+[1]REP_EPG034_EjecucionPresupuesta!Y14</f>
        <v>20861700068.099998</v>
      </c>
      <c r="K16" s="24">
        <f>[1]REP_EPG034_EjecucionPresupuesta!AA11+[1]REP_EPG034_EjecucionPresupuesta!AA12+[1]REP_EPG034_EjecucionPresupuesta!AA14</f>
        <v>20265891272.099998</v>
      </c>
      <c r="L16" s="19">
        <f t="shared" si="1"/>
        <v>0.91845451175546522</v>
      </c>
      <c r="M16" s="19">
        <f t="shared" si="2"/>
        <v>0.81413871315408548</v>
      </c>
      <c r="N16" s="19">
        <f t="shared" si="3"/>
        <v>0.79088696450091334</v>
      </c>
    </row>
    <row r="17" spans="1:14" x14ac:dyDescent="0.25">
      <c r="A17" s="25" t="s">
        <v>37</v>
      </c>
      <c r="B17" s="26"/>
      <c r="C17" s="26"/>
      <c r="D17" s="26"/>
      <c r="E17" s="25"/>
      <c r="F17" s="27">
        <f>SUM(F15:F16)</f>
        <v>35717957551</v>
      </c>
      <c r="G17" s="27">
        <f t="shared" ref="G17:K17" si="9">SUM(G15:G16)</f>
        <v>34867615979</v>
      </c>
      <c r="H17" s="27">
        <f t="shared" si="9"/>
        <v>850341572</v>
      </c>
      <c r="I17" s="27">
        <f>SUM(I15:I16)</f>
        <v>33628414956.099998</v>
      </c>
      <c r="J17" s="27">
        <f t="shared" si="9"/>
        <v>30955400066.099998</v>
      </c>
      <c r="K17" s="27">
        <f t="shared" si="9"/>
        <v>30359591270.099998</v>
      </c>
      <c r="L17" s="23">
        <f t="shared" si="1"/>
        <v>0.94149882193245671</v>
      </c>
      <c r="M17" s="23">
        <f t="shared" si="2"/>
        <v>0.86666209908279979</v>
      </c>
      <c r="N17" s="23">
        <f t="shared" si="3"/>
        <v>0.84998116778516686</v>
      </c>
    </row>
    <row r="18" spans="1:14" x14ac:dyDescent="0.25">
      <c r="A18" s="16" t="s">
        <v>38</v>
      </c>
      <c r="B18" s="17" t="s">
        <v>27</v>
      </c>
      <c r="C18" s="17" t="s">
        <v>21</v>
      </c>
      <c r="D18" s="17" t="s">
        <v>28</v>
      </c>
      <c r="E18" s="16" t="s">
        <v>29</v>
      </c>
      <c r="F18" s="28">
        <f>SUM([1]REP_EPG034_EjecucionPresupuesta!T15)</f>
        <v>115111953985</v>
      </c>
      <c r="G18" s="28">
        <f>SUM([1]REP_EPG034_EjecucionPresupuesta!V15)</f>
        <v>114142060558</v>
      </c>
      <c r="H18" s="28">
        <f>SUM([1]REP_EPG034_EjecucionPresupuesta!W15)</f>
        <v>969893427</v>
      </c>
      <c r="I18" s="28">
        <f>SUM([1]REP_EPG034_EjecucionPresupuesta!X15)</f>
        <v>114055583053.67</v>
      </c>
      <c r="J18" s="28">
        <f>SUM([1]REP_EPG034_EjecucionPresupuesta!Y15)</f>
        <v>53477179257.019997</v>
      </c>
      <c r="K18" s="28">
        <f>SUM([1]REP_EPG034_EjecucionPresupuesta!AA15)</f>
        <v>53477179257.019997</v>
      </c>
      <c r="L18" s="19">
        <f t="shared" si="1"/>
        <v>0.99082309964551851</v>
      </c>
      <c r="M18" s="19">
        <f t="shared" si="2"/>
        <v>0.46456668839092502</v>
      </c>
      <c r="N18" s="19">
        <f t="shared" si="3"/>
        <v>0.46456668839092502</v>
      </c>
    </row>
    <row r="19" spans="1:14" x14ac:dyDescent="0.25">
      <c r="A19" s="25" t="s">
        <v>39</v>
      </c>
      <c r="B19" s="26"/>
      <c r="C19" s="26"/>
      <c r="D19" s="26"/>
      <c r="E19" s="25"/>
      <c r="F19" s="27">
        <f>SUM(F18)</f>
        <v>115111953985</v>
      </c>
      <c r="G19" s="27">
        <f t="shared" ref="G19:K19" si="10">SUM(G18)</f>
        <v>114142060558</v>
      </c>
      <c r="H19" s="27">
        <f t="shared" si="10"/>
        <v>969893427</v>
      </c>
      <c r="I19" s="27">
        <f t="shared" si="10"/>
        <v>114055583053.67</v>
      </c>
      <c r="J19" s="27">
        <f t="shared" si="10"/>
        <v>53477179257.019997</v>
      </c>
      <c r="K19" s="27">
        <f t="shared" si="10"/>
        <v>53477179257.019997</v>
      </c>
      <c r="L19" s="23">
        <f t="shared" si="1"/>
        <v>0.99082309964551851</v>
      </c>
      <c r="M19" s="23">
        <f t="shared" si="2"/>
        <v>0.46456668839092502</v>
      </c>
      <c r="N19" s="23">
        <f t="shared" si="3"/>
        <v>0.46456668839092502</v>
      </c>
    </row>
    <row r="20" spans="1:14" x14ac:dyDescent="0.25">
      <c r="A20" s="16" t="s">
        <v>40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SUM([1]REP_EPG034_EjecucionPresupuesta!T16)</f>
        <v>82683700</v>
      </c>
      <c r="G20" s="28">
        <f>SUM([1]REP_EPG034_EjecucionPresupuesta!V16)</f>
        <v>82683700</v>
      </c>
      <c r="H20" s="28">
        <f>SUM([1]REP_EPG034_EjecucionPresupuesta!W16)</f>
        <v>0</v>
      </c>
      <c r="I20" s="28">
        <f>SUM([1]REP_EPG034_EjecucionPresupuesta!X16)</f>
        <v>63351323</v>
      </c>
      <c r="J20" s="28">
        <f>SUM([1]REP_EPG034_EjecucionPresupuesta!Y16)</f>
        <v>63351323</v>
      </c>
      <c r="K20" s="28">
        <f>SUM([1]REP_EPG034_EjecucionPresupuesta!AA16)</f>
        <v>63351323</v>
      </c>
      <c r="L20" s="19">
        <f t="shared" si="1"/>
        <v>0.76618877723178813</v>
      </c>
      <c r="M20" s="19">
        <f t="shared" si="2"/>
        <v>0.76618877723178813</v>
      </c>
      <c r="N20" s="19">
        <f t="shared" si="3"/>
        <v>0.76618877723178813</v>
      </c>
    </row>
    <row r="21" spans="1:14" x14ac:dyDescent="0.25">
      <c r="A21" s="16" t="s">
        <v>40</v>
      </c>
      <c r="B21" s="17" t="s">
        <v>27</v>
      </c>
      <c r="C21" s="17" t="s">
        <v>21</v>
      </c>
      <c r="D21" s="29">
        <v>20</v>
      </c>
      <c r="E21" s="16" t="s">
        <v>29</v>
      </c>
      <c r="F21" s="28">
        <f>SUM([1]REP_EPG034_EjecucionPresupuesta!T17)</f>
        <v>957835000</v>
      </c>
      <c r="G21" s="28">
        <f>SUM([1]REP_EPG034_EjecucionPresupuesta!V17)</f>
        <v>957835000</v>
      </c>
      <c r="H21" s="28">
        <f>SUM([1]REP_EPG034_EjecucionPresupuesta!W17)</f>
        <v>0</v>
      </c>
      <c r="I21" s="28">
        <f>SUM([1]REP_EPG034_EjecucionPresupuesta!X17)</f>
        <v>596301000</v>
      </c>
      <c r="J21" s="28">
        <f>SUM([1]REP_EPG034_EjecucionPresupuesta!Y17)</f>
        <v>547117000</v>
      </c>
      <c r="K21" s="28">
        <f>SUM([1]REP_EPG034_EjecucionPresupuesta!AA17)</f>
        <v>547117000</v>
      </c>
      <c r="L21" s="19">
        <f t="shared" si="1"/>
        <v>0.62255085688036038</v>
      </c>
      <c r="M21" s="19">
        <f t="shared" si="2"/>
        <v>0.57120172054685825</v>
      </c>
      <c r="N21" s="19">
        <f t="shared" si="3"/>
        <v>0.57120172054685825</v>
      </c>
    </row>
    <row r="22" spans="1:14" ht="22.5" x14ac:dyDescent="0.25">
      <c r="A22" s="16" t="s">
        <v>41</v>
      </c>
      <c r="B22" s="17" t="s">
        <v>20</v>
      </c>
      <c r="C22" s="17" t="s">
        <v>42</v>
      </c>
      <c r="D22" s="29">
        <v>11</v>
      </c>
      <c r="E22" s="16" t="s">
        <v>43</v>
      </c>
      <c r="F22" s="28">
        <f>SUM([1]REP_EPG034_EjecucionPresupuesta!T21)</f>
        <v>625300000</v>
      </c>
      <c r="G22" s="28">
        <f>SUM([1]REP_EPG034_EjecucionPresupuesta!V21)</f>
        <v>625300000</v>
      </c>
      <c r="H22" s="28">
        <f>SUM([1]REP_EPG034_EjecucionPresupuesta!W21)</f>
        <v>0</v>
      </c>
      <c r="I22" s="28">
        <f>SUM([1]REP_EPG034_EjecucionPresupuesta!X21)</f>
        <v>625300000</v>
      </c>
      <c r="J22" s="28">
        <f>SUM([1]REP_EPG034_EjecucionPresupuesta!Y21)</f>
        <v>625300000</v>
      </c>
      <c r="K22" s="28">
        <f>SUM([1]REP_EPG034_EjecucionPresupuesta!AA21)</f>
        <v>625300000</v>
      </c>
      <c r="L22" s="19">
        <f t="shared" si="1"/>
        <v>1</v>
      </c>
      <c r="M22" s="19">
        <f t="shared" si="2"/>
        <v>1</v>
      </c>
      <c r="N22" s="19">
        <f t="shared" si="3"/>
        <v>1</v>
      </c>
    </row>
    <row r="23" spans="1:14" ht="22.5" x14ac:dyDescent="0.25">
      <c r="A23" s="16" t="s">
        <v>41</v>
      </c>
      <c r="B23" s="17" t="s">
        <v>20</v>
      </c>
      <c r="C23" s="17" t="s">
        <v>42</v>
      </c>
      <c r="D23" s="29">
        <v>10</v>
      </c>
      <c r="E23" s="16" t="s">
        <v>43</v>
      </c>
      <c r="F23" s="28">
        <f>SUM([1]REP_EPG034_EjecucionPresupuesta!T20)</f>
        <v>1191852742</v>
      </c>
      <c r="G23" s="28">
        <f>SUM([1]REP_EPG034_EjecucionPresupuesta!V20)</f>
        <v>1191852742</v>
      </c>
      <c r="H23" s="28">
        <f>SUM([1]REP_EPG034_EjecucionPresupuesta!W20)</f>
        <v>0</v>
      </c>
      <c r="I23" s="28">
        <f>SUM([1]REP_EPG034_EjecucionPresupuesta!X20)</f>
        <v>1191852742</v>
      </c>
      <c r="J23" s="28">
        <f>SUM([1]REP_EPG034_EjecucionPresupuesta!Y20)</f>
        <v>1191852742</v>
      </c>
      <c r="K23" s="28">
        <f>SUM([1]REP_EPG034_EjecucionPresupuesta!AA20)</f>
        <v>1191852742</v>
      </c>
      <c r="L23" s="19">
        <f t="shared" si="1"/>
        <v>1</v>
      </c>
      <c r="M23" s="19">
        <f t="shared" si="2"/>
        <v>1</v>
      </c>
      <c r="N23" s="19">
        <f t="shared" si="3"/>
        <v>1</v>
      </c>
    </row>
    <row r="24" spans="1:14" ht="22.5" x14ac:dyDescent="0.25">
      <c r="A24" s="16" t="s">
        <v>44</v>
      </c>
      <c r="B24" s="17" t="s">
        <v>20</v>
      </c>
      <c r="C24" s="17" t="s">
        <v>21</v>
      </c>
      <c r="D24" s="29">
        <v>10</v>
      </c>
      <c r="E24" s="16" t="s">
        <v>23</v>
      </c>
      <c r="F24" s="28">
        <f>[1]REP_EPG034_EjecucionPresupuesta!T18+[1]REP_EPG034_EjecucionPresupuesta!T22</f>
        <v>10300000</v>
      </c>
      <c r="G24" s="28">
        <f>[1]REP_EPG034_EjecucionPresupuesta!V18+[1]REP_EPG034_EjecucionPresupuesta!V22</f>
        <v>10300000</v>
      </c>
      <c r="H24" s="28">
        <f>[1]REP_EPG034_EjecucionPresupuesta!W18+[1]REP_EPG034_EjecucionPresupuesta!W22</f>
        <v>0</v>
      </c>
      <c r="I24" s="28">
        <f>[1]REP_EPG034_EjecucionPresupuesta!X18+[1]REP_EPG034_EjecucionPresupuesta!X22</f>
        <v>1053533</v>
      </c>
      <c r="J24" s="28">
        <f>[1]REP_EPG034_EjecucionPresupuesta!Y18+[1]REP_EPG034_EjecucionPresupuesta!Y22</f>
        <v>1053533</v>
      </c>
      <c r="K24" s="28">
        <f>[1]REP_EPG034_EjecucionPresupuesta!AA18+[1]REP_EPG034_EjecucionPresupuesta!AA22</f>
        <v>1053533</v>
      </c>
      <c r="L24" s="19">
        <f t="shared" si="1"/>
        <v>0.1022847572815534</v>
      </c>
      <c r="M24" s="19">
        <f t="shared" si="2"/>
        <v>0.1022847572815534</v>
      </c>
      <c r="N24" s="19">
        <f t="shared" si="3"/>
        <v>0.1022847572815534</v>
      </c>
    </row>
    <row r="25" spans="1:14" ht="33.75" x14ac:dyDescent="0.25">
      <c r="A25" s="25" t="s">
        <v>45</v>
      </c>
      <c r="B25" s="26"/>
      <c r="C25" s="26"/>
      <c r="D25" s="26"/>
      <c r="E25" s="25"/>
      <c r="F25" s="27">
        <f>SUM(F20:F24)</f>
        <v>2867971442</v>
      </c>
      <c r="G25" s="27">
        <f>SUM(G20:G24)</f>
        <v>2867971442</v>
      </c>
      <c r="H25" s="27">
        <f t="shared" ref="H25:K25" si="11">SUM(H20:H24)</f>
        <v>0</v>
      </c>
      <c r="I25" s="27">
        <f>SUM(I20:I24)</f>
        <v>2477858598</v>
      </c>
      <c r="J25" s="27">
        <f t="shared" si="11"/>
        <v>2428674598</v>
      </c>
      <c r="K25" s="27">
        <f t="shared" si="11"/>
        <v>2428674598</v>
      </c>
      <c r="L25" s="23">
        <f t="shared" si="1"/>
        <v>0.86397603606263529</v>
      </c>
      <c r="M25" s="23">
        <f t="shared" si="2"/>
        <v>0.84682663238318256</v>
      </c>
      <c r="N25" s="23">
        <f t="shared" si="3"/>
        <v>0.84682663238318256</v>
      </c>
    </row>
    <row r="26" spans="1:14" x14ac:dyDescent="0.25">
      <c r="A26" s="30" t="s">
        <v>46</v>
      </c>
      <c r="B26" s="31" t="s">
        <v>20</v>
      </c>
      <c r="C26" s="31" t="s">
        <v>21</v>
      </c>
      <c r="D26" s="31" t="s">
        <v>25</v>
      </c>
      <c r="E26" s="30" t="s">
        <v>26</v>
      </c>
      <c r="F26" s="32">
        <f>SUM(F27:F28)</f>
        <v>3965284200</v>
      </c>
      <c r="G26" s="32">
        <f>SUM(G27:G28)</f>
        <v>3965284199</v>
      </c>
      <c r="H26" s="32">
        <f>SUM(H27:H28)</f>
        <v>1</v>
      </c>
      <c r="I26" s="32">
        <f>SUM(I27:I28)</f>
        <v>3965284199</v>
      </c>
      <c r="J26" s="32">
        <f>SUM(J27:J28)</f>
        <v>3297450688</v>
      </c>
      <c r="K26" s="32">
        <f>SUM(K27:K28)</f>
        <v>3297450688</v>
      </c>
      <c r="L26" s="19">
        <f t="shared" si="1"/>
        <v>0.99999999974781129</v>
      </c>
      <c r="M26" s="19">
        <f t="shared" si="2"/>
        <v>0.83157991248143071</v>
      </c>
      <c r="N26" s="19">
        <f t="shared" si="3"/>
        <v>0.83157991248143071</v>
      </c>
    </row>
    <row r="27" spans="1:14" ht="33.75" x14ac:dyDescent="0.25">
      <c r="A27" s="16" t="s">
        <v>47</v>
      </c>
      <c r="B27" s="17" t="s">
        <v>20</v>
      </c>
      <c r="C27" s="17" t="s">
        <v>21</v>
      </c>
      <c r="D27" s="29">
        <v>11</v>
      </c>
      <c r="E27" s="16" t="s">
        <v>26</v>
      </c>
      <c r="F27" s="24">
        <f>SUM([1]REP_EPG034_EjecucionPresupuesta!T23)</f>
        <v>825104132</v>
      </c>
      <c r="G27" s="24">
        <f>SUM([1]REP_EPG034_EjecucionPresupuesta!V23)</f>
        <v>825104131</v>
      </c>
      <c r="H27" s="24">
        <f>SUM([1]REP_EPG034_EjecucionPresupuesta!W23)</f>
        <v>1</v>
      </c>
      <c r="I27" s="24">
        <f>SUM([1]REP_EPG034_EjecucionPresupuesta!X23)</f>
        <v>825104131</v>
      </c>
      <c r="J27" s="24">
        <f>SUM([1]REP_EPG034_EjecucionPresupuesta!Y23)</f>
        <v>592093070</v>
      </c>
      <c r="K27" s="24">
        <f>SUM([1]REP_EPG034_EjecucionPresupuesta!AA23)</f>
        <v>592093070</v>
      </c>
      <c r="L27" s="19">
        <f>+I27/F27</f>
        <v>0.99999999878803181</v>
      </c>
      <c r="M27" s="19">
        <f t="shared" si="2"/>
        <v>0.71759799404325364</v>
      </c>
      <c r="N27" s="19">
        <f t="shared" si="3"/>
        <v>0.71759799404325364</v>
      </c>
    </row>
    <row r="28" spans="1:14" ht="45" x14ac:dyDescent="0.25">
      <c r="A28" s="16" t="s">
        <v>48</v>
      </c>
      <c r="B28" s="17" t="s">
        <v>20</v>
      </c>
      <c r="C28" s="17" t="s">
        <v>21</v>
      </c>
      <c r="D28" s="29">
        <v>11</v>
      </c>
      <c r="E28" s="16" t="s">
        <v>26</v>
      </c>
      <c r="F28" s="24">
        <f>SUM([1]REP_EPG034_EjecucionPresupuesta!T25)</f>
        <v>3140180068</v>
      </c>
      <c r="G28" s="24">
        <f>SUM([1]REP_EPG034_EjecucionPresupuesta!V25)</f>
        <v>3140180068</v>
      </c>
      <c r="H28" s="24">
        <f>SUM([1]REP_EPG034_EjecucionPresupuesta!W25)</f>
        <v>0</v>
      </c>
      <c r="I28" s="24">
        <f>SUM([1]REP_EPG034_EjecucionPresupuesta!X25)</f>
        <v>3140180068</v>
      </c>
      <c r="J28" s="24">
        <f>SUM([1]REP_EPG034_EjecucionPresupuesta!Y25)</f>
        <v>2705357618</v>
      </c>
      <c r="K28" s="24">
        <f>SUM([1]REP_EPG034_EjecucionPresupuesta!AA25)</f>
        <v>2705357618</v>
      </c>
      <c r="L28" s="19">
        <f t="shared" ref="L28" si="12">+I28/F28</f>
        <v>1</v>
      </c>
      <c r="M28" s="19">
        <f t="shared" si="2"/>
        <v>0.86152945353960508</v>
      </c>
      <c r="N28" s="19">
        <f t="shared" si="3"/>
        <v>0.86152945353960508</v>
      </c>
    </row>
    <row r="29" spans="1:14" x14ac:dyDescent="0.25">
      <c r="A29" s="33" t="s">
        <v>49</v>
      </c>
      <c r="B29" s="33"/>
      <c r="C29" s="33"/>
      <c r="D29" s="33"/>
      <c r="E29" s="33"/>
      <c r="F29" s="34">
        <f t="shared" ref="F29:K29" si="13">F8+F26</f>
        <v>1108813887817</v>
      </c>
      <c r="G29" s="34">
        <f t="shared" si="13"/>
        <v>1101688055861.49</v>
      </c>
      <c r="H29" s="34">
        <f t="shared" si="13"/>
        <v>7125831955.5100002</v>
      </c>
      <c r="I29" s="34">
        <f>I8+I26</f>
        <v>1089916922886.61</v>
      </c>
      <c r="J29" s="34">
        <f t="shared" si="13"/>
        <v>943342871882.82007</v>
      </c>
      <c r="K29" s="34">
        <f t="shared" si="13"/>
        <v>942635633436.97998</v>
      </c>
      <c r="L29" s="23">
        <f>+I29/F29</f>
        <v>0.98295749616953865</v>
      </c>
      <c r="M29" s="23">
        <f>+J29/F29</f>
        <v>0.85076754741956351</v>
      </c>
      <c r="N29" s="23">
        <f>+K29/F29</f>
        <v>0.85012971409729832</v>
      </c>
    </row>
    <row r="30" spans="1:14" x14ac:dyDescent="0.25">
      <c r="F30" s="35"/>
      <c r="G30" s="36"/>
      <c r="H30" s="37"/>
      <c r="I30" s="36"/>
      <c r="K30" s="35"/>
      <c r="L30" s="38"/>
    </row>
    <row r="31" spans="1:14" x14ac:dyDescent="0.25">
      <c r="A31" s="39"/>
      <c r="F31" s="40"/>
      <c r="G31" s="41"/>
      <c r="H31" s="36"/>
      <c r="I31" s="35"/>
      <c r="J31" s="42"/>
      <c r="K31" s="35"/>
      <c r="L31" s="43"/>
    </row>
    <row r="32" spans="1:14" x14ac:dyDescent="0.25">
      <c r="F32" s="44"/>
      <c r="I32" s="35"/>
    </row>
    <row r="33" spans="6:11" x14ac:dyDescent="0.25">
      <c r="F33" s="44"/>
      <c r="I33" s="35"/>
      <c r="K33" s="35"/>
    </row>
    <row r="34" spans="6:11" x14ac:dyDescent="0.25">
      <c r="F34" s="44"/>
      <c r="G34" s="36"/>
      <c r="I34" s="36"/>
    </row>
    <row r="35" spans="6:11" x14ac:dyDescent="0.25">
      <c r="I35" s="35"/>
    </row>
    <row r="36" spans="6:11" x14ac:dyDescent="0.25">
      <c r="I36" s="36"/>
      <c r="K36" s="35"/>
    </row>
  </sheetData>
  <mergeCells count="6">
    <mergeCell ref="A1:N1"/>
    <mergeCell ref="A2:N2"/>
    <mergeCell ref="A3:E3"/>
    <mergeCell ref="F3:K3"/>
    <mergeCell ref="L3:N3"/>
    <mergeCell ref="A29:E2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DICIEMBRE 2020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Omar Diaz</cp:lastModifiedBy>
  <dcterms:created xsi:type="dcterms:W3CDTF">2021-01-28T20:28:58Z</dcterms:created>
  <dcterms:modified xsi:type="dcterms:W3CDTF">2021-01-28T20:30:34Z</dcterms:modified>
</cp:coreProperties>
</file>