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NOVIEMBRE\"/>
    </mc:Choice>
  </mc:AlternateContent>
  <bookViews>
    <workbookView xWindow="0" yWindow="0" windowWidth="20490" windowHeight="7650"/>
  </bookViews>
  <sheets>
    <sheet name="EJECUCION A 30 NOVIEMBRE 2020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I29" i="1"/>
  <c r="L29" i="1" s="1"/>
  <c r="H29" i="1"/>
  <c r="G29" i="1"/>
  <c r="F29" i="1"/>
  <c r="K28" i="1"/>
  <c r="J28" i="1"/>
  <c r="I28" i="1"/>
  <c r="H28" i="1"/>
  <c r="G28" i="1"/>
  <c r="F28" i="1"/>
  <c r="K27" i="1"/>
  <c r="J27" i="1"/>
  <c r="J26" i="1" s="1"/>
  <c r="I27" i="1"/>
  <c r="H27" i="1"/>
  <c r="G27" i="1"/>
  <c r="F27" i="1"/>
  <c r="F26" i="1" s="1"/>
  <c r="K26" i="1"/>
  <c r="H26" i="1"/>
  <c r="G26" i="1"/>
  <c r="K24" i="1"/>
  <c r="J24" i="1"/>
  <c r="I24" i="1"/>
  <c r="H24" i="1"/>
  <c r="G24" i="1"/>
  <c r="F24" i="1"/>
  <c r="K23" i="1"/>
  <c r="N23" i="1" s="1"/>
  <c r="J23" i="1"/>
  <c r="I23" i="1"/>
  <c r="H23" i="1"/>
  <c r="G23" i="1"/>
  <c r="F23" i="1"/>
  <c r="L23" i="1" s="1"/>
  <c r="K22" i="1"/>
  <c r="J22" i="1"/>
  <c r="M22" i="1" s="1"/>
  <c r="I22" i="1"/>
  <c r="H22" i="1"/>
  <c r="G22" i="1"/>
  <c r="F22" i="1"/>
  <c r="K21" i="1"/>
  <c r="J21" i="1"/>
  <c r="I21" i="1"/>
  <c r="L21" i="1" s="1"/>
  <c r="H21" i="1"/>
  <c r="G21" i="1"/>
  <c r="F21" i="1"/>
  <c r="N21" i="1" s="1"/>
  <c r="K20" i="1"/>
  <c r="K25" i="1" s="1"/>
  <c r="J20" i="1"/>
  <c r="I20" i="1"/>
  <c r="H20" i="1"/>
  <c r="G20" i="1"/>
  <c r="G25" i="1" s="1"/>
  <c r="F20" i="1"/>
  <c r="F25" i="1" s="1"/>
  <c r="H19" i="1"/>
  <c r="K18" i="1"/>
  <c r="J18" i="1"/>
  <c r="J19" i="1" s="1"/>
  <c r="I18" i="1"/>
  <c r="I19" i="1" s="1"/>
  <c r="H18" i="1"/>
  <c r="G18" i="1"/>
  <c r="G19" i="1" s="1"/>
  <c r="F18" i="1"/>
  <c r="F19" i="1" s="1"/>
  <c r="K16" i="1"/>
  <c r="N16" i="1" s="1"/>
  <c r="J16" i="1"/>
  <c r="I16" i="1"/>
  <c r="L16" i="1" s="1"/>
  <c r="H16" i="1"/>
  <c r="G16" i="1"/>
  <c r="F16" i="1"/>
  <c r="M16" i="1" s="1"/>
  <c r="K15" i="1"/>
  <c r="K17" i="1" s="1"/>
  <c r="J15" i="1"/>
  <c r="I15" i="1"/>
  <c r="H15" i="1"/>
  <c r="H17" i="1" s="1"/>
  <c r="G15" i="1"/>
  <c r="G17" i="1" s="1"/>
  <c r="F15" i="1"/>
  <c r="N15" i="1" s="1"/>
  <c r="K13" i="1"/>
  <c r="J13" i="1"/>
  <c r="I13" i="1"/>
  <c r="H13" i="1"/>
  <c r="G13" i="1"/>
  <c r="F13" i="1"/>
  <c r="L13" i="1" s="1"/>
  <c r="M12" i="1"/>
  <c r="K12" i="1"/>
  <c r="N12" i="1" s="1"/>
  <c r="J12" i="1"/>
  <c r="I12" i="1"/>
  <c r="L12" i="1" s="1"/>
  <c r="H12" i="1"/>
  <c r="G12" i="1"/>
  <c r="F12" i="1"/>
  <c r="L11" i="1"/>
  <c r="K11" i="1"/>
  <c r="K14" i="1" s="1"/>
  <c r="J11" i="1"/>
  <c r="J14" i="1" s="1"/>
  <c r="I11" i="1"/>
  <c r="H11" i="1"/>
  <c r="H14" i="1" s="1"/>
  <c r="G11" i="1"/>
  <c r="G14" i="1" s="1"/>
  <c r="F11" i="1"/>
  <c r="K9" i="1"/>
  <c r="K10" i="1" s="1"/>
  <c r="J9" i="1"/>
  <c r="J10" i="1" s="1"/>
  <c r="I9" i="1"/>
  <c r="I10" i="1" s="1"/>
  <c r="H9" i="1"/>
  <c r="H10" i="1" s="1"/>
  <c r="G9" i="1"/>
  <c r="G10" i="1" s="1"/>
  <c r="F9" i="1"/>
  <c r="L9" i="1" s="1"/>
  <c r="K7" i="1"/>
  <c r="J7" i="1"/>
  <c r="I7" i="1"/>
  <c r="L7" i="1" s="1"/>
  <c r="H7" i="1"/>
  <c r="G7" i="1"/>
  <c r="F7" i="1"/>
  <c r="N7" i="1" s="1"/>
  <c r="M6" i="1"/>
  <c r="K6" i="1"/>
  <c r="J6" i="1"/>
  <c r="I6" i="1"/>
  <c r="L6" i="1" s="1"/>
  <c r="H6" i="1"/>
  <c r="G6" i="1"/>
  <c r="F6" i="1"/>
  <c r="N6" i="1" s="1"/>
  <c r="K5" i="1"/>
  <c r="K8" i="1" s="1"/>
  <c r="J5" i="1"/>
  <c r="J8" i="1" s="1"/>
  <c r="I5" i="1"/>
  <c r="H5" i="1"/>
  <c r="H8" i="1" s="1"/>
  <c r="H30" i="1" s="1"/>
  <c r="G5" i="1"/>
  <c r="G8" i="1" s="1"/>
  <c r="G30" i="1" s="1"/>
  <c r="F5" i="1"/>
  <c r="L5" i="1" s="1"/>
  <c r="M26" i="1" l="1"/>
  <c r="I8" i="1"/>
  <c r="N11" i="1"/>
  <c r="M15" i="1"/>
  <c r="L20" i="1"/>
  <c r="L22" i="1"/>
  <c r="M23" i="1"/>
  <c r="M20" i="1"/>
  <c r="L24" i="1"/>
  <c r="N26" i="1"/>
  <c r="L27" i="1"/>
  <c r="M13" i="1"/>
  <c r="L15" i="1"/>
  <c r="N18" i="1"/>
  <c r="N22" i="1"/>
  <c r="M24" i="1"/>
  <c r="M27" i="1"/>
  <c r="M29" i="1"/>
  <c r="I14" i="1"/>
  <c r="I17" i="1"/>
  <c r="M18" i="1"/>
  <c r="H25" i="1"/>
  <c r="M21" i="1"/>
  <c r="N24" i="1"/>
  <c r="I26" i="1"/>
  <c r="L26" i="1" s="1"/>
  <c r="N27" i="1"/>
  <c r="N29" i="1"/>
  <c r="I30" i="1"/>
  <c r="L19" i="1"/>
  <c r="J30" i="1"/>
  <c r="M19" i="1"/>
  <c r="K30" i="1"/>
  <c r="N25" i="1"/>
  <c r="M5" i="1"/>
  <c r="F8" i="1"/>
  <c r="F30" i="1" s="1"/>
  <c r="M9" i="1"/>
  <c r="L18" i="1"/>
  <c r="K19" i="1"/>
  <c r="N19" i="1" s="1"/>
  <c r="N20" i="1"/>
  <c r="I25" i="1"/>
  <c r="L25" i="1" s="1"/>
  <c r="N5" i="1"/>
  <c r="N9" i="1"/>
  <c r="N13" i="1"/>
  <c r="F17" i="1"/>
  <c r="J17" i="1"/>
  <c r="J25" i="1"/>
  <c r="M25" i="1" s="1"/>
  <c r="M7" i="1"/>
  <c r="F10" i="1"/>
  <c r="L10" i="1" s="1"/>
  <c r="M11" i="1"/>
  <c r="F14" i="1"/>
  <c r="L14" i="1" l="1"/>
  <c r="M17" i="1"/>
  <c r="N14" i="1"/>
  <c r="L17" i="1"/>
  <c r="N10" i="1"/>
  <c r="N17" i="1"/>
  <c r="M30" i="1"/>
  <c r="L30" i="1"/>
  <c r="N8" i="1"/>
  <c r="N30" i="1"/>
  <c r="M10" i="1"/>
  <c r="M14" i="1"/>
  <c r="M8" i="1"/>
  <c r="L8" i="1"/>
</calcChain>
</file>

<file path=xl/sharedStrings.xml><?xml version="1.0" encoding="utf-8"?>
<sst xmlns="http://schemas.openxmlformats.org/spreadsheetml/2006/main" count="113" uniqueCount="51">
  <si>
    <t>UNIDAD NACIONAL DE PROTECCION - UNP EJECUCION A NOVIEMBRE 30 DE 2020</t>
  </si>
  <si>
    <t>UNIDAD EJECUTORA: 37-08-00  MES: NOVIEMBRE 30 DE 2020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</si>
  <si>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</si>
  <si>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</si>
  <si>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</si>
  <si>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</si>
  <si>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</si>
  <si>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</si>
  <si>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</si>
  <si>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</si>
  <si>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</si>
  <si>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</si>
  <si>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</si>
  <si>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</si>
  <si>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</si>
  <si>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</si>
  <si>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</si>
  <si>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</si>
  <si>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</si>
  <si>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</si>
  <si>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</si>
  <si>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</si>
  <si>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</si>
  <si>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</si>
  <si>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</si>
  <si>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</si>
  <si>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</si>
  <si>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</si>
  <si>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</si>
  <si>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</si>
  <si>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</si>
  <si>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</si>
  <si>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</si>
  <si>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</si>
  <si>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</si>
  <si>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</si>
  <si>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</si>
  <si>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</si>
  <si>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</si>
  <si>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</si>
  <si>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</si>
  <si>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</si>
  <si>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</si>
  <si>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</si>
  <si>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</si>
  <si>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</si>
  <si>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</si>
  <si>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</si>
  <si>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>OPTIMIZACIÓN DE LOS PROCESOS DE EVALUACIÓN DEL RIESGO E IMPLEMENTACIÓN DE MEDIDAS DE LA UNIDAD NACIONAL DE PROTECCIÓN  NACIONAL-[PREVIO CONCEPTO DNP]</t>
  </si>
  <si>
    <t>MODERNIZACIÓN DEL SISTEMA DE GESTIÓN DOCUMENTAL EN LA UNP A NIVEL   NACIONAL-[PREVIO CONCEPTO DNP]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</si>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</sst>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8" borderId="5" xfId="1" applyNumberFormat="1" applyFont="1" applyFill="1" applyBorder="1" applyAlignment="1">
      <alignment horizontal="center" vertical="top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0\NOVIEMBRE\E.P.%20AGREGADA%20A%2030%20DE%20NOVIEMBRE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NOVIEMBRE 2020"/>
    </sheetNames>
    <sheetDataSet>
      <sheetData sheetId="0">
        <row r="5">
          <cell r="T5">
            <v>64659900000</v>
          </cell>
          <cell r="V5">
            <v>64659900000</v>
          </cell>
          <cell r="W5">
            <v>0</v>
          </cell>
          <cell r="X5">
            <v>57663645628</v>
          </cell>
          <cell r="Y5">
            <v>57646249582</v>
          </cell>
          <cell r="AA5">
            <v>57646249582</v>
          </cell>
        </row>
        <row r="6">
          <cell r="T6">
            <v>26891000000</v>
          </cell>
          <cell r="V6">
            <v>26891000000</v>
          </cell>
          <cell r="W6">
            <v>0</v>
          </cell>
          <cell r="X6">
            <v>23368356873</v>
          </cell>
          <cell r="Y6">
            <v>23366109211</v>
          </cell>
          <cell r="AA6">
            <v>23366109211</v>
          </cell>
        </row>
        <row r="7">
          <cell r="T7">
            <v>5446600000</v>
          </cell>
          <cell r="V7">
            <v>5369600000</v>
          </cell>
          <cell r="W7">
            <v>77000000</v>
          </cell>
          <cell r="X7">
            <v>4587198068.0299997</v>
          </cell>
          <cell r="Y7">
            <v>4577568710.0299997</v>
          </cell>
          <cell r="AA7">
            <v>4577568710.0299997</v>
          </cell>
        </row>
        <row r="8">
          <cell r="T8">
            <v>3775437986</v>
          </cell>
          <cell r="V8">
            <v>2532675881</v>
          </cell>
          <cell r="W8">
            <v>916350105</v>
          </cell>
          <cell r="X8">
            <v>2469920273</v>
          </cell>
          <cell r="Y8">
            <v>881234381</v>
          </cell>
          <cell r="AA8">
            <v>881234381</v>
          </cell>
        </row>
        <row r="9">
          <cell r="T9">
            <v>787425568021</v>
          </cell>
          <cell r="V9">
            <v>784760489530.5</v>
          </cell>
          <cell r="W9">
            <v>2665078490.5</v>
          </cell>
          <cell r="X9">
            <v>744112510876.52002</v>
          </cell>
          <cell r="Y9">
            <v>639599706993.94995</v>
          </cell>
          <cell r="AA9">
            <v>638647677437.95996</v>
          </cell>
        </row>
        <row r="10">
          <cell r="T10">
            <v>65078626632</v>
          </cell>
          <cell r="V10">
            <v>64972475947.269997</v>
          </cell>
          <cell r="W10">
            <v>106150684.73</v>
          </cell>
          <cell r="X10">
            <v>58583621795.330002</v>
          </cell>
          <cell r="Y10">
            <v>48446698625.110001</v>
          </cell>
          <cell r="AA10">
            <v>48314431601.110001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252217758</v>
          </cell>
          <cell r="Y11">
            <v>252217758</v>
          </cell>
          <cell r="AA11">
            <v>252217758</v>
          </cell>
        </row>
        <row r="12">
          <cell r="T12">
            <v>10950000000</v>
          </cell>
          <cell r="V12">
            <v>10620233303</v>
          </cell>
          <cell r="W12">
            <v>329766697</v>
          </cell>
          <cell r="X12">
            <v>10026060823.1</v>
          </cell>
          <cell r="Y12">
            <v>4595033182.5</v>
          </cell>
          <cell r="AA12">
            <v>4514914282.5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5292049908</v>
          </cell>
          <cell r="Y13">
            <v>5080211685</v>
          </cell>
          <cell r="AA13">
            <v>5080211685</v>
          </cell>
        </row>
        <row r="14">
          <cell r="T14">
            <v>14344657551</v>
          </cell>
          <cell r="V14">
            <v>13807582676</v>
          </cell>
          <cell r="W14">
            <v>537074875</v>
          </cell>
          <cell r="X14">
            <v>10987537018</v>
          </cell>
          <cell r="Y14">
            <v>10987537018</v>
          </cell>
          <cell r="AA14">
            <v>10987537018</v>
          </cell>
        </row>
        <row r="15">
          <cell r="T15">
            <v>114736616683</v>
          </cell>
          <cell r="V15">
            <v>104386760863</v>
          </cell>
          <cell r="W15">
            <v>10349855820</v>
          </cell>
          <cell r="X15">
            <v>102640345135.67</v>
          </cell>
          <cell r="Y15">
            <v>45166964173</v>
          </cell>
          <cell r="AA15">
            <v>45166964173</v>
          </cell>
        </row>
        <row r="16">
          <cell r="T16">
            <v>82683700</v>
          </cell>
          <cell r="V16">
            <v>82683700</v>
          </cell>
          <cell r="W16">
            <v>0</v>
          </cell>
          <cell r="X16">
            <v>40490567</v>
          </cell>
          <cell r="Y16">
            <v>38102691</v>
          </cell>
          <cell r="AA16">
            <v>38102691</v>
          </cell>
        </row>
        <row r="17">
          <cell r="T17">
            <v>957835000</v>
          </cell>
          <cell r="V17">
            <v>957835000</v>
          </cell>
          <cell r="W17">
            <v>0</v>
          </cell>
          <cell r="X17">
            <v>596301000</v>
          </cell>
          <cell r="Y17">
            <v>547117000</v>
          </cell>
          <cell r="AA17">
            <v>547117000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1693533</v>
          </cell>
          <cell r="Y18">
            <v>1693533</v>
          </cell>
          <cell r="AA18">
            <v>1693533</v>
          </cell>
        </row>
        <row r="20">
          <cell r="T20">
            <v>1191852742</v>
          </cell>
          <cell r="V20">
            <v>1191852742</v>
          </cell>
          <cell r="W20">
            <v>0</v>
          </cell>
          <cell r="X20">
            <v>1191852742</v>
          </cell>
          <cell r="Y20">
            <v>1191852742</v>
          </cell>
          <cell r="AA20">
            <v>1191852742</v>
          </cell>
        </row>
        <row r="21">
          <cell r="T21">
            <v>625300000</v>
          </cell>
          <cell r="V21">
            <v>625300000</v>
          </cell>
          <cell r="W21">
            <v>0</v>
          </cell>
          <cell r="X21">
            <v>625300000</v>
          </cell>
          <cell r="Y21">
            <v>625300000</v>
          </cell>
          <cell r="AA21">
            <v>625300000</v>
          </cell>
        </row>
        <row r="22"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825104132</v>
          </cell>
          <cell r="V23">
            <v>825104131</v>
          </cell>
          <cell r="W23">
            <v>1</v>
          </cell>
          <cell r="X23">
            <v>825104131</v>
          </cell>
          <cell r="Y23">
            <v>0</v>
          </cell>
          <cell r="AA23">
            <v>0</v>
          </cell>
        </row>
        <row r="24">
          <cell r="T24">
            <v>1651894856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</row>
        <row r="25">
          <cell r="T25">
            <v>3523001012</v>
          </cell>
          <cell r="V25">
            <v>3140180068</v>
          </cell>
          <cell r="W25">
            <v>0</v>
          </cell>
          <cell r="X25">
            <v>3140180068</v>
          </cell>
          <cell r="Y25">
            <v>2705357618</v>
          </cell>
          <cell r="AA25">
            <v>2329984087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Normal="100" workbookViewId="0">
      <selection activeCell="I30" sqref="I30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customHeight="1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>F9+F11+F12+F15+F16+F20+F23+F24</f>
        <v>923401300000</v>
      </c>
      <c r="G5" s="7">
        <f t="shared" ref="G5:K5" si="0">G9+G11+G12+G15+G16+G20+G23+G24</f>
        <v>918549617832.5</v>
      </c>
      <c r="H5" s="7">
        <f t="shared" si="0"/>
        <v>4525270167.5</v>
      </c>
      <c r="I5" s="7">
        <f t="shared" si="0"/>
        <v>859993534067.65002</v>
      </c>
      <c r="J5" s="7">
        <f t="shared" si="0"/>
        <v>748217517487.47998</v>
      </c>
      <c r="K5" s="7">
        <f t="shared" si="0"/>
        <v>747185369031.48999</v>
      </c>
      <c r="L5" s="8">
        <f t="shared" ref="L5:L26" si="1">+I5/F5</f>
        <v>0.93133238394579909</v>
      </c>
      <c r="M5" s="8">
        <f t="shared" ref="M5:M29" si="2">+J5/F5</f>
        <v>0.81028423664497762</v>
      </c>
      <c r="N5" s="8">
        <f t="shared" ref="N5:N29" si="3">+K5/F5</f>
        <v>0.80916646861065711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>F13+F22</f>
        <v>65703926632</v>
      </c>
      <c r="G6" s="7">
        <f t="shared" ref="G6:K6" si="4">G13+G22</f>
        <v>65597775947.269997</v>
      </c>
      <c r="H6" s="7">
        <f t="shared" si="4"/>
        <v>106150684.73</v>
      </c>
      <c r="I6" s="7">
        <f t="shared" si="4"/>
        <v>59208921795.330002</v>
      </c>
      <c r="J6" s="7">
        <f t="shared" si="4"/>
        <v>49071998625.110001</v>
      </c>
      <c r="K6" s="7">
        <f t="shared" si="4"/>
        <v>48939731601.110001</v>
      </c>
      <c r="L6" s="8">
        <f t="shared" si="1"/>
        <v>0.9011473869279113</v>
      </c>
      <c r="M6" s="8">
        <f t="shared" si="2"/>
        <v>0.74686553971053393</v>
      </c>
      <c r="N6" s="8">
        <f t="shared" si="3"/>
        <v>0.74485246331190691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>+F18+F21</f>
        <v>115694451683</v>
      </c>
      <c r="G7" s="7">
        <f>+G18+G21</f>
        <v>105344595863</v>
      </c>
      <c r="H7" s="7">
        <f t="shared" ref="H7:K7" si="5">+H18+H21</f>
        <v>10349855820</v>
      </c>
      <c r="I7" s="7">
        <f t="shared" si="5"/>
        <v>103236646135.67</v>
      </c>
      <c r="J7" s="7">
        <f t="shared" si="5"/>
        <v>45714081173</v>
      </c>
      <c r="K7" s="7">
        <f t="shared" si="5"/>
        <v>45714081173</v>
      </c>
      <c r="L7" s="8">
        <f t="shared" si="1"/>
        <v>0.89232149540356454</v>
      </c>
      <c r="M7" s="8">
        <f t="shared" si="2"/>
        <v>0.39512768769807111</v>
      </c>
      <c r="N7" s="8">
        <f t="shared" si="3"/>
        <v>0.39512768769807111</v>
      </c>
    </row>
    <row r="8" spans="1:14" x14ac:dyDescent="0.25">
      <c r="A8" s="10" t="s">
        <v>30</v>
      </c>
      <c r="B8" s="11"/>
      <c r="C8" s="11"/>
      <c r="D8" s="11"/>
      <c r="E8" s="10"/>
      <c r="F8" s="10">
        <f>SUM(F5:F7)</f>
        <v>1104799678315</v>
      </c>
      <c r="G8" s="10">
        <f t="shared" ref="G8:K8" si="6">SUM(G5:G7)</f>
        <v>1089491989642.77</v>
      </c>
      <c r="H8" s="10">
        <f t="shared" si="6"/>
        <v>14981276672.23</v>
      </c>
      <c r="I8" s="10">
        <f t="shared" si="6"/>
        <v>1022439101998.65</v>
      </c>
      <c r="J8" s="10">
        <f t="shared" si="6"/>
        <v>843003597285.58997</v>
      </c>
      <c r="K8" s="10">
        <f t="shared" si="6"/>
        <v>841839181805.59998</v>
      </c>
      <c r="L8" s="12">
        <f t="shared" si="1"/>
        <v>0.9254520272471809</v>
      </c>
      <c r="M8" s="12">
        <f t="shared" si="2"/>
        <v>0.76303751153449662</v>
      </c>
      <c r="N8" s="12">
        <f t="shared" si="3"/>
        <v>0.76198355080039692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96997500000</v>
      </c>
      <c r="G9" s="13">
        <f>SUM([2]REP_EPG034_EjecucionPresupuesta!V5:V7)</f>
        <v>96920500000</v>
      </c>
      <c r="H9" s="13">
        <f>SUM([2]REP_EPG034_EjecucionPresupuesta!W5:W7)</f>
        <v>77000000</v>
      </c>
      <c r="I9" s="13">
        <f>SUM([2]REP_EPG034_EjecucionPresupuesta!X5:X7)</f>
        <v>85619200569.029999</v>
      </c>
      <c r="J9" s="13">
        <f>SUM([2]REP_EPG034_EjecucionPresupuesta!Y5:Y7)</f>
        <v>85589927503.029999</v>
      </c>
      <c r="K9" s="13">
        <f>SUM([2]REP_EPG034_EjecucionPresupuesta!AA5:AA7)</f>
        <v>85589927503.029999</v>
      </c>
      <c r="L9" s="8">
        <f t="shared" si="1"/>
        <v>0.88269492068383204</v>
      </c>
      <c r="M9" s="8">
        <f t="shared" si="2"/>
        <v>0.88239312872012166</v>
      </c>
      <c r="N9" s="8">
        <f t="shared" si="3"/>
        <v>0.88239312872012166</v>
      </c>
    </row>
    <row r="10" spans="1:14" x14ac:dyDescent="0.25">
      <c r="A10" s="14" t="s">
        <v>32</v>
      </c>
      <c r="B10" s="15"/>
      <c r="C10" s="15"/>
      <c r="D10" s="15"/>
      <c r="E10" s="14"/>
      <c r="F10" s="14">
        <f>SUM(F9)</f>
        <v>96997500000</v>
      </c>
      <c r="G10" s="14">
        <f t="shared" ref="G10:K10" si="7">SUM(G9)</f>
        <v>96920500000</v>
      </c>
      <c r="H10" s="14">
        <f t="shared" si="7"/>
        <v>77000000</v>
      </c>
      <c r="I10" s="14">
        <f>SUM(I9)</f>
        <v>85619200569.029999</v>
      </c>
      <c r="J10" s="14">
        <f t="shared" si="7"/>
        <v>85589927503.029999</v>
      </c>
      <c r="K10" s="14">
        <f t="shared" si="7"/>
        <v>85589927503.029999</v>
      </c>
      <c r="L10" s="12">
        <f t="shared" si="1"/>
        <v>0.88269492068383204</v>
      </c>
      <c r="M10" s="12">
        <f t="shared" si="2"/>
        <v>0.88239312872012166</v>
      </c>
      <c r="N10" s="12">
        <f t="shared" si="3"/>
        <v>0.88239312872012166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3775437986</v>
      </c>
      <c r="G11" s="13">
        <f>SUM([2]REP_EPG034_EjecucionPresupuesta!V8)</f>
        <v>2532675881</v>
      </c>
      <c r="H11" s="13">
        <f>SUM([2]REP_EPG034_EjecucionPresupuesta!W8)</f>
        <v>916350105</v>
      </c>
      <c r="I11" s="13">
        <f>SUM([2]REP_EPG034_EjecucionPresupuesta!X8)</f>
        <v>2469920273</v>
      </c>
      <c r="J11" s="13">
        <f>SUM([2]REP_EPG034_EjecucionPresupuesta!Y8)</f>
        <v>881234381</v>
      </c>
      <c r="K11" s="13">
        <f>SUM([2]REP_EPG034_EjecucionPresupuesta!AA8)</f>
        <v>881234381</v>
      </c>
      <c r="L11" s="8">
        <f t="shared" si="1"/>
        <v>0.65420761303957486</v>
      </c>
      <c r="M11" s="8">
        <f t="shared" si="2"/>
        <v>0.23341248995951591</v>
      </c>
      <c r="N11" s="8">
        <f t="shared" si="3"/>
        <v>0.23341248995951591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SUM([2]REP_EPG034_EjecucionPresupuesta!T9)</f>
        <v>787425568021</v>
      </c>
      <c r="G12" s="13">
        <f>SUM([2]REP_EPG034_EjecucionPresupuesta!V9)</f>
        <v>784760489530.5</v>
      </c>
      <c r="H12" s="13">
        <f>SUM([2]REP_EPG034_EjecucionPresupuesta!W9)</f>
        <v>2665078490.5</v>
      </c>
      <c r="I12" s="13">
        <f>SUM([2]REP_EPG034_EjecucionPresupuesta!X9)</f>
        <v>744112510876.52002</v>
      </c>
      <c r="J12" s="13">
        <f>SUM([2]REP_EPG034_EjecucionPresupuesta!Y9)</f>
        <v>639599706993.94995</v>
      </c>
      <c r="K12" s="13">
        <f>SUM([2]REP_EPG034_EjecucionPresupuesta!AA9)</f>
        <v>638647677437.95996</v>
      </c>
      <c r="L12" s="8">
        <f t="shared" si="1"/>
        <v>0.94499409353275554</v>
      </c>
      <c r="M12" s="8">
        <f t="shared" si="2"/>
        <v>0.81226687698422861</v>
      </c>
      <c r="N12" s="8">
        <f t="shared" si="3"/>
        <v>0.81105783628926786</v>
      </c>
    </row>
    <row r="13" spans="1:14" ht="22.5" x14ac:dyDescent="0.25">
      <c r="A13" s="5" t="s">
        <v>34</v>
      </c>
      <c r="B13" s="6" t="s">
        <v>20</v>
      </c>
      <c r="C13" s="6" t="s">
        <v>21</v>
      </c>
      <c r="D13" s="6" t="s">
        <v>25</v>
      </c>
      <c r="E13" s="5" t="s">
        <v>23</v>
      </c>
      <c r="F13" s="13">
        <f>SUM([2]REP_EPG034_EjecucionPresupuesta!T10)</f>
        <v>65078626632</v>
      </c>
      <c r="G13" s="13">
        <f>SUM([2]REP_EPG034_EjecucionPresupuesta!V10)</f>
        <v>64972475947.269997</v>
      </c>
      <c r="H13" s="13">
        <f>SUM([2]REP_EPG034_EjecucionPresupuesta!W10)</f>
        <v>106150684.73</v>
      </c>
      <c r="I13" s="13">
        <f>SUM([2]REP_EPG034_EjecucionPresupuesta!X10)</f>
        <v>58583621795.330002</v>
      </c>
      <c r="J13" s="13">
        <f>SUM([2]REP_EPG034_EjecucionPresupuesta!Y10)</f>
        <v>48446698625.110001</v>
      </c>
      <c r="K13" s="13">
        <f>SUM([2]REP_EPG034_EjecucionPresupuesta!AA10)</f>
        <v>48314431601.110001</v>
      </c>
      <c r="L13" s="8">
        <f t="shared" si="1"/>
        <v>0.90019757372267106</v>
      </c>
      <c r="M13" s="8">
        <f t="shared" si="2"/>
        <v>0.74443332830395248</v>
      </c>
      <c r="N13" s="8">
        <f t="shared" si="3"/>
        <v>0.74240090950771798</v>
      </c>
    </row>
    <row r="14" spans="1:14" ht="22.5" x14ac:dyDescent="0.25">
      <c r="A14" s="14" t="s">
        <v>35</v>
      </c>
      <c r="B14" s="15"/>
      <c r="C14" s="15"/>
      <c r="D14" s="15"/>
      <c r="E14" s="14"/>
      <c r="F14" s="14">
        <f>SUM(F11:F13)</f>
        <v>856279632639</v>
      </c>
      <c r="G14" s="14">
        <f>SUM(G11:G13)</f>
        <v>852265641358.77002</v>
      </c>
      <c r="H14" s="14">
        <f t="shared" ref="H14:J14" si="8">SUM(H11:H13)</f>
        <v>3687579280.23</v>
      </c>
      <c r="I14" s="14">
        <f>SUM(I11:I13)</f>
        <v>805166052944.84998</v>
      </c>
      <c r="J14" s="14">
        <f t="shared" si="8"/>
        <v>688927640000.05994</v>
      </c>
      <c r="K14" s="14">
        <f>SUM(K11:K13)</f>
        <v>687843343420.06995</v>
      </c>
      <c r="L14" s="12">
        <f t="shared" si="1"/>
        <v>0.94030737419664978</v>
      </c>
      <c r="M14" s="12">
        <f t="shared" si="2"/>
        <v>0.80455918106661983</v>
      </c>
      <c r="N14" s="12">
        <f t="shared" si="3"/>
        <v>0.80329289311738039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SUM([2]REP_EPG034_EjecucionPresupuesta!T13)</f>
        <v>8293700000</v>
      </c>
      <c r="G15" s="13">
        <f>SUM([2]REP_EPG034_EjecucionPresupuesta!V13)</f>
        <v>8293700000</v>
      </c>
      <c r="H15" s="13">
        <f>SUM([2]REP_EPG034_EjecucionPresupuesta!W13)</f>
        <v>0</v>
      </c>
      <c r="I15" s="13">
        <f>SUM([2]REP_EPG034_EjecucionPresupuesta!X13)</f>
        <v>5292049908</v>
      </c>
      <c r="J15" s="13">
        <f>SUM([2]REP_EPG034_EjecucionPresupuesta!Y13)</f>
        <v>5080211685</v>
      </c>
      <c r="K15" s="13">
        <f>SUM([2]REP_EPG034_EjecucionPresupuesta!AA13)</f>
        <v>5080211685</v>
      </c>
      <c r="L15" s="8">
        <f t="shared" si="1"/>
        <v>0.63808070077287582</v>
      </c>
      <c r="M15" s="8">
        <f t="shared" si="2"/>
        <v>0.6125386359525905</v>
      </c>
      <c r="N15" s="8">
        <f t="shared" si="3"/>
        <v>0.6125386359525905</v>
      </c>
    </row>
    <row r="16" spans="1:14" x14ac:dyDescent="0.25">
      <c r="A16" s="5" t="s">
        <v>36</v>
      </c>
      <c r="B16" s="6" t="s">
        <v>20</v>
      </c>
      <c r="C16" s="6" t="s">
        <v>21</v>
      </c>
      <c r="D16" s="6" t="s">
        <v>22</v>
      </c>
      <c r="E16" s="5" t="s">
        <v>23</v>
      </c>
      <c r="F16" s="13">
        <f>[2]REP_EPG034_EjecucionPresupuesta!T11+[2]REP_EPG034_EjecucionPresupuesta!T12+[2]REP_EPG034_EjecucionPresupuesta!T14</f>
        <v>25624257551</v>
      </c>
      <c r="G16" s="13">
        <f>[2]REP_EPG034_EjecucionPresupuesta!V11+[2]REP_EPG034_EjecucionPresupuesta!V12+[2]REP_EPG034_EjecucionPresupuesta!V14</f>
        <v>24757415979</v>
      </c>
      <c r="H16" s="13">
        <f>[2]REP_EPG034_EjecucionPresupuesta!W11+[2]REP_EPG034_EjecucionPresupuesta!W12+[2]REP_EPG034_EjecucionPresupuesta!W14</f>
        <v>866841572</v>
      </c>
      <c r="I16" s="13">
        <f>[2]REP_EPG034_EjecucionPresupuesta!X11+[2]REP_EPG034_EjecucionPresupuesta!X12+[2]REP_EPG034_EjecucionPresupuesta!X14</f>
        <v>21265815599.099998</v>
      </c>
      <c r="J16" s="13">
        <f>[2]REP_EPG034_EjecucionPresupuesta!Y11+[2]REP_EPG034_EjecucionPresupuesta!Y12+[2]REP_EPG034_EjecucionPresupuesta!Y14</f>
        <v>15834787958.5</v>
      </c>
      <c r="K16" s="13">
        <f>[2]REP_EPG034_EjecucionPresupuesta!AA11+[2]REP_EPG034_EjecucionPresupuesta!AA12+[2]REP_EPG034_EjecucionPresupuesta!AA14</f>
        <v>15754669058.5</v>
      </c>
      <c r="L16" s="8">
        <f t="shared" si="1"/>
        <v>0.82990953227716402</v>
      </c>
      <c r="M16" s="8">
        <f t="shared" si="2"/>
        <v>0.61796084928447181</v>
      </c>
      <c r="N16" s="8">
        <f t="shared" si="3"/>
        <v>0.61483416747367048</v>
      </c>
    </row>
    <row r="17" spans="1:14" x14ac:dyDescent="0.25">
      <c r="A17" s="14" t="s">
        <v>37</v>
      </c>
      <c r="B17" s="15"/>
      <c r="C17" s="15"/>
      <c r="D17" s="15"/>
      <c r="E17" s="14"/>
      <c r="F17" s="16">
        <f>SUM(F15:F16)</f>
        <v>33917957551</v>
      </c>
      <c r="G17" s="16">
        <f t="shared" ref="G17:K17" si="9">SUM(G15:G16)</f>
        <v>33051115979</v>
      </c>
      <c r="H17" s="16">
        <f t="shared" si="9"/>
        <v>866841572</v>
      </c>
      <c r="I17" s="16">
        <f>SUM(I15:I16)</f>
        <v>26557865507.099998</v>
      </c>
      <c r="J17" s="16">
        <f t="shared" si="9"/>
        <v>20914999643.5</v>
      </c>
      <c r="K17" s="16">
        <f t="shared" si="9"/>
        <v>20834880743.5</v>
      </c>
      <c r="L17" s="12">
        <f t="shared" si="1"/>
        <v>0.78300308817731257</v>
      </c>
      <c r="M17" s="12">
        <f t="shared" si="2"/>
        <v>0.61663499672855049</v>
      </c>
      <c r="N17" s="12">
        <f t="shared" si="3"/>
        <v>0.61427285862281311</v>
      </c>
    </row>
    <row r="18" spans="1:14" x14ac:dyDescent="0.25">
      <c r="A18" s="5" t="s">
        <v>38</v>
      </c>
      <c r="B18" s="6" t="s">
        <v>27</v>
      </c>
      <c r="C18" s="6" t="s">
        <v>21</v>
      </c>
      <c r="D18" s="6" t="s">
        <v>28</v>
      </c>
      <c r="E18" s="5" t="s">
        <v>29</v>
      </c>
      <c r="F18" s="17">
        <f>SUM([2]REP_EPG034_EjecucionPresupuesta!T15)</f>
        <v>114736616683</v>
      </c>
      <c r="G18" s="17">
        <f>[2]REP_EPG034_EjecucionPresupuesta!V15</f>
        <v>104386760863</v>
      </c>
      <c r="H18" s="17">
        <f>[2]REP_EPG034_EjecucionPresupuesta!W15</f>
        <v>10349855820</v>
      </c>
      <c r="I18" s="17">
        <f>[2]REP_EPG034_EjecucionPresupuesta!X15</f>
        <v>102640345135.67</v>
      </c>
      <c r="J18" s="17">
        <f>[2]REP_EPG034_EjecucionPresupuesta!Y15</f>
        <v>45166964173</v>
      </c>
      <c r="K18" s="17">
        <f>[2]REP_EPG034_EjecucionPresupuesta!AA15</f>
        <v>45166964173</v>
      </c>
      <c r="L18" s="8">
        <f t="shared" si="1"/>
        <v>0.89457357296188911</v>
      </c>
      <c r="M18" s="8">
        <f t="shared" si="2"/>
        <v>0.39365780061119915</v>
      </c>
      <c r="N18" s="8">
        <f t="shared" si="3"/>
        <v>0.39365780061119915</v>
      </c>
    </row>
    <row r="19" spans="1:14" x14ac:dyDescent="0.25">
      <c r="A19" s="14" t="s">
        <v>39</v>
      </c>
      <c r="B19" s="15"/>
      <c r="C19" s="15"/>
      <c r="D19" s="15"/>
      <c r="E19" s="14"/>
      <c r="F19" s="16">
        <f>SUM(F18)</f>
        <v>114736616683</v>
      </c>
      <c r="G19" s="16">
        <f t="shared" ref="G19:K19" si="10">SUM(G18)</f>
        <v>104386760863</v>
      </c>
      <c r="H19" s="16">
        <f t="shared" si="10"/>
        <v>10349855820</v>
      </c>
      <c r="I19" s="16">
        <f t="shared" si="10"/>
        <v>102640345135.67</v>
      </c>
      <c r="J19" s="16">
        <f t="shared" si="10"/>
        <v>45166964173</v>
      </c>
      <c r="K19" s="16">
        <f t="shared" si="10"/>
        <v>45166964173</v>
      </c>
      <c r="L19" s="12">
        <f t="shared" si="1"/>
        <v>0.89457357296188911</v>
      </c>
      <c r="M19" s="12">
        <f t="shared" si="2"/>
        <v>0.39365780061119915</v>
      </c>
      <c r="N19" s="12">
        <f t="shared" si="3"/>
        <v>0.39365780061119915</v>
      </c>
    </row>
    <row r="20" spans="1:14" x14ac:dyDescent="0.25">
      <c r="A20" s="5" t="s">
        <v>40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SUM([2]REP_EPG034_EjecucionPresupuesta!T16)</f>
        <v>82683700</v>
      </c>
      <c r="G20" s="17">
        <f>SUM([2]REP_EPG034_EjecucionPresupuesta!V16)</f>
        <v>82683700</v>
      </c>
      <c r="H20" s="17">
        <f>SUM([2]REP_EPG034_EjecucionPresupuesta!W16)</f>
        <v>0</v>
      </c>
      <c r="I20" s="17">
        <f>SUM([2]REP_EPG034_EjecucionPresupuesta!X16)</f>
        <v>40490567</v>
      </c>
      <c r="J20" s="17">
        <f>SUM([2]REP_EPG034_EjecucionPresupuesta!Y16)</f>
        <v>38102691</v>
      </c>
      <c r="K20" s="17">
        <f>SUM([2]REP_EPG034_EjecucionPresupuesta!AA16)</f>
        <v>38102691</v>
      </c>
      <c r="L20" s="8">
        <f t="shared" si="1"/>
        <v>0.48970434317767592</v>
      </c>
      <c r="M20" s="8">
        <f t="shared" si="2"/>
        <v>0.46082469700799555</v>
      </c>
      <c r="N20" s="8">
        <f t="shared" si="3"/>
        <v>0.46082469700799555</v>
      </c>
    </row>
    <row r="21" spans="1:14" x14ac:dyDescent="0.25">
      <c r="A21" s="5" t="s">
        <v>40</v>
      </c>
      <c r="B21" s="6" t="s">
        <v>27</v>
      </c>
      <c r="C21" s="6" t="s">
        <v>21</v>
      </c>
      <c r="D21" s="18">
        <v>20</v>
      </c>
      <c r="E21" s="5" t="s">
        <v>29</v>
      </c>
      <c r="F21" s="17">
        <f>SUM([2]REP_EPG034_EjecucionPresupuesta!T17)</f>
        <v>957835000</v>
      </c>
      <c r="G21" s="17">
        <f>SUM([2]REP_EPG034_EjecucionPresupuesta!V17)</f>
        <v>957835000</v>
      </c>
      <c r="H21" s="17">
        <f>SUM([2]REP_EPG034_EjecucionPresupuesta!W17)</f>
        <v>0</v>
      </c>
      <c r="I21" s="17">
        <f>SUM([2]REP_EPG034_EjecucionPresupuesta!X17)</f>
        <v>596301000</v>
      </c>
      <c r="J21" s="17">
        <f>SUM([2]REP_EPG034_EjecucionPresupuesta!Y17)</f>
        <v>547117000</v>
      </c>
      <c r="K21" s="17">
        <f>SUM([2]REP_EPG034_EjecucionPresupuesta!AA17)</f>
        <v>547117000</v>
      </c>
      <c r="L21" s="8">
        <f t="shared" si="1"/>
        <v>0.62255085688036038</v>
      </c>
      <c r="M21" s="8">
        <f t="shared" si="2"/>
        <v>0.57120172054685825</v>
      </c>
      <c r="N21" s="8">
        <f t="shared" si="3"/>
        <v>0.57120172054685825</v>
      </c>
    </row>
    <row r="22" spans="1:14" ht="22.5" x14ac:dyDescent="0.25">
      <c r="A22" s="5" t="s">
        <v>41</v>
      </c>
      <c r="B22" s="6" t="s">
        <v>20</v>
      </c>
      <c r="C22" s="6" t="s">
        <v>42</v>
      </c>
      <c r="D22" s="18">
        <v>11</v>
      </c>
      <c r="E22" s="5" t="s">
        <v>43</v>
      </c>
      <c r="F22" s="17">
        <f>SUM([2]REP_EPG034_EjecucionPresupuesta!T21)</f>
        <v>625300000</v>
      </c>
      <c r="G22" s="17">
        <f>SUM([2]REP_EPG034_EjecucionPresupuesta!V21)</f>
        <v>625300000</v>
      </c>
      <c r="H22" s="17">
        <f>SUM([2]REP_EPG034_EjecucionPresupuesta!W21)</f>
        <v>0</v>
      </c>
      <c r="I22" s="17">
        <f>SUM([2]REP_EPG034_EjecucionPresupuesta!X21)</f>
        <v>625300000</v>
      </c>
      <c r="J22" s="17">
        <f>SUM([2]REP_EPG034_EjecucionPresupuesta!Y21)</f>
        <v>625300000</v>
      </c>
      <c r="K22" s="17">
        <f>SUM([2]REP_EPG034_EjecucionPresupuesta!AA21)</f>
        <v>625300000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ht="22.5" x14ac:dyDescent="0.25">
      <c r="A23" s="5" t="s">
        <v>41</v>
      </c>
      <c r="B23" s="6" t="s">
        <v>20</v>
      </c>
      <c r="C23" s="6" t="s">
        <v>42</v>
      </c>
      <c r="D23" s="18">
        <v>10</v>
      </c>
      <c r="E23" s="5" t="s">
        <v>43</v>
      </c>
      <c r="F23" s="17">
        <f>SUM([2]REP_EPG034_EjecucionPresupuesta!T20)</f>
        <v>1191852742</v>
      </c>
      <c r="G23" s="17">
        <f>SUM([2]REP_EPG034_EjecucionPresupuesta!V20)</f>
        <v>1191852742</v>
      </c>
      <c r="H23" s="17">
        <f>SUM([2]REP_EPG034_EjecucionPresupuesta!W20)</f>
        <v>0</v>
      </c>
      <c r="I23" s="17">
        <f>SUM([2]REP_EPG034_EjecucionPresupuesta!X20)</f>
        <v>1191852742</v>
      </c>
      <c r="J23" s="17">
        <f>SUM([2]REP_EPG034_EjecucionPresupuesta!Y20)</f>
        <v>1191852742</v>
      </c>
      <c r="K23" s="17">
        <f>SUM([2]REP_EPG034_EjecucionPresupuesta!AA20)</f>
        <v>1191852742</v>
      </c>
      <c r="L23" s="8">
        <f t="shared" si="1"/>
        <v>1</v>
      </c>
      <c r="M23" s="8">
        <f t="shared" si="2"/>
        <v>1</v>
      </c>
      <c r="N23" s="8">
        <f t="shared" si="3"/>
        <v>1</v>
      </c>
    </row>
    <row r="24" spans="1:14" ht="22.5" x14ac:dyDescent="0.25">
      <c r="A24" s="5" t="s">
        <v>44</v>
      </c>
      <c r="B24" s="6" t="s">
        <v>20</v>
      </c>
      <c r="C24" s="6" t="s">
        <v>21</v>
      </c>
      <c r="D24" s="18">
        <v>10</v>
      </c>
      <c r="E24" s="5" t="s">
        <v>23</v>
      </c>
      <c r="F24" s="17">
        <f>[2]REP_EPG034_EjecucionPresupuesta!T18+[2]REP_EPG034_EjecucionPresupuesta!T22</f>
        <v>10300000</v>
      </c>
      <c r="G24" s="17">
        <f>[2]REP_EPG034_EjecucionPresupuesta!V18+[2]REP_EPG034_EjecucionPresupuesta!V22</f>
        <v>10300000</v>
      </c>
      <c r="H24" s="17">
        <f>[2]REP_EPG034_EjecucionPresupuesta!W18+[2]REP_EPG034_EjecucionPresupuesta!W22</f>
        <v>0</v>
      </c>
      <c r="I24" s="17">
        <f>[2]REP_EPG034_EjecucionPresupuesta!X18+[2]REP_EPG034_EjecucionPresupuesta!X22</f>
        <v>1693533</v>
      </c>
      <c r="J24" s="17">
        <f>[2]REP_EPG034_EjecucionPresupuesta!Y18+[2]REP_EPG034_EjecucionPresupuesta!Y22</f>
        <v>1693533</v>
      </c>
      <c r="K24" s="17">
        <f>[2]REP_EPG034_EjecucionPresupuesta!AA18+[2]REP_EPG034_EjecucionPresupuesta!AA22</f>
        <v>1693533</v>
      </c>
      <c r="L24" s="8">
        <f t="shared" si="1"/>
        <v>0.16442067961165049</v>
      </c>
      <c r="M24" s="8">
        <f t="shared" si="2"/>
        <v>0.16442067961165049</v>
      </c>
      <c r="N24" s="8">
        <f t="shared" si="3"/>
        <v>0.16442067961165049</v>
      </c>
    </row>
    <row r="25" spans="1:14" ht="33.75" x14ac:dyDescent="0.25">
      <c r="A25" s="14" t="s">
        <v>45</v>
      </c>
      <c r="B25" s="15"/>
      <c r="C25" s="15"/>
      <c r="D25" s="15"/>
      <c r="E25" s="14"/>
      <c r="F25" s="16">
        <f>SUM(F20:F24)</f>
        <v>2867971442</v>
      </c>
      <c r="G25" s="16">
        <f>SUM(G20:G24)</f>
        <v>2867971442</v>
      </c>
      <c r="H25" s="16">
        <f t="shared" ref="H25:K25" si="11">SUM(H20:H24)</f>
        <v>0</v>
      </c>
      <c r="I25" s="16">
        <f>SUM(I20:I24)</f>
        <v>2455637842</v>
      </c>
      <c r="J25" s="16">
        <f t="shared" si="11"/>
        <v>2404065966</v>
      </c>
      <c r="K25" s="16">
        <f t="shared" si="11"/>
        <v>2404065966</v>
      </c>
      <c r="L25" s="12">
        <f t="shared" si="1"/>
        <v>0.8562281360401357</v>
      </c>
      <c r="M25" s="12">
        <f t="shared" si="2"/>
        <v>0.83824613132253079</v>
      </c>
      <c r="N25" s="12">
        <f t="shared" si="3"/>
        <v>0.83824613132253079</v>
      </c>
    </row>
    <row r="26" spans="1:14" x14ac:dyDescent="0.25">
      <c r="A26" s="19" t="s">
        <v>46</v>
      </c>
      <c r="B26" s="20" t="s">
        <v>20</v>
      </c>
      <c r="C26" s="20" t="s">
        <v>21</v>
      </c>
      <c r="D26" s="20" t="s">
        <v>25</v>
      </c>
      <c r="E26" s="19" t="s">
        <v>26</v>
      </c>
      <c r="F26" s="21">
        <f t="shared" ref="F26:K26" si="12">SUM(F27:F29)</f>
        <v>6000000000</v>
      </c>
      <c r="G26" s="21">
        <f t="shared" si="12"/>
        <v>3965284199</v>
      </c>
      <c r="H26" s="21">
        <f t="shared" si="12"/>
        <v>1</v>
      </c>
      <c r="I26" s="21">
        <f t="shared" si="12"/>
        <v>3965284199</v>
      </c>
      <c r="J26" s="21">
        <f t="shared" si="12"/>
        <v>2705357618</v>
      </c>
      <c r="K26" s="21">
        <f t="shared" si="12"/>
        <v>2329984087</v>
      </c>
      <c r="L26" s="8">
        <f t="shared" si="1"/>
        <v>0.66088069983333331</v>
      </c>
      <c r="M26" s="8">
        <f t="shared" si="2"/>
        <v>0.45089293633333333</v>
      </c>
      <c r="N26" s="8">
        <f t="shared" si="3"/>
        <v>0.38833068116666669</v>
      </c>
    </row>
    <row r="27" spans="1:14" ht="33.75" x14ac:dyDescent="0.25">
      <c r="A27" s="5" t="s">
        <v>47</v>
      </c>
      <c r="B27" s="6" t="s">
        <v>20</v>
      </c>
      <c r="C27" s="6" t="s">
        <v>21</v>
      </c>
      <c r="D27" s="18">
        <v>11</v>
      </c>
      <c r="E27" s="5" t="s">
        <v>26</v>
      </c>
      <c r="F27" s="13">
        <f>SUM([2]REP_EPG034_EjecucionPresupuesta!T23)</f>
        <v>825104132</v>
      </c>
      <c r="G27" s="13">
        <f>SUM([2]REP_EPG034_EjecucionPresupuesta!V23)</f>
        <v>825104131</v>
      </c>
      <c r="H27" s="13">
        <f>SUM([2]REP_EPG034_EjecucionPresupuesta!W23)</f>
        <v>1</v>
      </c>
      <c r="I27" s="13">
        <f>SUM([2]REP_EPG034_EjecucionPresupuesta!X23)</f>
        <v>825104131</v>
      </c>
      <c r="J27" s="13">
        <f>SUM([2]REP_EPG034_EjecucionPresupuesta!Y23)</f>
        <v>0</v>
      </c>
      <c r="K27" s="13">
        <f>SUM([2]REP_EPG034_EjecucionPresupuesta!AA23)</f>
        <v>0</v>
      </c>
      <c r="L27" s="8">
        <f>+I27/F27</f>
        <v>0.99999999878803181</v>
      </c>
      <c r="M27" s="8">
        <f t="shared" si="2"/>
        <v>0</v>
      </c>
      <c r="N27" s="8">
        <f t="shared" si="3"/>
        <v>0</v>
      </c>
    </row>
    <row r="28" spans="1:14" ht="56.25" x14ac:dyDescent="0.25">
      <c r="A28" s="5" t="s">
        <v>48</v>
      </c>
      <c r="B28" s="6" t="s">
        <v>20</v>
      </c>
      <c r="C28" s="18" t="s">
        <v>21</v>
      </c>
      <c r="D28" s="18">
        <v>11</v>
      </c>
      <c r="E28" s="5" t="s">
        <v>26</v>
      </c>
      <c r="F28" s="13">
        <f>SUM([2]REP_EPG034_EjecucionPresupuesta!T24)</f>
        <v>1651894856</v>
      </c>
      <c r="G28" s="13">
        <f>SUM([2]REP_EPG034_EjecucionPresupuesta!V24)</f>
        <v>0</v>
      </c>
      <c r="H28" s="13">
        <f>SUM([2]REP_EPG034_EjecucionPresupuesta!W24)</f>
        <v>0</v>
      </c>
      <c r="I28" s="13">
        <f>SUM([2]REP_EPG034_EjecucionPresupuesta!X24)</f>
        <v>0</v>
      </c>
      <c r="J28" s="13">
        <f>SUM([2]REP_EPG034_EjecucionPresupuesta!Y24)</f>
        <v>0</v>
      </c>
      <c r="K28" s="13">
        <f>SUM([2]REP_EPG034_EjecucionPresupuesta!AA24)</f>
        <v>0</v>
      </c>
      <c r="L28" s="8"/>
      <c r="M28" s="8"/>
      <c r="N28" s="8"/>
    </row>
    <row r="29" spans="1:14" ht="45" x14ac:dyDescent="0.25">
      <c r="A29" s="5" t="s">
        <v>49</v>
      </c>
      <c r="B29" s="6" t="s">
        <v>20</v>
      </c>
      <c r="C29" s="6" t="s">
        <v>21</v>
      </c>
      <c r="D29" s="18">
        <v>11</v>
      </c>
      <c r="E29" s="5" t="s">
        <v>26</v>
      </c>
      <c r="F29" s="13">
        <f>SUM([2]REP_EPG034_EjecucionPresupuesta!T25)</f>
        <v>3523001012</v>
      </c>
      <c r="G29" s="13">
        <f>SUM([2]REP_EPG034_EjecucionPresupuesta!V25)</f>
        <v>3140180068</v>
      </c>
      <c r="H29" s="13">
        <f>SUM([2]REP_EPG034_EjecucionPresupuesta!W25)</f>
        <v>0</v>
      </c>
      <c r="I29" s="13">
        <f>SUM([2]REP_EPG034_EjecucionPresupuesta!X25)</f>
        <v>3140180068</v>
      </c>
      <c r="J29" s="13">
        <f>SUM([2]REP_EPG034_EjecucionPresupuesta!Y25)</f>
        <v>2705357618</v>
      </c>
      <c r="K29" s="13">
        <f>SUM([2]REP_EPG034_EjecucionPresupuesta!AA25)</f>
        <v>2329984087</v>
      </c>
      <c r="L29" s="8">
        <f t="shared" ref="L29" si="13">+I29/F29</f>
        <v>0.89133669201455223</v>
      </c>
      <c r="M29" s="8">
        <f t="shared" si="2"/>
        <v>0.7679128131910965</v>
      </c>
      <c r="N29" s="8">
        <f t="shared" si="3"/>
        <v>0.66136344527396917</v>
      </c>
    </row>
    <row r="30" spans="1:14" x14ac:dyDescent="0.25">
      <c r="A30" s="44" t="s">
        <v>50</v>
      </c>
      <c r="B30" s="44"/>
      <c r="C30" s="44"/>
      <c r="D30" s="44"/>
      <c r="E30" s="44"/>
      <c r="F30" s="22">
        <f t="shared" ref="F30:K30" si="14">F8+F26</f>
        <v>1110799678315</v>
      </c>
      <c r="G30" s="22">
        <f t="shared" si="14"/>
        <v>1093457273841.77</v>
      </c>
      <c r="H30" s="22">
        <f t="shared" si="14"/>
        <v>14981276673.23</v>
      </c>
      <c r="I30" s="22">
        <f>I8+I26</f>
        <v>1026404386197.65</v>
      </c>
      <c r="J30" s="22">
        <f t="shared" si="14"/>
        <v>845708954903.58997</v>
      </c>
      <c r="K30" s="22">
        <f t="shared" si="14"/>
        <v>844169165892.59998</v>
      </c>
      <c r="L30" s="12">
        <f>+I30/F30</f>
        <v>0.92402294152139897</v>
      </c>
      <c r="M30" s="12">
        <f>+J30/F30</f>
        <v>0.76135145824534911</v>
      </c>
      <c r="N30" s="12">
        <f>+K30/F30</f>
        <v>0.75996525959850969</v>
      </c>
    </row>
    <row r="31" spans="1:14" x14ac:dyDescent="0.25">
      <c r="F31" s="23"/>
      <c r="G31" s="24"/>
      <c r="H31" s="25"/>
      <c r="I31" s="24"/>
      <c r="K31" s="23"/>
      <c r="L31" s="26"/>
    </row>
    <row r="32" spans="1:14" x14ac:dyDescent="0.25">
      <c r="A32" s="27"/>
      <c r="F32" s="28"/>
      <c r="G32" s="29"/>
      <c r="H32" s="24"/>
      <c r="I32" s="23"/>
      <c r="J32" s="30"/>
      <c r="K32" s="23"/>
      <c r="L32" s="31"/>
    </row>
    <row r="33" spans="6:11" x14ac:dyDescent="0.25">
      <c r="F33" s="32"/>
      <c r="I33" s="23"/>
    </row>
    <row r="34" spans="6:11" x14ac:dyDescent="0.25">
      <c r="F34" s="32"/>
      <c r="I34" s="23"/>
      <c r="K34" s="23"/>
    </row>
    <row r="35" spans="6:11" x14ac:dyDescent="0.25">
      <c r="F35" s="32"/>
      <c r="G35" s="24"/>
      <c r="I35" s="24"/>
    </row>
    <row r="36" spans="6:11" x14ac:dyDescent="0.25">
      <c r="I36" s="23"/>
    </row>
    <row r="37" spans="6:11" x14ac:dyDescent="0.25">
      <c r="I37" s="24"/>
      <c r="K37" s="23"/>
    </row>
  </sheetData>
  <mergeCells count="6">
    <mergeCell ref="A30:E30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NOVIEMBRE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2021-02-10T01:17:43Z</dcterms:created>
  <dcterms:modified xsi:type="dcterms:W3CDTF">2021-02-10T01:59:16Z</dcterms:modified>
</cp:coreProperties>
</file>