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MARZO\"/>
    </mc:Choice>
  </mc:AlternateContent>
  <bookViews>
    <workbookView xWindow="0" yWindow="0" windowWidth="20490" windowHeight="7665"/>
  </bookViews>
  <sheets>
    <sheet name="EJECUCION A 31 MARZO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N26" i="1" s="1"/>
  <c r="J26" i="1"/>
  <c r="M26" i="1" s="1"/>
  <c r="I26" i="1"/>
  <c r="H26" i="1"/>
  <c r="G26" i="1"/>
  <c r="F26" i="1"/>
  <c r="K25" i="1"/>
  <c r="J25" i="1"/>
  <c r="J23" i="1" s="1"/>
  <c r="I25" i="1"/>
  <c r="H25" i="1"/>
  <c r="G25" i="1"/>
  <c r="F25" i="1"/>
  <c r="F23" i="1" s="1"/>
  <c r="M24" i="1"/>
  <c r="K24" i="1"/>
  <c r="N24" i="1" s="1"/>
  <c r="J24" i="1"/>
  <c r="I24" i="1"/>
  <c r="L24" i="1" s="1"/>
  <c r="H24" i="1"/>
  <c r="G24" i="1"/>
  <c r="G23" i="1" s="1"/>
  <c r="F24" i="1"/>
  <c r="H23" i="1"/>
  <c r="I22" i="1"/>
  <c r="K21" i="1"/>
  <c r="J21" i="1"/>
  <c r="M21" i="1" s="1"/>
  <c r="I21" i="1"/>
  <c r="H21" i="1"/>
  <c r="G21" i="1"/>
  <c r="F21" i="1"/>
  <c r="N21" i="1" s="1"/>
  <c r="M20" i="1"/>
  <c r="K20" i="1"/>
  <c r="N20" i="1" s="1"/>
  <c r="J20" i="1"/>
  <c r="I20" i="1"/>
  <c r="L20" i="1" s="1"/>
  <c r="H20" i="1"/>
  <c r="G20" i="1"/>
  <c r="G6" i="1" s="1"/>
  <c r="F20" i="1"/>
  <c r="L19" i="1"/>
  <c r="K19" i="1"/>
  <c r="J19" i="1"/>
  <c r="J22" i="1" s="1"/>
  <c r="I19" i="1"/>
  <c r="H19" i="1"/>
  <c r="H22" i="1" s="1"/>
  <c r="G19" i="1"/>
  <c r="F19" i="1"/>
  <c r="N19" i="1" s="1"/>
  <c r="K18" i="1"/>
  <c r="I18" i="1"/>
  <c r="G18" i="1"/>
  <c r="K17" i="1"/>
  <c r="J17" i="1"/>
  <c r="M17" i="1" s="1"/>
  <c r="I17" i="1"/>
  <c r="H17" i="1"/>
  <c r="H18" i="1" s="1"/>
  <c r="G17" i="1"/>
  <c r="F17" i="1"/>
  <c r="F7" i="1" s="1"/>
  <c r="K16" i="1"/>
  <c r="N16" i="1" s="1"/>
  <c r="G16" i="1"/>
  <c r="L15" i="1"/>
  <c r="K15" i="1"/>
  <c r="J15" i="1"/>
  <c r="M15" i="1" s="1"/>
  <c r="I15" i="1"/>
  <c r="H15" i="1"/>
  <c r="G15" i="1"/>
  <c r="F15" i="1"/>
  <c r="N15" i="1" s="1"/>
  <c r="M14" i="1"/>
  <c r="K14" i="1"/>
  <c r="N14" i="1" s="1"/>
  <c r="J14" i="1"/>
  <c r="J16" i="1" s="1"/>
  <c r="I14" i="1"/>
  <c r="L14" i="1" s="1"/>
  <c r="H14" i="1"/>
  <c r="H16" i="1" s="1"/>
  <c r="G14" i="1"/>
  <c r="F14" i="1"/>
  <c r="F16" i="1" s="1"/>
  <c r="J13" i="1"/>
  <c r="M13" i="1" s="1"/>
  <c r="F13" i="1"/>
  <c r="M12" i="1"/>
  <c r="K12" i="1"/>
  <c r="N12" i="1" s="1"/>
  <c r="J12" i="1"/>
  <c r="I12" i="1"/>
  <c r="I5" i="1" s="1"/>
  <c r="H12" i="1"/>
  <c r="G12" i="1"/>
  <c r="G5" i="1" s="1"/>
  <c r="G8" i="1" s="1"/>
  <c r="G27" i="1" s="1"/>
  <c r="F12" i="1"/>
  <c r="L11" i="1"/>
  <c r="K11" i="1"/>
  <c r="K13" i="1" s="1"/>
  <c r="N13" i="1" s="1"/>
  <c r="J11" i="1"/>
  <c r="M11" i="1" s="1"/>
  <c r="I11" i="1"/>
  <c r="I13" i="1" s="1"/>
  <c r="L13" i="1" s="1"/>
  <c r="H11" i="1"/>
  <c r="H5" i="1" s="1"/>
  <c r="H8" i="1" s="1"/>
  <c r="H27" i="1" s="1"/>
  <c r="G11" i="1"/>
  <c r="G13" i="1" s="1"/>
  <c r="F11" i="1"/>
  <c r="N11" i="1" s="1"/>
  <c r="K10" i="1"/>
  <c r="I10" i="1"/>
  <c r="G10" i="1"/>
  <c r="K9" i="1"/>
  <c r="J9" i="1"/>
  <c r="M9" i="1" s="1"/>
  <c r="I9" i="1"/>
  <c r="H9" i="1"/>
  <c r="H10" i="1" s="1"/>
  <c r="G9" i="1"/>
  <c r="F9" i="1"/>
  <c r="L9" i="1" s="1"/>
  <c r="K7" i="1"/>
  <c r="I7" i="1"/>
  <c r="H7" i="1"/>
  <c r="G7" i="1"/>
  <c r="M6" i="1"/>
  <c r="J6" i="1"/>
  <c r="I6" i="1"/>
  <c r="L6" i="1" s="1"/>
  <c r="H6" i="1"/>
  <c r="F6" i="1"/>
  <c r="J5" i="1"/>
  <c r="F5" i="1"/>
  <c r="F8" i="1" s="1"/>
  <c r="F27" i="1" s="1"/>
  <c r="M16" i="1" l="1"/>
  <c r="L7" i="1"/>
  <c r="N7" i="1"/>
  <c r="N10" i="1"/>
  <c r="I8" i="1"/>
  <c r="L5" i="1"/>
  <c r="M23" i="1"/>
  <c r="N9" i="1"/>
  <c r="N17" i="1"/>
  <c r="K5" i="1"/>
  <c r="F10" i="1"/>
  <c r="L10" i="1" s="1"/>
  <c r="J10" i="1"/>
  <c r="L12" i="1"/>
  <c r="F18" i="1"/>
  <c r="L18" i="1" s="1"/>
  <c r="J18" i="1"/>
  <c r="M19" i="1"/>
  <c r="F22" i="1"/>
  <c r="M22" i="1" s="1"/>
  <c r="I23" i="1"/>
  <c r="L23" i="1" s="1"/>
  <c r="K6" i="1"/>
  <c r="N6" i="1" s="1"/>
  <c r="H13" i="1"/>
  <c r="I16" i="1"/>
  <c r="L16" i="1" s="1"/>
  <c r="L17" i="1"/>
  <c r="L21" i="1"/>
  <c r="G22" i="1"/>
  <c r="K22" i="1"/>
  <c r="N22" i="1" s="1"/>
  <c r="J7" i="1"/>
  <c r="M7" i="1" s="1"/>
  <c r="M5" i="1"/>
  <c r="K23" i="1"/>
  <c r="N23" i="1" s="1"/>
  <c r="N18" i="1" l="1"/>
  <c r="I27" i="1"/>
  <c r="L27" i="1" s="1"/>
  <c r="L8" i="1"/>
  <c r="L22" i="1"/>
  <c r="M10" i="1"/>
  <c r="N5" i="1"/>
  <c r="K8" i="1"/>
  <c r="M18" i="1"/>
  <c r="J8" i="1"/>
  <c r="J27" i="1" l="1"/>
  <c r="M27" i="1" s="1"/>
  <c r="M8" i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<sst xmlns="http://schemas.openxmlformats.org/spreadsheetml/2006/main" count="100" uniqueCount="51">
  <si>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MARZO 31 DE 2021</t>
  </si>
  <si>
    <t>UNIDAD EJECUTORA: 37-08-00  MES: MARZO 31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</si>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</sst>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MARZO-2021\E.P.%20AGREGADA%20A%2031%20MARZO%20D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FEBRERO-2021\E.P.%20AGREGADA%20A%2028%20FEBRERO%20D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1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13383444719</v>
          </cell>
          <cell r="Y5">
            <v>13379734612</v>
          </cell>
          <cell r="AA5">
            <v>13379734612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6187613373</v>
          </cell>
          <cell r="Y6">
            <v>6187613373</v>
          </cell>
          <cell r="AA6">
            <v>6187613373</v>
          </cell>
        </row>
        <row r="7">
          <cell r="T7">
            <v>5472900000</v>
          </cell>
          <cell r="V7">
            <v>5472899990</v>
          </cell>
          <cell r="W7">
            <v>10</v>
          </cell>
          <cell r="X7">
            <v>1059203124.39</v>
          </cell>
          <cell r="Y7">
            <v>1059203124.39</v>
          </cell>
          <cell r="AA7">
            <v>1059203124.39</v>
          </cell>
        </row>
        <row r="8">
          <cell r="T8">
            <v>3913000000</v>
          </cell>
          <cell r="V8">
            <v>3542000000</v>
          </cell>
          <cell r="W8">
            <v>371000000</v>
          </cell>
          <cell r="X8">
            <v>336000000</v>
          </cell>
          <cell r="Y8">
            <v>0</v>
          </cell>
          <cell r="AA8">
            <v>0</v>
          </cell>
        </row>
        <row r="9">
          <cell r="T9">
            <v>709760617422</v>
          </cell>
          <cell r="V9">
            <v>684113537103.73999</v>
          </cell>
          <cell r="W9">
            <v>25647080318.259998</v>
          </cell>
          <cell r="X9">
            <v>590155450493.76001</v>
          </cell>
          <cell r="Y9">
            <v>134800068924.44</v>
          </cell>
          <cell r="AA9">
            <v>134796001850.44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101282192</v>
          </cell>
          <cell r="Y11">
            <v>91368858</v>
          </cell>
          <cell r="AA11">
            <v>91368858</v>
          </cell>
        </row>
        <row r="12">
          <cell r="T12">
            <v>14042478578</v>
          </cell>
          <cell r="V12">
            <v>7795895106</v>
          </cell>
          <cell r="W12">
            <v>6246583472</v>
          </cell>
          <cell r="X12">
            <v>2823097444</v>
          </cell>
          <cell r="Y12">
            <v>846929233.20000005</v>
          </cell>
          <cell r="AA12">
            <v>846929233.20000005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14815820000</v>
          </cell>
          <cell r="V14">
            <v>14815820000</v>
          </cell>
          <cell r="W14">
            <v>0</v>
          </cell>
          <cell r="X14">
            <v>1333253037</v>
          </cell>
          <cell r="Y14">
            <v>1159006965</v>
          </cell>
          <cell r="AA14">
            <v>1159006965</v>
          </cell>
        </row>
        <row r="15">
          <cell r="T15">
            <v>114003000000</v>
          </cell>
          <cell r="V15">
            <v>113838503917</v>
          </cell>
          <cell r="W15">
            <v>164496083</v>
          </cell>
          <cell r="X15">
            <v>82828001744</v>
          </cell>
          <cell r="Y15">
            <v>57575745</v>
          </cell>
          <cell r="AA15">
            <v>57575745</v>
          </cell>
        </row>
        <row r="16">
          <cell r="T16">
            <v>1303184000</v>
          </cell>
          <cell r="V16">
            <v>1273184000</v>
          </cell>
          <cell r="W16">
            <v>30000000</v>
          </cell>
          <cell r="X16">
            <v>40470000</v>
          </cell>
          <cell r="Y16">
            <v>40470000</v>
          </cell>
          <cell r="AA16">
            <v>40470000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717597994</v>
          </cell>
          <cell r="W21">
            <v>3282402006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3000000000</v>
          </cell>
          <cell r="V22">
            <v>2588800000</v>
          </cell>
          <cell r="W22">
            <v>411200000</v>
          </cell>
          <cell r="X22">
            <v>2587048936</v>
          </cell>
          <cell r="Y22">
            <v>855464926</v>
          </cell>
          <cell r="AA22">
            <v>855464926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28 FEBRERO 2021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F9+F11+F12+F14+F15+F19+F21</f>
        <v>876950400000</v>
      </c>
      <c r="G5" s="18">
        <f>G9+G11+G12+G14+G15+G19+G21</f>
        <v>825661736199.73999</v>
      </c>
      <c r="H5" s="18">
        <f t="shared" ref="H5:K5" si="0">H9+H11+H12+H14+H15+H19+H21</f>
        <v>32347763800.259998</v>
      </c>
      <c r="I5" s="18">
        <f t="shared" si="0"/>
        <v>615420814383.15002</v>
      </c>
      <c r="J5" s="18">
        <f t="shared" si="0"/>
        <v>157565395090.03003</v>
      </c>
      <c r="K5" s="18">
        <f t="shared" si="0"/>
        <v>157561328016.03003</v>
      </c>
      <c r="L5" s="19">
        <f t="shared" ref="L5:L23" si="1">+I5/F5</f>
        <v>0.70177379973046372</v>
      </c>
      <c r="M5" s="19">
        <f t="shared" ref="M5:M26" si="2">+J5/F5</f>
        <v>0.17967423823517273</v>
      </c>
      <c r="N5" s="19">
        <f t="shared" ref="N5:N26" si="3">+K5/F5</f>
        <v>0.17966960048827166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+F20</f>
        <v>644100000</v>
      </c>
      <c r="G6" s="18">
        <f t="shared" ref="G6:K6" si="4">+G20</f>
        <v>0</v>
      </c>
      <c r="H6" s="18">
        <f t="shared" si="4"/>
        <v>644100000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+F17</f>
        <v>114003000000</v>
      </c>
      <c r="G7" s="18">
        <f t="shared" ref="G7:K7" si="5">+G17</f>
        <v>113838503917</v>
      </c>
      <c r="H7" s="18">
        <f t="shared" si="5"/>
        <v>164496083</v>
      </c>
      <c r="I7" s="18">
        <f t="shared" si="5"/>
        <v>82828001744</v>
      </c>
      <c r="J7" s="18">
        <f t="shared" si="5"/>
        <v>57575745</v>
      </c>
      <c r="K7" s="18">
        <f t="shared" si="5"/>
        <v>57575745</v>
      </c>
      <c r="L7" s="19">
        <f t="shared" si="1"/>
        <v>0.72654229927282621</v>
      </c>
      <c r="M7" s="19">
        <f t="shared" si="2"/>
        <v>5.0503710428672927E-4</v>
      </c>
      <c r="N7" s="19">
        <f t="shared" si="3"/>
        <v>5.0503710428672927E-4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991597500000</v>
      </c>
      <c r="G8" s="21">
        <f t="shared" ref="G8:K8" si="6">SUM(G5:G7)</f>
        <v>939500240116.73999</v>
      </c>
      <c r="H8" s="21">
        <f t="shared" si="6"/>
        <v>33156359883.259998</v>
      </c>
      <c r="I8" s="21">
        <f t="shared" si="6"/>
        <v>698248816127.15002</v>
      </c>
      <c r="J8" s="21">
        <f t="shared" si="6"/>
        <v>157622970835.03003</v>
      </c>
      <c r="K8" s="21">
        <f t="shared" si="6"/>
        <v>157618903761.03003</v>
      </c>
      <c r="L8" s="23">
        <f t="shared" si="1"/>
        <v>0.70416556730644242</v>
      </c>
      <c r="M8" s="23">
        <f t="shared" si="2"/>
        <v>0.15895862064499963</v>
      </c>
      <c r="N8" s="23">
        <f t="shared" si="3"/>
        <v>0.15895451910783359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105238399990</v>
      </c>
      <c r="H9" s="24">
        <f>SUM([1]REP_EPG034_EjecucionPresupuesta!W5:W7)</f>
        <v>10</v>
      </c>
      <c r="I9" s="24">
        <f>SUM([1]REP_EPG034_EjecucionPresupuesta!X5:X7)</f>
        <v>20630261216.389999</v>
      </c>
      <c r="J9" s="24">
        <f>SUM([1]REP_EPG034_EjecucionPresupuesta!Y5:Y7)</f>
        <v>20626551109.389999</v>
      </c>
      <c r="K9" s="24">
        <f>SUM([1]REP_EPG034_EjecucionPresupuesta!AA5:AA7)</f>
        <v>20626551109.389999</v>
      </c>
      <c r="L9" s="19">
        <f t="shared" si="1"/>
        <v>0.19603358865575682</v>
      </c>
      <c r="M9" s="19">
        <f t="shared" si="2"/>
        <v>0.19599833434744351</v>
      </c>
      <c r="N9" s="19">
        <f t="shared" si="3"/>
        <v>0.19599833434744351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105238400000</v>
      </c>
      <c r="G10" s="25">
        <f t="shared" ref="G10:K10" si="7">SUM(G9)</f>
        <v>105238399990</v>
      </c>
      <c r="H10" s="25">
        <f t="shared" si="7"/>
        <v>10</v>
      </c>
      <c r="I10" s="25">
        <f>SUM(I9)</f>
        <v>20630261216.389999</v>
      </c>
      <c r="J10" s="25">
        <f t="shared" si="7"/>
        <v>20626551109.389999</v>
      </c>
      <c r="K10" s="25">
        <f t="shared" si="7"/>
        <v>20626551109.389999</v>
      </c>
      <c r="L10" s="23">
        <f t="shared" si="1"/>
        <v>0.19603358865575682</v>
      </c>
      <c r="M10" s="23">
        <f t="shared" si="2"/>
        <v>0.19599833434744351</v>
      </c>
      <c r="N10" s="23">
        <f t="shared" si="3"/>
        <v>0.19599833434744351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3913000000</v>
      </c>
      <c r="G11" s="24">
        <f>SUM([1]REP_EPG034_EjecucionPresupuesta!V8)</f>
        <v>3542000000</v>
      </c>
      <c r="H11" s="24">
        <f>SUM([1]REP_EPG034_EjecucionPresupuesta!W8)</f>
        <v>371000000</v>
      </c>
      <c r="I11" s="24">
        <f>SUM([1]REP_EPG034_EjecucionPresupuesta!X8)</f>
        <v>336000000</v>
      </c>
      <c r="J11" s="24">
        <f>SUM([1]REP_EPG034_EjecucionPresupuesta!Y8)</f>
        <v>0</v>
      </c>
      <c r="K11" s="24">
        <f>SUM([1]REP_EPG034_EjecucionPresupuesta!AA8)</f>
        <v>0</v>
      </c>
      <c r="L11" s="19">
        <f t="shared" si="1"/>
        <v>8.5867620751341675E-2</v>
      </c>
      <c r="M11" s="19">
        <f t="shared" si="2"/>
        <v>0</v>
      </c>
      <c r="N11" s="19">
        <f t="shared" si="3"/>
        <v>0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SUM([1]REP_EPG034_EjecucionPresupuesta!T9)</f>
        <v>709760617422</v>
      </c>
      <c r="G12" s="24">
        <f>SUM([1]REP_EPG034_EjecucionPresupuesta!V9)</f>
        <v>684113537103.73999</v>
      </c>
      <c r="H12" s="24">
        <f>SUM([1]REP_EPG034_EjecucionPresupuesta!W9)</f>
        <v>25647080318.259998</v>
      </c>
      <c r="I12" s="24">
        <f>SUM([1]REP_EPG034_EjecucionPresupuesta!X9)</f>
        <v>590155450493.76001</v>
      </c>
      <c r="J12" s="24">
        <f>SUM([1]REP_EPG034_EjecucionPresupuesta!Y9)</f>
        <v>134800068924.44</v>
      </c>
      <c r="K12" s="24">
        <f>SUM([1]REP_EPG034_EjecucionPresupuesta!AA9)</f>
        <v>134796001850.44</v>
      </c>
      <c r="L12" s="19">
        <f t="shared" si="1"/>
        <v>0.83148520220427113</v>
      </c>
      <c r="M12" s="19">
        <f t="shared" si="2"/>
        <v>0.18992328626806915</v>
      </c>
      <c r="N12" s="19">
        <f t="shared" si="3"/>
        <v>0.18991755606284194</v>
      </c>
    </row>
    <row r="13" spans="1:14" ht="22.5" x14ac:dyDescent="0.25">
      <c r="A13" s="25" t="s">
        <v>35</v>
      </c>
      <c r="B13" s="26"/>
      <c r="C13" s="26"/>
      <c r="D13" s="26"/>
      <c r="E13" s="25"/>
      <c r="F13" s="25">
        <f t="shared" ref="F13:K13" si="8">SUM(F11:F12)</f>
        <v>713673617422</v>
      </c>
      <c r="G13" s="25">
        <f t="shared" si="8"/>
        <v>687655537103.73999</v>
      </c>
      <c r="H13" s="25">
        <f t="shared" si="8"/>
        <v>26018080318.259998</v>
      </c>
      <c r="I13" s="25">
        <f t="shared" si="8"/>
        <v>590491450493.76001</v>
      </c>
      <c r="J13" s="25">
        <f t="shared" si="8"/>
        <v>134800068924.44</v>
      </c>
      <c r="K13" s="25">
        <f t="shared" si="8"/>
        <v>134796001850.44</v>
      </c>
      <c r="L13" s="23">
        <f t="shared" si="1"/>
        <v>0.82739705669209074</v>
      </c>
      <c r="M13" s="23">
        <f t="shared" si="2"/>
        <v>0.18888195616839204</v>
      </c>
      <c r="N13" s="23">
        <f t="shared" si="3"/>
        <v>0.18887625738129846</v>
      </c>
    </row>
    <row r="14" spans="1:14" x14ac:dyDescent="0.25">
      <c r="A14" s="16" t="s">
        <v>36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0</v>
      </c>
      <c r="J14" s="24">
        <f>SUM([1]REP_EPG034_EjecucionPresupuesta!Y13)</f>
        <v>0</v>
      </c>
      <c r="K14" s="24">
        <f>SUM([1]REP_EPG034_EjecucionPresupuesta!AA13)</f>
        <v>0</v>
      </c>
      <c r="L14" s="19">
        <f t="shared" si="1"/>
        <v>0</v>
      </c>
      <c r="M14" s="19">
        <f t="shared" si="2"/>
        <v>0</v>
      </c>
      <c r="N14" s="19">
        <f t="shared" si="3"/>
        <v>0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[1]REP_EPG034_EjecucionPresupuesta!T10+[1]REP_EPG034_EjecucionPresupuesta!T11+[1]REP_EPG034_EjecucionPresupuesta!T12+[1]REP_EPG034_EjecucionPresupuesta!T14</f>
        <v>48128798578</v>
      </c>
      <c r="G15" s="24">
        <f>[1]REP_EPG034_EjecucionPresupuesta!V10+[1]REP_EPG034_EjecucionPresupuesta!V11+[1]REP_EPG034_EjecucionPresupuesta!V12+[1]REP_EPG034_EjecucionPresupuesta!V14</f>
        <v>22941315106</v>
      </c>
      <c r="H15" s="24">
        <f>[1]REP_EPG034_EjecucionPresupuesta!W10+[1]REP_EPG034_EjecucionPresupuesta!W11+[1]REP_EPG034_EjecucionPresupuesta!W12+[1]REP_EPG034_EjecucionPresupuesta!W14</f>
        <v>6246583472</v>
      </c>
      <c r="I15" s="24">
        <f>[1]REP_EPG034_EjecucionPresupuesta!X10+[1]REP_EPG034_EjecucionPresupuesta!X11+[1]REP_EPG034_EjecucionPresupuesta!X12+[1]REP_EPG034_EjecucionPresupuesta!X14</f>
        <v>4257632673</v>
      </c>
      <c r="J15" s="24">
        <f>[1]REP_EPG034_EjecucionPresupuesta!Y10+[1]REP_EPG034_EjecucionPresupuesta!Y11+[1]REP_EPG034_EjecucionPresupuesta!Y12+[1]REP_EPG034_EjecucionPresupuesta!Y14</f>
        <v>2097305056.2</v>
      </c>
      <c r="K15" s="24">
        <f>[1]REP_EPG034_EjecucionPresupuesta!AA10+[1]REP_EPG034_EjecucionPresupuesta!AA11+[1]REP_EPG034_EjecucionPresupuesta!AA12+[1]REP_EPG034_EjecucionPresupuesta!AA14</f>
        <v>2097305056.2</v>
      </c>
      <c r="L15" s="19">
        <f t="shared" si="1"/>
        <v>8.8463306768396935E-2</v>
      </c>
      <c r="M15" s="19">
        <f t="shared" si="2"/>
        <v>4.3576925212479592E-2</v>
      </c>
      <c r="N15" s="19">
        <f t="shared" si="3"/>
        <v>4.3576925212479592E-2</v>
      </c>
    </row>
    <row r="16" spans="1:14" x14ac:dyDescent="0.25">
      <c r="A16" s="25" t="s">
        <v>37</v>
      </c>
      <c r="B16" s="26"/>
      <c r="C16" s="26"/>
      <c r="D16" s="26"/>
      <c r="E16" s="25"/>
      <c r="F16" s="27">
        <f>SUM(F14:F15)</f>
        <v>56671398578</v>
      </c>
      <c r="G16" s="27">
        <f t="shared" ref="G16:K16" si="9">SUM(G14:G15)</f>
        <v>31483915106</v>
      </c>
      <c r="H16" s="27">
        <f t="shared" si="9"/>
        <v>6246583472</v>
      </c>
      <c r="I16" s="27">
        <f>SUM(I14:I15)</f>
        <v>4257632673</v>
      </c>
      <c r="J16" s="27">
        <f t="shared" si="9"/>
        <v>2097305056.2</v>
      </c>
      <c r="K16" s="27">
        <f t="shared" si="9"/>
        <v>2097305056.2</v>
      </c>
      <c r="L16" s="23">
        <f t="shared" si="1"/>
        <v>7.5128420681906824E-2</v>
      </c>
      <c r="M16" s="23">
        <f t="shared" si="2"/>
        <v>3.7008175355216659E-2</v>
      </c>
      <c r="N16" s="23">
        <f t="shared" si="3"/>
        <v>3.7008175355216659E-2</v>
      </c>
    </row>
    <row r="17" spans="1:14" x14ac:dyDescent="0.25">
      <c r="A17" s="16" t="s">
        <v>38</v>
      </c>
      <c r="B17" s="17" t="s">
        <v>27</v>
      </c>
      <c r="C17" s="17" t="s">
        <v>21</v>
      </c>
      <c r="D17" s="17" t="s">
        <v>28</v>
      </c>
      <c r="E17" s="16" t="s">
        <v>29</v>
      </c>
      <c r="F17" s="28">
        <f>SUM([1]REP_EPG034_EjecucionPresupuesta!T15)</f>
        <v>114003000000</v>
      </c>
      <c r="G17" s="28">
        <f>SUM([1]REP_EPG034_EjecucionPresupuesta!V15)</f>
        <v>113838503917</v>
      </c>
      <c r="H17" s="28">
        <f>SUM([1]REP_EPG034_EjecucionPresupuesta!W15)</f>
        <v>164496083</v>
      </c>
      <c r="I17" s="28">
        <f>SUM([1]REP_EPG034_EjecucionPresupuesta!X15)</f>
        <v>82828001744</v>
      </c>
      <c r="J17" s="28">
        <f>SUM([1]REP_EPG034_EjecucionPresupuesta!Y15)</f>
        <v>57575745</v>
      </c>
      <c r="K17" s="28">
        <f>SUM([1]REP_EPG034_EjecucionPresupuesta!AA15)</f>
        <v>57575745</v>
      </c>
      <c r="L17" s="19">
        <f t="shared" si="1"/>
        <v>0.72654229927282621</v>
      </c>
      <c r="M17" s="19">
        <f t="shared" si="2"/>
        <v>5.0503710428672927E-4</v>
      </c>
      <c r="N17" s="19">
        <f t="shared" si="3"/>
        <v>5.0503710428672927E-4</v>
      </c>
    </row>
    <row r="18" spans="1:14" x14ac:dyDescent="0.25">
      <c r="A18" s="25" t="s">
        <v>39</v>
      </c>
      <c r="B18" s="26"/>
      <c r="C18" s="26"/>
      <c r="D18" s="26"/>
      <c r="E18" s="25"/>
      <c r="F18" s="27">
        <f>SUM(F17)</f>
        <v>114003000000</v>
      </c>
      <c r="G18" s="27">
        <f t="shared" ref="G18:K18" si="10">SUM(G17)</f>
        <v>113838503917</v>
      </c>
      <c r="H18" s="27">
        <f t="shared" si="10"/>
        <v>164496083</v>
      </c>
      <c r="I18" s="27">
        <f t="shared" si="10"/>
        <v>82828001744</v>
      </c>
      <c r="J18" s="27">
        <f t="shared" si="10"/>
        <v>57575745</v>
      </c>
      <c r="K18" s="27">
        <f t="shared" si="10"/>
        <v>57575745</v>
      </c>
      <c r="L18" s="23">
        <f t="shared" si="1"/>
        <v>0.72654229927282621</v>
      </c>
      <c r="M18" s="23">
        <f t="shared" si="2"/>
        <v>5.0503710428672927E-4</v>
      </c>
      <c r="N18" s="23">
        <f t="shared" si="3"/>
        <v>5.0503710428672927E-4</v>
      </c>
    </row>
    <row r="19" spans="1:14" x14ac:dyDescent="0.25">
      <c r="A19" s="16" t="s">
        <v>40</v>
      </c>
      <c r="B19" s="17" t="s">
        <v>20</v>
      </c>
      <c r="C19" s="17" t="s">
        <v>21</v>
      </c>
      <c r="D19" s="29">
        <v>10</v>
      </c>
      <c r="E19" s="16" t="s">
        <v>23</v>
      </c>
      <c r="F19" s="28">
        <f>SUM([1]REP_EPG034_EjecucionPresupuesta!T16)</f>
        <v>1303184000</v>
      </c>
      <c r="G19" s="28">
        <f>SUM([1]REP_EPG034_EjecucionPresupuesta!V16)</f>
        <v>1273184000</v>
      </c>
      <c r="H19" s="28">
        <f>SUM([1]REP_EPG034_EjecucionPresupuesta!W16)</f>
        <v>30000000</v>
      </c>
      <c r="I19" s="28">
        <f>SUM([1]REP_EPG034_EjecucionPresupuesta!X16)</f>
        <v>40470000</v>
      </c>
      <c r="J19" s="28">
        <f>SUM([1]REP_EPG034_EjecucionPresupuesta!Y16)</f>
        <v>40470000</v>
      </c>
      <c r="K19" s="28">
        <f>SUM([1]REP_EPG034_EjecucionPresupuesta!AA16)</f>
        <v>40470000</v>
      </c>
      <c r="L19" s="19">
        <f t="shared" si="1"/>
        <v>3.1054709081756681E-2</v>
      </c>
      <c r="M19" s="19">
        <f t="shared" si="2"/>
        <v>3.1054709081756681E-2</v>
      </c>
      <c r="N19" s="19">
        <f t="shared" si="3"/>
        <v>3.1054709081756681E-2</v>
      </c>
    </row>
    <row r="20" spans="1:14" ht="22.5" x14ac:dyDescent="0.25">
      <c r="A20" s="16" t="s">
        <v>41</v>
      </c>
      <c r="B20" s="17" t="s">
        <v>20</v>
      </c>
      <c r="C20" s="17" t="s">
        <v>42</v>
      </c>
      <c r="D20" s="29">
        <v>11</v>
      </c>
      <c r="E20" s="16" t="s">
        <v>43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ht="22.5" x14ac:dyDescent="0.25">
      <c r="A21" s="16" t="s">
        <v>44</v>
      </c>
      <c r="B21" s="17" t="s">
        <v>20</v>
      </c>
      <c r="C21" s="17" t="s">
        <v>21</v>
      </c>
      <c r="D21" s="29">
        <v>10</v>
      </c>
      <c r="E21" s="16" t="s">
        <v>23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1000000</v>
      </c>
      <c r="J21" s="28">
        <f>[1]REP_EPG034_EjecucionPresupuesta!Y17+[1]REP_EPG034_EjecucionPresupuesta!Y19</f>
        <v>1000000</v>
      </c>
      <c r="K21" s="28">
        <f>[1]REP_EPG034_EjecucionPresupuesta!AA17+[1]REP_EPG034_EjecucionPresupuesta!AA19</f>
        <v>1000000</v>
      </c>
      <c r="L21" s="19">
        <f t="shared" si="1"/>
        <v>1.5673981191222569E-2</v>
      </c>
      <c r="M21" s="19">
        <f t="shared" si="2"/>
        <v>1.5673981191222569E-2</v>
      </c>
      <c r="N21" s="19">
        <f t="shared" si="3"/>
        <v>1.5673981191222569E-2</v>
      </c>
    </row>
    <row r="22" spans="1:14" ht="33.75" x14ac:dyDescent="0.25">
      <c r="A22" s="25" t="s">
        <v>45</v>
      </c>
      <c r="B22" s="26"/>
      <c r="C22" s="26"/>
      <c r="D22" s="26"/>
      <c r="E22" s="25"/>
      <c r="F22" s="27">
        <f t="shared" ref="F22:K22" si="11">SUM(F19:F21)</f>
        <v>2011084000</v>
      </c>
      <c r="G22" s="27">
        <f t="shared" si="11"/>
        <v>1283884000</v>
      </c>
      <c r="H22" s="27">
        <f t="shared" si="11"/>
        <v>727200000</v>
      </c>
      <c r="I22" s="27">
        <f t="shared" si="11"/>
        <v>41470000</v>
      </c>
      <c r="J22" s="27">
        <f t="shared" si="11"/>
        <v>41470000</v>
      </c>
      <c r="K22" s="27">
        <f t="shared" si="11"/>
        <v>41470000</v>
      </c>
      <c r="L22" s="23">
        <f t="shared" si="1"/>
        <v>2.0620719969926666E-2</v>
      </c>
      <c r="M22" s="23">
        <f t="shared" si="2"/>
        <v>2.0620719969926666E-2</v>
      </c>
      <c r="N22" s="23">
        <f t="shared" si="3"/>
        <v>2.0620719969926666E-2</v>
      </c>
    </row>
    <row r="23" spans="1:14" x14ac:dyDescent="0.25">
      <c r="A23" s="30" t="s">
        <v>46</v>
      </c>
      <c r="B23" s="31" t="s">
        <v>20</v>
      </c>
      <c r="C23" s="31" t="s">
        <v>21</v>
      </c>
      <c r="D23" s="31" t="s">
        <v>25</v>
      </c>
      <c r="E23" s="30" t="s">
        <v>26</v>
      </c>
      <c r="F23" s="32">
        <f t="shared" ref="F23:K23" si="12">SUM(F24:F26)</f>
        <v>9000000000</v>
      </c>
      <c r="G23" s="32">
        <f t="shared" si="12"/>
        <v>3306397994</v>
      </c>
      <c r="H23" s="32">
        <f t="shared" si="12"/>
        <v>3693602006</v>
      </c>
      <c r="I23" s="32">
        <f t="shared" si="12"/>
        <v>2587048936</v>
      </c>
      <c r="J23" s="32">
        <f t="shared" si="12"/>
        <v>855464926</v>
      </c>
      <c r="K23" s="32">
        <f t="shared" si="12"/>
        <v>855464926</v>
      </c>
      <c r="L23" s="19">
        <f t="shared" si="1"/>
        <v>0.2874498817777778</v>
      </c>
      <c r="M23" s="19">
        <f t="shared" si="2"/>
        <v>9.5051658444444451E-2</v>
      </c>
      <c r="N23" s="19">
        <f t="shared" si="3"/>
        <v>9.5051658444444451E-2</v>
      </c>
    </row>
    <row r="24" spans="1:14" ht="56.25" x14ac:dyDescent="0.25">
      <c r="A24" s="16" t="s">
        <v>47</v>
      </c>
      <c r="B24" s="17" t="s">
        <v>20</v>
      </c>
      <c r="C24" s="17" t="s">
        <v>21</v>
      </c>
      <c r="D24" s="29">
        <v>11</v>
      </c>
      <c r="E24" s="16" t="s">
        <v>26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>+I24/F24</f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48</v>
      </c>
      <c r="B25" s="17" t="s">
        <v>20</v>
      </c>
      <c r="C25" s="17" t="s">
        <v>21</v>
      </c>
      <c r="D25" s="29">
        <v>11</v>
      </c>
      <c r="E25" s="16" t="s">
        <v>26</v>
      </c>
      <c r="F25" s="24">
        <f>SUM([1]REP_EPG034_EjecucionPresupuesta!T21)</f>
        <v>4000000000</v>
      </c>
      <c r="G25" s="24">
        <f>SUM([1]REP_EPG034_EjecucionPresupuesta!V21)</f>
        <v>717597994</v>
      </c>
      <c r="H25" s="24">
        <f>SUM([1]REP_EPG034_EjecucionPresupuesta!W21)</f>
        <v>3282402006</v>
      </c>
      <c r="I25" s="24">
        <f>SUM([1]REP_EPG034_EjecucionPresupuesta!X21)</f>
        <v>0</v>
      </c>
      <c r="J25" s="24">
        <f>SUM([1]REP_EPG034_EjecucionPresupuesta!Y21)</f>
        <v>0</v>
      </c>
      <c r="K25" s="24">
        <f>SUM([1]REP_EPG034_EjecucionPresupuesta!AA21)</f>
        <v>0</v>
      </c>
      <c r="L25" s="19"/>
      <c r="M25" s="19"/>
      <c r="N25" s="19"/>
    </row>
    <row r="26" spans="1:14" ht="33.75" x14ac:dyDescent="0.25">
      <c r="A26" s="16" t="s">
        <v>49</v>
      </c>
      <c r="B26" s="17" t="s">
        <v>20</v>
      </c>
      <c r="C26" s="17" t="s">
        <v>21</v>
      </c>
      <c r="D26" s="29">
        <v>11</v>
      </c>
      <c r="E26" s="16" t="s">
        <v>26</v>
      </c>
      <c r="F26" s="24">
        <f>SUM([1]REP_EPG034_EjecucionPresupuesta!T22)</f>
        <v>3000000000</v>
      </c>
      <c r="G26" s="24">
        <f>SUM([1]REP_EPG034_EjecucionPresupuesta!V22)</f>
        <v>2588800000</v>
      </c>
      <c r="H26" s="24">
        <f>SUM([1]REP_EPG034_EjecucionPresupuesta!W22)</f>
        <v>411200000</v>
      </c>
      <c r="I26" s="24">
        <f>SUM([1]REP_EPG034_EjecucionPresupuesta!X22)</f>
        <v>2587048936</v>
      </c>
      <c r="J26" s="24">
        <f>SUM([1]REP_EPG034_EjecucionPresupuesta!Y22)</f>
        <v>855464926</v>
      </c>
      <c r="K26" s="24">
        <f>SUM([1]REP_EPG034_EjecucionPresupuesta!AA22)</f>
        <v>855464926</v>
      </c>
      <c r="L26" s="19">
        <f t="shared" ref="L26" si="13">+I26/F26</f>
        <v>0.86234964533333336</v>
      </c>
      <c r="M26" s="19">
        <f t="shared" si="2"/>
        <v>0.28515497533333334</v>
      </c>
      <c r="N26" s="19">
        <f t="shared" si="3"/>
        <v>0.28515497533333334</v>
      </c>
    </row>
    <row r="27" spans="1:14" x14ac:dyDescent="0.25">
      <c r="A27" s="33" t="s">
        <v>50</v>
      </c>
      <c r="B27" s="33"/>
      <c r="C27" s="33"/>
      <c r="D27" s="33"/>
      <c r="E27" s="33"/>
      <c r="F27" s="34">
        <f t="shared" ref="F27:K27" si="14">F8+F23</f>
        <v>1000597500000</v>
      </c>
      <c r="G27" s="34">
        <f t="shared" si="14"/>
        <v>942806638110.73999</v>
      </c>
      <c r="H27" s="34">
        <f t="shared" si="14"/>
        <v>36849961889.259995</v>
      </c>
      <c r="I27" s="34">
        <f t="shared" si="14"/>
        <v>700835865063.15002</v>
      </c>
      <c r="J27" s="34">
        <f t="shared" si="14"/>
        <v>158478435761.03003</v>
      </c>
      <c r="K27" s="34">
        <f t="shared" si="14"/>
        <v>158474368687.03003</v>
      </c>
      <c r="L27" s="23">
        <f>+I27/F27</f>
        <v>0.70041736568715196</v>
      </c>
      <c r="M27" s="23">
        <f>+J27/F27</f>
        <v>0.15838380143966982</v>
      </c>
      <c r="N27" s="23">
        <f>+K27/F27</f>
        <v>0.15837973679429543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MARZO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2021-04-06T20:19:31Z</dcterms:created>
  <dcterms:modified xsi:type="dcterms:W3CDTF">2021-04-06T20:20:14Z</dcterms:modified>
</cp:coreProperties>
</file>