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wek\OneDrive\Documentos\TRABAJO VIRTUAL VANESSA\CALIDAD\INDICADORES\2021\ABRIL\"/>
    </mc:Choice>
  </mc:AlternateContent>
  <bookViews>
    <workbookView xWindow="0" yWindow="0" windowWidth="20490" windowHeight="7650"/>
  </bookViews>
  <sheets>
    <sheet name="EJECUCION A 30 ABRIL 2021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N26" i="1" s="1"/>
  <c r="J26" i="1"/>
  <c r="M26" i="1" s="1"/>
  <c r="I26" i="1"/>
  <c r="L26" i="1" s="1"/>
  <c r="H26" i="1"/>
  <c r="G26" i="1"/>
  <c r="F26" i="1"/>
  <c r="K25" i="1"/>
  <c r="J25" i="1"/>
  <c r="I25" i="1"/>
  <c r="H25" i="1"/>
  <c r="G25" i="1"/>
  <c r="F25" i="1"/>
  <c r="M24" i="1"/>
  <c r="K24" i="1"/>
  <c r="N24" i="1" s="1"/>
  <c r="J24" i="1"/>
  <c r="I24" i="1"/>
  <c r="L24" i="1" s="1"/>
  <c r="H24" i="1"/>
  <c r="G24" i="1"/>
  <c r="G23" i="1" s="1"/>
  <c r="F24" i="1"/>
  <c r="L23" i="1"/>
  <c r="J23" i="1"/>
  <c r="M23" i="1" s="1"/>
  <c r="I23" i="1"/>
  <c r="H23" i="1"/>
  <c r="F23" i="1"/>
  <c r="K21" i="1"/>
  <c r="J21" i="1"/>
  <c r="M21" i="1" s="1"/>
  <c r="I21" i="1"/>
  <c r="H21" i="1"/>
  <c r="G21" i="1"/>
  <c r="F21" i="1"/>
  <c r="L21" i="1" s="1"/>
  <c r="M20" i="1"/>
  <c r="K20" i="1"/>
  <c r="N20" i="1" s="1"/>
  <c r="J20" i="1"/>
  <c r="I20" i="1"/>
  <c r="L20" i="1" s="1"/>
  <c r="H20" i="1"/>
  <c r="G20" i="1"/>
  <c r="F20" i="1"/>
  <c r="K19" i="1"/>
  <c r="K22" i="1" s="1"/>
  <c r="J19" i="1"/>
  <c r="J22" i="1" s="1"/>
  <c r="I19" i="1"/>
  <c r="I22" i="1" s="1"/>
  <c r="H19" i="1"/>
  <c r="H22" i="1" s="1"/>
  <c r="G19" i="1"/>
  <c r="G22" i="1" s="1"/>
  <c r="F19" i="1"/>
  <c r="N19" i="1" s="1"/>
  <c r="I18" i="1"/>
  <c r="K17" i="1"/>
  <c r="K18" i="1" s="1"/>
  <c r="J17" i="1"/>
  <c r="M17" i="1" s="1"/>
  <c r="I17" i="1"/>
  <c r="H17" i="1"/>
  <c r="H18" i="1" s="1"/>
  <c r="G17" i="1"/>
  <c r="G18" i="1" s="1"/>
  <c r="F17" i="1"/>
  <c r="L17" i="1" s="1"/>
  <c r="K15" i="1"/>
  <c r="J15" i="1"/>
  <c r="M15" i="1" s="1"/>
  <c r="I15" i="1"/>
  <c r="L15" i="1" s="1"/>
  <c r="H15" i="1"/>
  <c r="G15" i="1"/>
  <c r="F15" i="1"/>
  <c r="N15" i="1" s="1"/>
  <c r="K14" i="1"/>
  <c r="N14" i="1" s="1"/>
  <c r="J14" i="1"/>
  <c r="J16" i="1" s="1"/>
  <c r="I14" i="1"/>
  <c r="L14" i="1" s="1"/>
  <c r="H14" i="1"/>
  <c r="H16" i="1" s="1"/>
  <c r="G14" i="1"/>
  <c r="G16" i="1" s="1"/>
  <c r="F14" i="1"/>
  <c r="F16" i="1" s="1"/>
  <c r="M12" i="1"/>
  <c r="K12" i="1"/>
  <c r="N12" i="1" s="1"/>
  <c r="J12" i="1"/>
  <c r="I12" i="1"/>
  <c r="L12" i="1" s="1"/>
  <c r="H12" i="1"/>
  <c r="G12" i="1"/>
  <c r="F12" i="1"/>
  <c r="K11" i="1"/>
  <c r="N11" i="1" s="1"/>
  <c r="J11" i="1"/>
  <c r="M11" i="1" s="1"/>
  <c r="I11" i="1"/>
  <c r="I13" i="1" s="1"/>
  <c r="L13" i="1" s="1"/>
  <c r="H11" i="1"/>
  <c r="H13" i="1" s="1"/>
  <c r="G11" i="1"/>
  <c r="G13" i="1" s="1"/>
  <c r="F11" i="1"/>
  <c r="F13" i="1" s="1"/>
  <c r="J10" i="1"/>
  <c r="H10" i="1"/>
  <c r="M9" i="1"/>
  <c r="K9" i="1"/>
  <c r="K10" i="1" s="1"/>
  <c r="J9" i="1"/>
  <c r="I9" i="1"/>
  <c r="L9" i="1" s="1"/>
  <c r="H9" i="1"/>
  <c r="G9" i="1"/>
  <c r="G10" i="1" s="1"/>
  <c r="F9" i="1"/>
  <c r="F10" i="1" s="1"/>
  <c r="J8" i="1"/>
  <c r="J27" i="1" s="1"/>
  <c r="M27" i="1" s="1"/>
  <c r="F8" i="1"/>
  <c r="F27" i="1" s="1"/>
  <c r="K7" i="1"/>
  <c r="N7" i="1" s="1"/>
  <c r="J7" i="1"/>
  <c r="M7" i="1" s="1"/>
  <c r="I7" i="1"/>
  <c r="L7" i="1" s="1"/>
  <c r="H7" i="1"/>
  <c r="G7" i="1"/>
  <c r="F7" i="1"/>
  <c r="L6" i="1"/>
  <c r="K6" i="1"/>
  <c r="N6" i="1" s="1"/>
  <c r="J6" i="1"/>
  <c r="M6" i="1" s="1"/>
  <c r="I6" i="1"/>
  <c r="H6" i="1"/>
  <c r="G6" i="1"/>
  <c r="F6" i="1"/>
  <c r="M5" i="1"/>
  <c r="J5" i="1"/>
  <c r="I5" i="1"/>
  <c r="I8" i="1" s="1"/>
  <c r="H5" i="1"/>
  <c r="H8" i="1" s="1"/>
  <c r="H27" i="1" s="1"/>
  <c r="F5" i="1"/>
  <c r="M10" i="1" l="1"/>
  <c r="N10" i="1"/>
  <c r="I27" i="1"/>
  <c r="L27" i="1" s="1"/>
  <c r="L8" i="1"/>
  <c r="M16" i="1"/>
  <c r="N9" i="1"/>
  <c r="I10" i="1"/>
  <c r="L10" i="1" s="1"/>
  <c r="L11" i="1"/>
  <c r="J13" i="1"/>
  <c r="M13" i="1" s="1"/>
  <c r="M14" i="1"/>
  <c r="K16" i="1"/>
  <c r="N16" i="1" s="1"/>
  <c r="N17" i="1"/>
  <c r="L19" i="1"/>
  <c r="N21" i="1"/>
  <c r="G5" i="1"/>
  <c r="G8" i="1" s="1"/>
  <c r="G27" i="1" s="1"/>
  <c r="K5" i="1"/>
  <c r="K13" i="1"/>
  <c r="N13" i="1" s="1"/>
  <c r="F18" i="1"/>
  <c r="L18" i="1" s="1"/>
  <c r="J18" i="1"/>
  <c r="M18" i="1" s="1"/>
  <c r="M19" i="1"/>
  <c r="F22" i="1"/>
  <c r="M22" i="1" s="1"/>
  <c r="L5" i="1"/>
  <c r="M8" i="1"/>
  <c r="I16" i="1"/>
  <c r="L16" i="1" s="1"/>
  <c r="K23" i="1"/>
  <c r="N23" i="1" s="1"/>
  <c r="L22" i="1" l="1"/>
  <c r="N18" i="1"/>
  <c r="K8" i="1"/>
  <c r="N5" i="1"/>
  <c r="N22" i="1"/>
  <c r="N8" i="1" l="1"/>
  <c r="K27" i="1"/>
  <c r="N27" i="1" s="1"/>
</calcChain>
</file>

<file path=xl/sharedStrings.xml><?xml version="1.0" encoding="utf-8"?>
<sst xmlns="http://schemas.openxmlformats.org/spreadsheetml/2006/main" count="100" uniqueCount="51">
  <si>
    <t>UNIDAD NACIONAL DE PROTECCION - UNP EJECUCION A ABRIL 30 DE 2021</t>
  </si>
  <si>
    <t>UNIDAD EJECUTORA: 37-08-00  MES: ABRIL 30 DE 2021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</si>
  <si>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</si>
  <si>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</si>
  <si>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</si>
  <si>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</si>
  <si>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</si>
  <si>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</si>
  <si>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</si>
  <si>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</si>
  <si>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</si>
  <si>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</si>
  <si>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</si>
  <si>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</si>
  <si>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</si>
  <si>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</si>
  <si>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</si>
  <si>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</si>
  <si>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</si>
  <si>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</si>
  <si>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</si>
  <si>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</si>
  <si>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</si>
  <si>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</si>
  <si>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</si>
  <si>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</si>
  <si>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</si>
  <si>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</si>
  <si>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</si>
  <si>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</si>
  <si>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</si>
  <si>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</si>
  <si>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</si>
  <si>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</si>
  <si>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</si>
  <si>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</si>
  <si>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</si>
  <si>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</si>
  <si>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</si>
  <si>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</si>
  <si>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</si>
  <si>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</si>
  <si>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</si>
  <si>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</si>
  <si>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</si>
  <si>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</si>
  <si>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</si>
  <si>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 PROTECCION INDIVIDUAL DE LA UNIDAD NACIONAL DE PROTECCION  A  NIVEL    NACIONAL-[PREVIO CONCEPTO DNP]</t>
  </si>
  <si>
    <t>IMPLEMENTACION DE LA RUTA DE PROTECCION COLECTIVA DE LA UNP A NIVEL NACIONAL</t>
  </si>
  <si>
    <t>MODERNIZACIÓN DEL SISTEMA DE GESTIÓN DOCUMENTAL EN LA UNP A NIVEL   NACIONAL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</si>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</sst>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4" fontId="3" fillId="2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164" fontId="10" fillId="2" borderId="5" xfId="2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top" wrapText="1" readingOrder="1"/>
    </xf>
    <xf numFmtId="164" fontId="10" fillId="8" borderId="5" xfId="2" applyFont="1" applyFill="1" applyBorder="1" applyAlignment="1">
      <alignment vertical="top" wrapText="1" readingOrder="1"/>
    </xf>
    <xf numFmtId="164" fontId="4" fillId="0" borderId="0" xfId="2" applyFont="1" applyFill="1" applyBorder="1"/>
    <xf numFmtId="164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 applyFill="1" applyBorder="1"/>
    <xf numFmtId="10" fontId="4" fillId="0" borderId="0" xfId="1" applyNumberFormat="1" applyFont="1" applyFill="1" applyBorder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/>
    <cellStyle name="Millares 4 7 2 7 5 2 2 2" xfId="2"/>
    <cellStyle name="Normal" xfId="0" builtinId="0"/>
    <cellStyle name="Normal 2 4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ABRIL-2021\E.P.%20AGREGADA%20A%2030%20ABRIL%20DE%202021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MARZO-2021\E.P.%20AGREGADA%20A%2031%20MARZO%20DE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0 ABRIL 2021"/>
    </sheetNames>
    <sheetDataSet>
      <sheetData sheetId="0">
        <row r="5">
          <cell r="T5">
            <v>69201200000</v>
          </cell>
          <cell r="V5">
            <v>69201200000</v>
          </cell>
          <cell r="W5">
            <v>0</v>
          </cell>
          <cell r="X5">
            <v>17857732090</v>
          </cell>
          <cell r="Y5">
            <v>17849550974</v>
          </cell>
          <cell r="AA5">
            <v>17844864657</v>
          </cell>
        </row>
        <row r="6">
          <cell r="T6">
            <v>30564300000</v>
          </cell>
          <cell r="V6">
            <v>30564300000</v>
          </cell>
          <cell r="W6">
            <v>0</v>
          </cell>
          <cell r="X6">
            <v>8188417938</v>
          </cell>
          <cell r="Y6">
            <v>8185171038</v>
          </cell>
          <cell r="AA6">
            <v>8184747883</v>
          </cell>
        </row>
        <row r="7">
          <cell r="T7">
            <v>5472900000</v>
          </cell>
          <cell r="V7">
            <v>5472899990</v>
          </cell>
          <cell r="W7">
            <v>10</v>
          </cell>
          <cell r="X7">
            <v>1571975575.7</v>
          </cell>
          <cell r="Y7">
            <v>1571975575.7</v>
          </cell>
          <cell r="AA7">
            <v>1568613671.3</v>
          </cell>
        </row>
        <row r="8">
          <cell r="T8">
            <v>3913000000</v>
          </cell>
          <cell r="V8">
            <v>3565729240.5</v>
          </cell>
          <cell r="W8">
            <v>347270759.5</v>
          </cell>
          <cell r="X8">
            <v>1035600000</v>
          </cell>
          <cell r="Y8">
            <v>0</v>
          </cell>
          <cell r="AA8">
            <v>0</v>
          </cell>
        </row>
        <row r="9">
          <cell r="T9">
            <v>709760617422</v>
          </cell>
          <cell r="V9">
            <v>684498876938.73999</v>
          </cell>
          <cell r="W9">
            <v>25261740483.259998</v>
          </cell>
          <cell r="X9">
            <v>634975761128.58997</v>
          </cell>
          <cell r="Y9">
            <v>211987010639.95999</v>
          </cell>
          <cell r="AA9">
            <v>211122580336.95999</v>
          </cell>
        </row>
        <row r="10">
          <cell r="T10">
            <v>18940900000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147607483</v>
          </cell>
          <cell r="Y11">
            <v>137435690</v>
          </cell>
          <cell r="AA11">
            <v>137435690</v>
          </cell>
        </row>
        <row r="12">
          <cell r="T12">
            <v>14042478578</v>
          </cell>
          <cell r="V12">
            <v>8467692768</v>
          </cell>
          <cell r="W12">
            <v>5574785810</v>
          </cell>
          <cell r="X12">
            <v>2823097444</v>
          </cell>
          <cell r="Y12">
            <v>846929233.20000005</v>
          </cell>
          <cell r="AA12">
            <v>846929233.20000005</v>
          </cell>
        </row>
        <row r="13">
          <cell r="T13">
            <v>8542600000</v>
          </cell>
          <cell r="V13">
            <v>8542600000</v>
          </cell>
          <cell r="W13">
            <v>0</v>
          </cell>
          <cell r="X13">
            <v>1497543907</v>
          </cell>
          <cell r="Y13">
            <v>1497543907</v>
          </cell>
          <cell r="AA13">
            <v>1497543907</v>
          </cell>
        </row>
        <row r="14">
          <cell r="T14">
            <v>14815820000</v>
          </cell>
          <cell r="V14">
            <v>14815820000</v>
          </cell>
          <cell r="W14">
            <v>0</v>
          </cell>
          <cell r="X14">
            <v>1766487664</v>
          </cell>
          <cell r="Y14">
            <v>1766487664</v>
          </cell>
          <cell r="AA14">
            <v>1556594017</v>
          </cell>
        </row>
        <row r="15">
          <cell r="T15">
            <v>114003000000</v>
          </cell>
          <cell r="V15">
            <v>113838503917</v>
          </cell>
          <cell r="W15">
            <v>164496083</v>
          </cell>
          <cell r="X15">
            <v>107935555394.86</v>
          </cell>
          <cell r="Y15">
            <v>88282809</v>
          </cell>
          <cell r="AA15">
            <v>76767660</v>
          </cell>
        </row>
        <row r="16">
          <cell r="T16">
            <v>1303184000</v>
          </cell>
          <cell r="V16">
            <v>1273184000</v>
          </cell>
          <cell r="W16">
            <v>30000000</v>
          </cell>
          <cell r="X16">
            <v>48057903</v>
          </cell>
          <cell r="Y16">
            <v>48057903</v>
          </cell>
          <cell r="AA16">
            <v>48057903</v>
          </cell>
        </row>
        <row r="17">
          <cell r="T17">
            <v>10700000</v>
          </cell>
          <cell r="V17">
            <v>10700000</v>
          </cell>
          <cell r="W17">
            <v>0</v>
          </cell>
          <cell r="X17">
            <v>1000000</v>
          </cell>
          <cell r="Y17">
            <v>1000000</v>
          </cell>
          <cell r="AA17">
            <v>1000000</v>
          </cell>
        </row>
        <row r="18">
          <cell r="T18">
            <v>644100000</v>
          </cell>
          <cell r="V18">
            <v>0</v>
          </cell>
          <cell r="W18">
            <v>644100000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53100000</v>
          </cell>
          <cell r="V19">
            <v>0</v>
          </cell>
          <cell r="W19">
            <v>53100000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2000000000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4000000000</v>
          </cell>
          <cell r="V21">
            <v>717597994</v>
          </cell>
          <cell r="W21">
            <v>3282402006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3000000000</v>
          </cell>
          <cell r="V22">
            <v>2588800000</v>
          </cell>
          <cell r="W22">
            <v>411200000</v>
          </cell>
          <cell r="X22">
            <v>2587048936</v>
          </cell>
          <cell r="Y22">
            <v>1424208807</v>
          </cell>
          <cell r="AA22">
            <v>1139836867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MARZO 2021"/>
    </sheetNames>
    <sheetDataSet>
      <sheetData sheetId="0">
        <row r="5">
          <cell r="T5">
            <v>69201200000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Normal="100" workbookViewId="0">
      <selection activeCell="H6" sqref="H6"/>
    </sheetView>
  </sheetViews>
  <sheetFormatPr baseColWidth="10" defaultRowHeight="15" x14ac:dyDescent="0.25"/>
  <cols>
    <col min="1" max="1" width="26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5.2851562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F9+F11+F12+F14+F15+F19+F21</f>
        <v>876950400000</v>
      </c>
      <c r="G5" s="18">
        <f>G9+G11+G12+G14+G15+G19+G21</f>
        <v>826742602937.23999</v>
      </c>
      <c r="H5" s="18">
        <f t="shared" ref="H5:K5" si="0">H9+H11+H12+H14+H15+H19+H21</f>
        <v>31266897062.759998</v>
      </c>
      <c r="I5" s="18">
        <f t="shared" si="0"/>
        <v>669913281133.28992</v>
      </c>
      <c r="J5" s="18">
        <f t="shared" si="0"/>
        <v>243891162624.86002</v>
      </c>
      <c r="K5" s="18">
        <f t="shared" si="0"/>
        <v>242808367298.45999</v>
      </c>
      <c r="L5" s="19">
        <f t="shared" ref="L5:L23" si="1">+I5/F5</f>
        <v>0.76391239588155713</v>
      </c>
      <c r="M5" s="19">
        <f t="shared" ref="M5:M26" si="2">+J5/F5</f>
        <v>0.27811283582841173</v>
      </c>
      <c r="N5" s="19">
        <f t="shared" ref="N5:N26" si="3">+K5/F5</f>
        <v>0.27687810769966009</v>
      </c>
    </row>
    <row r="6" spans="1:14" ht="15.75" customHeight="1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>+F20</f>
        <v>644100000</v>
      </c>
      <c r="G6" s="18">
        <f t="shared" ref="G6:K6" si="4">+G20</f>
        <v>0</v>
      </c>
      <c r="H6" s="18">
        <f t="shared" si="4"/>
        <v>644100000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>+F17</f>
        <v>114003000000</v>
      </c>
      <c r="G7" s="18">
        <f t="shared" ref="G7:K7" si="5">+G17</f>
        <v>113838503917</v>
      </c>
      <c r="H7" s="18">
        <f t="shared" si="5"/>
        <v>164496083</v>
      </c>
      <c r="I7" s="18">
        <f t="shared" si="5"/>
        <v>107935555394.86</v>
      </c>
      <c r="J7" s="18">
        <f t="shared" si="5"/>
        <v>88282809</v>
      </c>
      <c r="K7" s="18">
        <f t="shared" si="5"/>
        <v>76767660</v>
      </c>
      <c r="L7" s="19">
        <f t="shared" si="1"/>
        <v>0.94677820228292242</v>
      </c>
      <c r="M7" s="19">
        <f t="shared" si="2"/>
        <v>7.7439022657298489E-4</v>
      </c>
      <c r="N7" s="19">
        <f t="shared" si="3"/>
        <v>6.733828057156391E-4</v>
      </c>
    </row>
    <row r="8" spans="1:14" x14ac:dyDescent="0.25">
      <c r="A8" s="21" t="s">
        <v>30</v>
      </c>
      <c r="B8" s="22"/>
      <c r="C8" s="22"/>
      <c r="D8" s="22"/>
      <c r="E8" s="21"/>
      <c r="F8" s="21">
        <f>SUM(F5:F7)</f>
        <v>991597500000</v>
      </c>
      <c r="G8" s="21">
        <f t="shared" ref="G8:K8" si="6">SUM(G5:G7)</f>
        <v>940581106854.23999</v>
      </c>
      <c r="H8" s="21">
        <f t="shared" si="6"/>
        <v>32075493145.759998</v>
      </c>
      <c r="I8" s="21">
        <f t="shared" si="6"/>
        <v>777848836528.1499</v>
      </c>
      <c r="J8" s="21">
        <f t="shared" si="6"/>
        <v>243979445433.86002</v>
      </c>
      <c r="K8" s="21">
        <f t="shared" si="6"/>
        <v>242885134958.45999</v>
      </c>
      <c r="L8" s="23">
        <f t="shared" si="1"/>
        <v>0.78444009442152673</v>
      </c>
      <c r="M8" s="23">
        <f t="shared" si="2"/>
        <v>0.2460468541256508</v>
      </c>
      <c r="N8" s="23">
        <f t="shared" si="3"/>
        <v>0.24494327079128375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105238400000</v>
      </c>
      <c r="G9" s="24">
        <f>SUM([1]REP_EPG034_EjecucionPresupuesta!V5:V7)</f>
        <v>105238399990</v>
      </c>
      <c r="H9" s="24">
        <f>SUM([1]REP_EPG034_EjecucionPresupuesta!W5:W7)</f>
        <v>10</v>
      </c>
      <c r="I9" s="24">
        <f>SUM([1]REP_EPG034_EjecucionPresupuesta!X5:X7)</f>
        <v>27618125603.700001</v>
      </c>
      <c r="J9" s="24">
        <f>SUM([1]REP_EPG034_EjecucionPresupuesta!Y5:Y7)</f>
        <v>27606697587.700001</v>
      </c>
      <c r="K9" s="24">
        <f>SUM([1]REP_EPG034_EjecucionPresupuesta!AA5:AA7)</f>
        <v>27598226211.299999</v>
      </c>
      <c r="L9" s="19">
        <f t="shared" si="1"/>
        <v>0.26243391769259128</v>
      </c>
      <c r="M9" s="19">
        <f t="shared" si="2"/>
        <v>0.26232532599982517</v>
      </c>
      <c r="N9" s="19">
        <f t="shared" si="3"/>
        <v>0.26224482899112872</v>
      </c>
    </row>
    <row r="10" spans="1:14" x14ac:dyDescent="0.25">
      <c r="A10" s="25" t="s">
        <v>32</v>
      </c>
      <c r="B10" s="26"/>
      <c r="C10" s="26"/>
      <c r="D10" s="26"/>
      <c r="E10" s="25"/>
      <c r="F10" s="25">
        <f>SUM(F9)</f>
        <v>105238400000</v>
      </c>
      <c r="G10" s="25">
        <f t="shared" ref="G10:K10" si="7">SUM(G9)</f>
        <v>105238399990</v>
      </c>
      <c r="H10" s="25">
        <f t="shared" si="7"/>
        <v>10</v>
      </c>
      <c r="I10" s="25">
        <f>SUM(I9)</f>
        <v>27618125603.700001</v>
      </c>
      <c r="J10" s="25">
        <f t="shared" si="7"/>
        <v>27606697587.700001</v>
      </c>
      <c r="K10" s="25">
        <f t="shared" si="7"/>
        <v>27598226211.299999</v>
      </c>
      <c r="L10" s="23">
        <f t="shared" si="1"/>
        <v>0.26243391769259128</v>
      </c>
      <c r="M10" s="23">
        <f t="shared" si="2"/>
        <v>0.26232532599982517</v>
      </c>
      <c r="N10" s="23">
        <f t="shared" si="3"/>
        <v>0.26224482899112872</v>
      </c>
    </row>
    <row r="11" spans="1:14" ht="22.5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3913000000</v>
      </c>
      <c r="G11" s="24">
        <f>SUM([1]REP_EPG034_EjecucionPresupuesta!V8)</f>
        <v>3565729240.5</v>
      </c>
      <c r="H11" s="24">
        <f>SUM([1]REP_EPG034_EjecucionPresupuesta!W8)</f>
        <v>347270759.5</v>
      </c>
      <c r="I11" s="24">
        <f>SUM([1]REP_EPG034_EjecucionPresupuesta!X8)</f>
        <v>1035600000</v>
      </c>
      <c r="J11" s="24">
        <f>SUM([1]REP_EPG034_EjecucionPresupuesta!Y8)</f>
        <v>0</v>
      </c>
      <c r="K11" s="24">
        <f>SUM([1]REP_EPG034_EjecucionPresupuesta!AA8)</f>
        <v>0</v>
      </c>
      <c r="L11" s="19">
        <f t="shared" si="1"/>
        <v>0.26465627395859953</v>
      </c>
      <c r="M11" s="19">
        <f t="shared" si="2"/>
        <v>0</v>
      </c>
      <c r="N11" s="19">
        <f t="shared" si="3"/>
        <v>0</v>
      </c>
    </row>
    <row r="12" spans="1:14" ht="22.5" x14ac:dyDescent="0.25">
      <c r="A12" s="16" t="s">
        <v>34</v>
      </c>
      <c r="B12" s="17" t="s">
        <v>20</v>
      </c>
      <c r="C12" s="17" t="s">
        <v>21</v>
      </c>
      <c r="D12" s="17" t="s">
        <v>22</v>
      </c>
      <c r="E12" s="16" t="s">
        <v>23</v>
      </c>
      <c r="F12" s="24">
        <f>SUM([1]REP_EPG034_EjecucionPresupuesta!T9)</f>
        <v>709760617422</v>
      </c>
      <c r="G12" s="24">
        <f>SUM([1]REP_EPG034_EjecucionPresupuesta!V9)</f>
        <v>684498876938.73999</v>
      </c>
      <c r="H12" s="24">
        <f>SUM([1]REP_EPG034_EjecucionPresupuesta!W9)</f>
        <v>25261740483.259998</v>
      </c>
      <c r="I12" s="24">
        <f>SUM([1]REP_EPG034_EjecucionPresupuesta!X9)</f>
        <v>634975761128.58997</v>
      </c>
      <c r="J12" s="24">
        <f>SUM([1]REP_EPG034_EjecucionPresupuesta!Y9)</f>
        <v>211987010639.95999</v>
      </c>
      <c r="K12" s="24">
        <f>SUM([1]REP_EPG034_EjecucionPresupuesta!AA9)</f>
        <v>211122580336.95999</v>
      </c>
      <c r="L12" s="19">
        <f t="shared" si="1"/>
        <v>0.89463369133519355</v>
      </c>
      <c r="M12" s="19">
        <f t="shared" si="2"/>
        <v>0.29867395490319182</v>
      </c>
      <c r="N12" s="19">
        <f t="shared" si="3"/>
        <v>0.29745603680266403</v>
      </c>
    </row>
    <row r="13" spans="1:14" ht="22.5" x14ac:dyDescent="0.25">
      <c r="A13" s="25" t="s">
        <v>35</v>
      </c>
      <c r="B13" s="26"/>
      <c r="C13" s="26"/>
      <c r="D13" s="26"/>
      <c r="E13" s="25"/>
      <c r="F13" s="25">
        <f t="shared" ref="F13:K13" si="8">SUM(F11:F12)</f>
        <v>713673617422</v>
      </c>
      <c r="G13" s="25">
        <f t="shared" si="8"/>
        <v>688064606179.23999</v>
      </c>
      <c r="H13" s="25">
        <f t="shared" si="8"/>
        <v>25609011242.759998</v>
      </c>
      <c r="I13" s="25">
        <f t="shared" si="8"/>
        <v>636011361128.58997</v>
      </c>
      <c r="J13" s="25">
        <f t="shared" si="8"/>
        <v>211987010639.95999</v>
      </c>
      <c r="K13" s="25">
        <f t="shared" si="8"/>
        <v>211122580336.95999</v>
      </c>
      <c r="L13" s="23">
        <f t="shared" si="1"/>
        <v>0.89117958910412154</v>
      </c>
      <c r="M13" s="23">
        <f t="shared" si="2"/>
        <v>0.29703635592656447</v>
      </c>
      <c r="N13" s="23">
        <f t="shared" si="3"/>
        <v>0.29582511554735225</v>
      </c>
    </row>
    <row r="14" spans="1:14" x14ac:dyDescent="0.25">
      <c r="A14" s="16" t="s">
        <v>36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SUM([1]REP_EPG034_EjecucionPresupuesta!T13)</f>
        <v>8542600000</v>
      </c>
      <c r="G14" s="24">
        <f>SUM([1]REP_EPG034_EjecucionPresupuesta!V13)</f>
        <v>8542600000</v>
      </c>
      <c r="H14" s="24">
        <f>SUM([1]REP_EPG034_EjecucionPresupuesta!W13)</f>
        <v>0</v>
      </c>
      <c r="I14" s="24">
        <f>SUM([1]REP_EPG034_EjecucionPresupuesta!X13)</f>
        <v>1497543907</v>
      </c>
      <c r="J14" s="24">
        <f>SUM([1]REP_EPG034_EjecucionPresupuesta!Y13)</f>
        <v>1497543907</v>
      </c>
      <c r="K14" s="24">
        <f>SUM([1]REP_EPG034_EjecucionPresupuesta!AA13)</f>
        <v>1497543907</v>
      </c>
      <c r="L14" s="19">
        <f t="shared" si="1"/>
        <v>0.17530305843654156</v>
      </c>
      <c r="M14" s="19">
        <f t="shared" si="2"/>
        <v>0.17530305843654156</v>
      </c>
      <c r="N14" s="19">
        <f t="shared" si="3"/>
        <v>0.17530305843654156</v>
      </c>
    </row>
    <row r="15" spans="1:14" x14ac:dyDescent="0.25">
      <c r="A15" s="16" t="s">
        <v>36</v>
      </c>
      <c r="B15" s="17" t="s">
        <v>20</v>
      </c>
      <c r="C15" s="17" t="s">
        <v>21</v>
      </c>
      <c r="D15" s="17" t="s">
        <v>22</v>
      </c>
      <c r="E15" s="16" t="s">
        <v>23</v>
      </c>
      <c r="F15" s="24">
        <f>[1]REP_EPG034_EjecucionPresupuesta!T10+[1]REP_EPG034_EjecucionPresupuesta!T11+[1]REP_EPG034_EjecucionPresupuesta!T12+[1]REP_EPG034_EjecucionPresupuesta!T14</f>
        <v>48128798578</v>
      </c>
      <c r="G15" s="24">
        <f>[1]REP_EPG034_EjecucionPresupuesta!V10+[1]REP_EPG034_EjecucionPresupuesta!V11+[1]REP_EPG034_EjecucionPresupuesta!V12+[1]REP_EPG034_EjecucionPresupuesta!V14</f>
        <v>23613112768</v>
      </c>
      <c r="H15" s="24">
        <f>[1]REP_EPG034_EjecucionPresupuesta!W10+[1]REP_EPG034_EjecucionPresupuesta!W11+[1]REP_EPG034_EjecucionPresupuesta!W12+[1]REP_EPG034_EjecucionPresupuesta!W14</f>
        <v>5574785810</v>
      </c>
      <c r="I15" s="24">
        <f>[1]REP_EPG034_EjecucionPresupuesta!X10+[1]REP_EPG034_EjecucionPresupuesta!X11+[1]REP_EPG034_EjecucionPresupuesta!X12+[1]REP_EPG034_EjecucionPresupuesta!X14</f>
        <v>4737192591</v>
      </c>
      <c r="J15" s="24">
        <f>[1]REP_EPG034_EjecucionPresupuesta!Y10+[1]REP_EPG034_EjecucionPresupuesta!Y11+[1]REP_EPG034_EjecucionPresupuesta!Y12+[1]REP_EPG034_EjecucionPresupuesta!Y14</f>
        <v>2750852587.1999998</v>
      </c>
      <c r="K15" s="24">
        <f>[1]REP_EPG034_EjecucionPresupuesta!AA10+[1]REP_EPG034_EjecucionPresupuesta!AA11+[1]REP_EPG034_EjecucionPresupuesta!AA12+[1]REP_EPG034_EjecucionPresupuesta!AA14</f>
        <v>2540958940.1999998</v>
      </c>
      <c r="L15" s="19">
        <f t="shared" si="1"/>
        <v>9.8427401700515393E-2</v>
      </c>
      <c r="M15" s="19">
        <f t="shared" si="2"/>
        <v>5.7156061827344951E-2</v>
      </c>
      <c r="N15" s="19">
        <f t="shared" si="3"/>
        <v>5.2794979622896497E-2</v>
      </c>
    </row>
    <row r="16" spans="1:14" x14ac:dyDescent="0.25">
      <c r="A16" s="25" t="s">
        <v>37</v>
      </c>
      <c r="B16" s="26"/>
      <c r="C16" s="26"/>
      <c r="D16" s="26"/>
      <c r="E16" s="25"/>
      <c r="F16" s="27">
        <f>SUM(F14:F15)</f>
        <v>56671398578</v>
      </c>
      <c r="G16" s="27">
        <f t="shared" ref="G16:K16" si="9">SUM(G14:G15)</f>
        <v>32155712768</v>
      </c>
      <c r="H16" s="27">
        <f t="shared" si="9"/>
        <v>5574785810</v>
      </c>
      <c r="I16" s="27">
        <f>SUM(I14:I15)</f>
        <v>6234736498</v>
      </c>
      <c r="J16" s="27">
        <f t="shared" si="9"/>
        <v>4248396494.1999998</v>
      </c>
      <c r="K16" s="27">
        <f t="shared" si="9"/>
        <v>4038502847.1999998</v>
      </c>
      <c r="L16" s="23">
        <f t="shared" si="1"/>
        <v>0.11001557495389469</v>
      </c>
      <c r="M16" s="23">
        <f t="shared" si="2"/>
        <v>7.4965442900666993E-2</v>
      </c>
      <c r="N16" s="23">
        <f t="shared" si="3"/>
        <v>7.12617466400019E-2</v>
      </c>
    </row>
    <row r="17" spans="1:14" x14ac:dyDescent="0.25">
      <c r="A17" s="16" t="s">
        <v>38</v>
      </c>
      <c r="B17" s="17" t="s">
        <v>27</v>
      </c>
      <c r="C17" s="17" t="s">
        <v>21</v>
      </c>
      <c r="D17" s="17" t="s">
        <v>28</v>
      </c>
      <c r="E17" s="16" t="s">
        <v>29</v>
      </c>
      <c r="F17" s="28">
        <f>SUM([1]REP_EPG034_EjecucionPresupuesta!T15)</f>
        <v>114003000000</v>
      </c>
      <c r="G17" s="28">
        <f>SUM([1]REP_EPG034_EjecucionPresupuesta!V15)</f>
        <v>113838503917</v>
      </c>
      <c r="H17" s="28">
        <f>SUM([1]REP_EPG034_EjecucionPresupuesta!W15)</f>
        <v>164496083</v>
      </c>
      <c r="I17" s="28">
        <f>SUM([1]REP_EPG034_EjecucionPresupuesta!X15)</f>
        <v>107935555394.86</v>
      </c>
      <c r="J17" s="28">
        <f>SUM([1]REP_EPG034_EjecucionPresupuesta!Y15)</f>
        <v>88282809</v>
      </c>
      <c r="K17" s="28">
        <f>SUM([1]REP_EPG034_EjecucionPresupuesta!AA15)</f>
        <v>76767660</v>
      </c>
      <c r="L17" s="19">
        <f t="shared" si="1"/>
        <v>0.94677820228292242</v>
      </c>
      <c r="M17" s="19">
        <f t="shared" si="2"/>
        <v>7.7439022657298489E-4</v>
      </c>
      <c r="N17" s="19">
        <f t="shared" si="3"/>
        <v>6.733828057156391E-4</v>
      </c>
    </row>
    <row r="18" spans="1:14" x14ac:dyDescent="0.25">
      <c r="A18" s="25" t="s">
        <v>39</v>
      </c>
      <c r="B18" s="26"/>
      <c r="C18" s="26"/>
      <c r="D18" s="26"/>
      <c r="E18" s="25"/>
      <c r="F18" s="27">
        <f>SUM(F17)</f>
        <v>114003000000</v>
      </c>
      <c r="G18" s="27">
        <f t="shared" ref="G18:K18" si="10">SUM(G17)</f>
        <v>113838503917</v>
      </c>
      <c r="H18" s="27">
        <f t="shared" si="10"/>
        <v>164496083</v>
      </c>
      <c r="I18" s="27">
        <f t="shared" si="10"/>
        <v>107935555394.86</v>
      </c>
      <c r="J18" s="27">
        <f t="shared" si="10"/>
        <v>88282809</v>
      </c>
      <c r="K18" s="27">
        <f t="shared" si="10"/>
        <v>76767660</v>
      </c>
      <c r="L18" s="23">
        <f t="shared" si="1"/>
        <v>0.94677820228292242</v>
      </c>
      <c r="M18" s="23">
        <f t="shared" si="2"/>
        <v>7.7439022657298489E-4</v>
      </c>
      <c r="N18" s="23">
        <f t="shared" si="3"/>
        <v>6.733828057156391E-4</v>
      </c>
    </row>
    <row r="19" spans="1:14" x14ac:dyDescent="0.25">
      <c r="A19" s="16" t="s">
        <v>40</v>
      </c>
      <c r="B19" s="17" t="s">
        <v>20</v>
      </c>
      <c r="C19" s="17" t="s">
        <v>21</v>
      </c>
      <c r="D19" s="29">
        <v>10</v>
      </c>
      <c r="E19" s="16" t="s">
        <v>23</v>
      </c>
      <c r="F19" s="28">
        <f>SUM([1]REP_EPG034_EjecucionPresupuesta!T16)</f>
        <v>1303184000</v>
      </c>
      <c r="G19" s="28">
        <f>SUM([1]REP_EPG034_EjecucionPresupuesta!V16)</f>
        <v>1273184000</v>
      </c>
      <c r="H19" s="28">
        <f>SUM([1]REP_EPG034_EjecucionPresupuesta!W16)</f>
        <v>30000000</v>
      </c>
      <c r="I19" s="28">
        <f>SUM([1]REP_EPG034_EjecucionPresupuesta!X16)</f>
        <v>48057903</v>
      </c>
      <c r="J19" s="28">
        <f>SUM([1]REP_EPG034_EjecucionPresupuesta!Y16)</f>
        <v>48057903</v>
      </c>
      <c r="K19" s="28">
        <f>SUM([1]REP_EPG034_EjecucionPresupuesta!AA16)</f>
        <v>48057903</v>
      </c>
      <c r="L19" s="19">
        <f t="shared" si="1"/>
        <v>3.6877296682586651E-2</v>
      </c>
      <c r="M19" s="19">
        <f t="shared" si="2"/>
        <v>3.6877296682586651E-2</v>
      </c>
      <c r="N19" s="19">
        <f t="shared" si="3"/>
        <v>3.6877296682586651E-2</v>
      </c>
    </row>
    <row r="20" spans="1:14" ht="22.5" x14ac:dyDescent="0.25">
      <c r="A20" s="16" t="s">
        <v>41</v>
      </c>
      <c r="B20" s="17" t="s">
        <v>20</v>
      </c>
      <c r="C20" s="17" t="s">
        <v>42</v>
      </c>
      <c r="D20" s="29">
        <v>11</v>
      </c>
      <c r="E20" s="16" t="s">
        <v>43</v>
      </c>
      <c r="F20" s="28">
        <f>SUM([1]REP_EPG034_EjecucionPresupuesta!T18)</f>
        <v>644100000</v>
      </c>
      <c r="G20" s="28">
        <f>SUM([1]REP_EPG034_EjecucionPresupuesta!V18)</f>
        <v>0</v>
      </c>
      <c r="H20" s="28">
        <f>SUM([1]REP_EPG034_EjecucionPresupuesta!W18)</f>
        <v>644100000</v>
      </c>
      <c r="I20" s="28">
        <f>SUM([1]REP_EPG034_EjecucionPresupuesta!X18)</f>
        <v>0</v>
      </c>
      <c r="J20" s="28">
        <f>SUM([1]REP_EPG034_EjecucionPresupuesta!Y18)</f>
        <v>0</v>
      </c>
      <c r="K20" s="28">
        <f>SUM([1]REP_EPG034_EjecucionPresupuesta!AA18)</f>
        <v>0</v>
      </c>
      <c r="L20" s="19">
        <f t="shared" si="1"/>
        <v>0</v>
      </c>
      <c r="M20" s="19">
        <f t="shared" si="2"/>
        <v>0</v>
      </c>
      <c r="N20" s="19">
        <f t="shared" si="3"/>
        <v>0</v>
      </c>
    </row>
    <row r="21" spans="1:14" ht="22.5" x14ac:dyDescent="0.25">
      <c r="A21" s="16" t="s">
        <v>44</v>
      </c>
      <c r="B21" s="17" t="s">
        <v>20</v>
      </c>
      <c r="C21" s="17" t="s">
        <v>21</v>
      </c>
      <c r="D21" s="29">
        <v>10</v>
      </c>
      <c r="E21" s="16" t="s">
        <v>23</v>
      </c>
      <c r="F21" s="28">
        <f>[1]REP_EPG034_EjecucionPresupuesta!T17+[1]REP_EPG034_EjecucionPresupuesta!T19</f>
        <v>63800000</v>
      </c>
      <c r="G21" s="28">
        <f>[1]REP_EPG034_EjecucionPresupuesta!V17+[1]REP_EPG034_EjecucionPresupuesta!V19</f>
        <v>10700000</v>
      </c>
      <c r="H21" s="28">
        <f>[1]REP_EPG034_EjecucionPresupuesta!W17+[1]REP_EPG034_EjecucionPresupuesta!W19</f>
        <v>53100000</v>
      </c>
      <c r="I21" s="28">
        <f>[1]REP_EPG034_EjecucionPresupuesta!X17+[1]REP_EPG034_EjecucionPresupuesta!X19</f>
        <v>1000000</v>
      </c>
      <c r="J21" s="28">
        <f>[1]REP_EPG034_EjecucionPresupuesta!Y17+[1]REP_EPG034_EjecucionPresupuesta!Y19</f>
        <v>1000000</v>
      </c>
      <c r="K21" s="28">
        <f>[1]REP_EPG034_EjecucionPresupuesta!AA17+[1]REP_EPG034_EjecucionPresupuesta!AA19</f>
        <v>1000000</v>
      </c>
      <c r="L21" s="19">
        <f t="shared" si="1"/>
        <v>1.5673981191222569E-2</v>
      </c>
      <c r="M21" s="19">
        <f t="shared" si="2"/>
        <v>1.5673981191222569E-2</v>
      </c>
      <c r="N21" s="19">
        <f t="shared" si="3"/>
        <v>1.5673981191222569E-2</v>
      </c>
    </row>
    <row r="22" spans="1:14" ht="33.75" x14ac:dyDescent="0.25">
      <c r="A22" s="25" t="s">
        <v>45</v>
      </c>
      <c r="B22" s="26"/>
      <c r="C22" s="26"/>
      <c r="D22" s="26"/>
      <c r="E22" s="25"/>
      <c r="F22" s="27">
        <f t="shared" ref="F22:K22" si="11">SUM(F19:F21)</f>
        <v>2011084000</v>
      </c>
      <c r="G22" s="27">
        <f t="shared" si="11"/>
        <v>1283884000</v>
      </c>
      <c r="H22" s="27">
        <f t="shared" si="11"/>
        <v>727200000</v>
      </c>
      <c r="I22" s="27">
        <f t="shared" si="11"/>
        <v>49057903</v>
      </c>
      <c r="J22" s="27">
        <f t="shared" si="11"/>
        <v>49057903</v>
      </c>
      <c r="K22" s="27">
        <f t="shared" si="11"/>
        <v>49057903</v>
      </c>
      <c r="L22" s="23">
        <f t="shared" si="1"/>
        <v>2.4393761275013873E-2</v>
      </c>
      <c r="M22" s="23">
        <f t="shared" si="2"/>
        <v>2.4393761275013873E-2</v>
      </c>
      <c r="N22" s="23">
        <f t="shared" si="3"/>
        <v>2.4393761275013873E-2</v>
      </c>
    </row>
    <row r="23" spans="1:14" x14ac:dyDescent="0.25">
      <c r="A23" s="30" t="s">
        <v>46</v>
      </c>
      <c r="B23" s="31" t="s">
        <v>20</v>
      </c>
      <c r="C23" s="31" t="s">
        <v>21</v>
      </c>
      <c r="D23" s="31" t="s">
        <v>25</v>
      </c>
      <c r="E23" s="30" t="s">
        <v>26</v>
      </c>
      <c r="F23" s="32">
        <f t="shared" ref="F23:K23" si="12">SUM(F24:F26)</f>
        <v>9000000000</v>
      </c>
      <c r="G23" s="32">
        <f t="shared" si="12"/>
        <v>3306397994</v>
      </c>
      <c r="H23" s="32">
        <f t="shared" si="12"/>
        <v>3693602006</v>
      </c>
      <c r="I23" s="32">
        <f t="shared" si="12"/>
        <v>2587048936</v>
      </c>
      <c r="J23" s="32">
        <f t="shared" si="12"/>
        <v>1424208807</v>
      </c>
      <c r="K23" s="32">
        <f t="shared" si="12"/>
        <v>1139836867</v>
      </c>
      <c r="L23" s="19">
        <f t="shared" si="1"/>
        <v>0.2874498817777778</v>
      </c>
      <c r="M23" s="19">
        <f t="shared" si="2"/>
        <v>0.158245423</v>
      </c>
      <c r="N23" s="19">
        <f t="shared" si="3"/>
        <v>0.12664854077777779</v>
      </c>
    </row>
    <row r="24" spans="1:14" ht="56.25" x14ac:dyDescent="0.25">
      <c r="A24" s="16" t="s">
        <v>47</v>
      </c>
      <c r="B24" s="17" t="s">
        <v>20</v>
      </c>
      <c r="C24" s="17" t="s">
        <v>21</v>
      </c>
      <c r="D24" s="29">
        <v>11</v>
      </c>
      <c r="E24" s="16" t="s">
        <v>26</v>
      </c>
      <c r="F24" s="24">
        <f>SUM([1]REP_EPG034_EjecucionPresupuesta!T20)</f>
        <v>2000000000</v>
      </c>
      <c r="G24" s="24">
        <f>SUM([1]REP_EPG034_EjecucionPresupuesta!V20)</f>
        <v>0</v>
      </c>
      <c r="H24" s="24">
        <f>SUM([1]REP_EPG034_EjecucionPresupuesta!W20)</f>
        <v>0</v>
      </c>
      <c r="I24" s="24">
        <f>SUM([1]REP_EPG034_EjecucionPresupuesta!X20)</f>
        <v>0</v>
      </c>
      <c r="J24" s="24">
        <f>SUM([1]REP_EPG034_EjecucionPresupuesta!Y20)</f>
        <v>0</v>
      </c>
      <c r="K24" s="24">
        <f>SUM([1]REP_EPG034_EjecucionPresupuesta!AA20)</f>
        <v>0</v>
      </c>
      <c r="L24" s="19">
        <f>+I24/F24</f>
        <v>0</v>
      </c>
      <c r="M24" s="19">
        <f t="shared" si="2"/>
        <v>0</v>
      </c>
      <c r="N24" s="19">
        <f t="shared" si="3"/>
        <v>0</v>
      </c>
    </row>
    <row r="25" spans="1:14" ht="33.75" x14ac:dyDescent="0.25">
      <c r="A25" s="16" t="s">
        <v>48</v>
      </c>
      <c r="B25" s="17" t="s">
        <v>20</v>
      </c>
      <c r="C25" s="17" t="s">
        <v>21</v>
      </c>
      <c r="D25" s="29">
        <v>11</v>
      </c>
      <c r="E25" s="16" t="s">
        <v>26</v>
      </c>
      <c r="F25" s="24">
        <f>SUM([1]REP_EPG034_EjecucionPresupuesta!T21)</f>
        <v>4000000000</v>
      </c>
      <c r="G25" s="24">
        <f>SUM([1]REP_EPG034_EjecucionPresupuesta!V21)</f>
        <v>717597994</v>
      </c>
      <c r="H25" s="24">
        <f>SUM([1]REP_EPG034_EjecucionPresupuesta!W21)</f>
        <v>3282402006</v>
      </c>
      <c r="I25" s="24">
        <f>SUM([1]REP_EPG034_EjecucionPresupuesta!X21)</f>
        <v>0</v>
      </c>
      <c r="J25" s="24">
        <f>SUM([1]REP_EPG034_EjecucionPresupuesta!Y21)</f>
        <v>0</v>
      </c>
      <c r="K25" s="24">
        <f>SUM([1]REP_EPG034_EjecucionPresupuesta!AA21)</f>
        <v>0</v>
      </c>
      <c r="L25" s="19"/>
      <c r="M25" s="19"/>
      <c r="N25" s="19"/>
    </row>
    <row r="26" spans="1:14" ht="33.75" x14ac:dyDescent="0.25">
      <c r="A26" s="16" t="s">
        <v>49</v>
      </c>
      <c r="B26" s="17" t="s">
        <v>20</v>
      </c>
      <c r="C26" s="17" t="s">
        <v>21</v>
      </c>
      <c r="D26" s="29">
        <v>11</v>
      </c>
      <c r="E26" s="16" t="s">
        <v>26</v>
      </c>
      <c r="F26" s="24">
        <f>SUM([1]REP_EPG034_EjecucionPresupuesta!T22)</f>
        <v>3000000000</v>
      </c>
      <c r="G26" s="24">
        <f>SUM([1]REP_EPG034_EjecucionPresupuesta!V22)</f>
        <v>2588800000</v>
      </c>
      <c r="H26" s="24">
        <f>SUM([1]REP_EPG034_EjecucionPresupuesta!W22)</f>
        <v>411200000</v>
      </c>
      <c r="I26" s="24">
        <f>SUM([1]REP_EPG034_EjecucionPresupuesta!X22)</f>
        <v>2587048936</v>
      </c>
      <c r="J26" s="24">
        <f>SUM([1]REP_EPG034_EjecucionPresupuesta!Y22)</f>
        <v>1424208807</v>
      </c>
      <c r="K26" s="24">
        <f>SUM([1]REP_EPG034_EjecucionPresupuesta!AA22)</f>
        <v>1139836867</v>
      </c>
      <c r="L26" s="19">
        <f t="shared" ref="L26" si="13">+I26/F26</f>
        <v>0.86234964533333336</v>
      </c>
      <c r="M26" s="19">
        <f t="shared" si="2"/>
        <v>0.47473626899999999</v>
      </c>
      <c r="N26" s="19">
        <f t="shared" si="3"/>
        <v>0.37994562233333334</v>
      </c>
    </row>
    <row r="27" spans="1:14" x14ac:dyDescent="0.25">
      <c r="A27" s="33" t="s">
        <v>50</v>
      </c>
      <c r="B27" s="33"/>
      <c r="C27" s="33"/>
      <c r="D27" s="33"/>
      <c r="E27" s="33"/>
      <c r="F27" s="34">
        <f t="shared" ref="F27:K27" si="14">F8+F23</f>
        <v>1000597500000</v>
      </c>
      <c r="G27" s="34">
        <f t="shared" si="14"/>
        <v>943887504848.23999</v>
      </c>
      <c r="H27" s="34">
        <f t="shared" si="14"/>
        <v>35769095151.759995</v>
      </c>
      <c r="I27" s="34">
        <f t="shared" si="14"/>
        <v>780435885464.1499</v>
      </c>
      <c r="J27" s="34">
        <f t="shared" si="14"/>
        <v>245403654240.86002</v>
      </c>
      <c r="K27" s="34">
        <f t="shared" si="14"/>
        <v>244024971825.45999</v>
      </c>
      <c r="L27" s="23">
        <f>+I27/F27</f>
        <v>0.77996985347669756</v>
      </c>
      <c r="M27" s="23">
        <f>+J27/F27</f>
        <v>0.24525711311577333</v>
      </c>
      <c r="N27" s="23">
        <f>+K27/F27</f>
        <v>0.24387925397121218</v>
      </c>
    </row>
    <row r="28" spans="1:14" x14ac:dyDescent="0.25">
      <c r="F28" s="35"/>
      <c r="G28" s="36"/>
      <c r="H28" s="37"/>
      <c r="I28" s="36"/>
      <c r="K28" s="35"/>
      <c r="L28" s="38"/>
    </row>
    <row r="29" spans="1:14" x14ac:dyDescent="0.25">
      <c r="A29" s="39"/>
      <c r="F29" s="40"/>
      <c r="G29" s="41"/>
      <c r="H29" s="36"/>
      <c r="I29" s="35"/>
      <c r="J29" s="42"/>
      <c r="K29" s="35"/>
      <c r="L29" s="43"/>
    </row>
    <row r="30" spans="1:14" x14ac:dyDescent="0.25">
      <c r="F30" s="44"/>
      <c r="I30" s="35"/>
    </row>
    <row r="31" spans="1:14" x14ac:dyDescent="0.25">
      <c r="F31" s="44"/>
      <c r="I31" s="35"/>
      <c r="K31" s="35"/>
    </row>
    <row r="32" spans="1:14" x14ac:dyDescent="0.25">
      <c r="F32" s="44"/>
      <c r="G32" s="36"/>
      <c r="I32" s="36"/>
    </row>
    <row r="33" spans="9:11" x14ac:dyDescent="0.25">
      <c r="I33" s="35"/>
    </row>
    <row r="34" spans="9:11" x14ac:dyDescent="0.25">
      <c r="I34" s="36"/>
      <c r="K34" s="35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ABRIL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Omar Diaz</cp:lastModifiedBy>
  <dcterms:created xsi:type="dcterms:W3CDTF">2021-05-06T20:48:04Z</dcterms:created>
  <dcterms:modified xsi:type="dcterms:W3CDTF">2021-05-06T20:48:35Z</dcterms:modified>
</cp:coreProperties>
</file>