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2021\JUNIO\"/>
    </mc:Choice>
  </mc:AlternateContent>
  <bookViews>
    <workbookView xWindow="0" yWindow="0" windowWidth="20490" windowHeight="7665"/>
  </bookViews>
  <sheets>
    <sheet name="EJECUCION A 30 JUNIO 2021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N26" i="1" s="1"/>
  <c r="J26" i="1"/>
  <c r="M26" i="1" s="1"/>
  <c r="I26" i="1"/>
  <c r="L26" i="1" s="1"/>
  <c r="H26" i="1"/>
  <c r="G26" i="1"/>
  <c r="F26" i="1"/>
  <c r="K25" i="1"/>
  <c r="J25" i="1"/>
  <c r="I25" i="1"/>
  <c r="H25" i="1"/>
  <c r="G25" i="1"/>
  <c r="F25" i="1"/>
  <c r="M24" i="1"/>
  <c r="K24" i="1"/>
  <c r="N24" i="1" s="1"/>
  <c r="J24" i="1"/>
  <c r="I24" i="1"/>
  <c r="L24" i="1" s="1"/>
  <c r="H24" i="1"/>
  <c r="H23" i="1" s="1"/>
  <c r="G24" i="1"/>
  <c r="F24" i="1"/>
  <c r="K23" i="1"/>
  <c r="J23" i="1"/>
  <c r="M23" i="1" s="1"/>
  <c r="I23" i="1"/>
  <c r="L23" i="1" s="1"/>
  <c r="G23" i="1"/>
  <c r="F23" i="1"/>
  <c r="N23" i="1" s="1"/>
  <c r="L21" i="1"/>
  <c r="K21" i="1"/>
  <c r="N21" i="1" s="1"/>
  <c r="J21" i="1"/>
  <c r="M21" i="1" s="1"/>
  <c r="I21" i="1"/>
  <c r="H21" i="1"/>
  <c r="G21" i="1"/>
  <c r="F21" i="1"/>
  <c r="M20" i="1"/>
  <c r="L20" i="1"/>
  <c r="K20" i="1"/>
  <c r="N20" i="1" s="1"/>
  <c r="J20" i="1"/>
  <c r="I20" i="1"/>
  <c r="H20" i="1"/>
  <c r="G20" i="1"/>
  <c r="F20" i="1"/>
  <c r="K19" i="1"/>
  <c r="K22" i="1" s="1"/>
  <c r="J19" i="1"/>
  <c r="J22" i="1" s="1"/>
  <c r="I19" i="1"/>
  <c r="I22" i="1" s="1"/>
  <c r="H19" i="1"/>
  <c r="H22" i="1" s="1"/>
  <c r="G19" i="1"/>
  <c r="G22" i="1" s="1"/>
  <c r="F19" i="1"/>
  <c r="N19" i="1" s="1"/>
  <c r="J18" i="1"/>
  <c r="M18" i="1" s="1"/>
  <c r="F18" i="1"/>
  <c r="L17" i="1"/>
  <c r="K17" i="1"/>
  <c r="K18" i="1" s="1"/>
  <c r="N18" i="1" s="1"/>
  <c r="J17" i="1"/>
  <c r="M17" i="1" s="1"/>
  <c r="I17" i="1"/>
  <c r="I18" i="1" s="1"/>
  <c r="L18" i="1" s="1"/>
  <c r="H17" i="1"/>
  <c r="H18" i="1" s="1"/>
  <c r="G17" i="1"/>
  <c r="G18" i="1" s="1"/>
  <c r="F17" i="1"/>
  <c r="H16" i="1"/>
  <c r="K15" i="1"/>
  <c r="J15" i="1"/>
  <c r="M15" i="1" s="1"/>
  <c r="I15" i="1"/>
  <c r="I16" i="1" s="1"/>
  <c r="H15" i="1"/>
  <c r="G15" i="1"/>
  <c r="F15" i="1"/>
  <c r="N15" i="1" s="1"/>
  <c r="K14" i="1"/>
  <c r="N14" i="1" s="1"/>
  <c r="J14" i="1"/>
  <c r="J16" i="1" s="1"/>
  <c r="I14" i="1"/>
  <c r="L14" i="1" s="1"/>
  <c r="H14" i="1"/>
  <c r="G14" i="1"/>
  <c r="G16" i="1" s="1"/>
  <c r="F14" i="1"/>
  <c r="F16" i="1" s="1"/>
  <c r="K13" i="1"/>
  <c r="G13" i="1"/>
  <c r="M12" i="1"/>
  <c r="K12" i="1"/>
  <c r="N12" i="1" s="1"/>
  <c r="J12" i="1"/>
  <c r="I12" i="1"/>
  <c r="L12" i="1" s="1"/>
  <c r="H12" i="1"/>
  <c r="H13" i="1" s="1"/>
  <c r="G12" i="1"/>
  <c r="F12" i="1"/>
  <c r="K11" i="1"/>
  <c r="J11" i="1"/>
  <c r="M11" i="1" s="1"/>
  <c r="I11" i="1"/>
  <c r="I13" i="1" s="1"/>
  <c r="H11" i="1"/>
  <c r="G11" i="1"/>
  <c r="F11" i="1"/>
  <c r="N11" i="1" s="1"/>
  <c r="J10" i="1"/>
  <c r="M10" i="1" s="1"/>
  <c r="F10" i="1"/>
  <c r="L9" i="1"/>
  <c r="K9" i="1"/>
  <c r="K10" i="1" s="1"/>
  <c r="N10" i="1" s="1"/>
  <c r="J9" i="1"/>
  <c r="M9" i="1" s="1"/>
  <c r="I9" i="1"/>
  <c r="I10" i="1" s="1"/>
  <c r="L10" i="1" s="1"/>
  <c r="H9" i="1"/>
  <c r="H10" i="1" s="1"/>
  <c r="G9" i="1"/>
  <c r="G10" i="1" s="1"/>
  <c r="F9" i="1"/>
  <c r="K7" i="1"/>
  <c r="J7" i="1"/>
  <c r="M7" i="1" s="1"/>
  <c r="I7" i="1"/>
  <c r="L7" i="1" s="1"/>
  <c r="H7" i="1"/>
  <c r="G7" i="1"/>
  <c r="F7" i="1"/>
  <c r="N7" i="1" s="1"/>
  <c r="K6" i="1"/>
  <c r="J6" i="1"/>
  <c r="M6" i="1" s="1"/>
  <c r="I6" i="1"/>
  <c r="L6" i="1" s="1"/>
  <c r="H6" i="1"/>
  <c r="G6" i="1"/>
  <c r="F6" i="1"/>
  <c r="N6" i="1" s="1"/>
  <c r="K5" i="1"/>
  <c r="K8" i="1" s="1"/>
  <c r="J5" i="1"/>
  <c r="J8" i="1" s="1"/>
  <c r="I5" i="1"/>
  <c r="I8" i="1" s="1"/>
  <c r="H5" i="1"/>
  <c r="H8" i="1" s="1"/>
  <c r="H27" i="1" s="1"/>
  <c r="G5" i="1"/>
  <c r="G8" i="1" s="1"/>
  <c r="G27" i="1" s="1"/>
  <c r="F5" i="1"/>
  <c r="F8" i="1" s="1"/>
  <c r="F27" i="1" s="1"/>
  <c r="N8" i="1" l="1"/>
  <c r="K27" i="1"/>
  <c r="N27" i="1" s="1"/>
  <c r="N13" i="1"/>
  <c r="N22" i="1"/>
  <c r="M16" i="1"/>
  <c r="I27" i="1"/>
  <c r="L27" i="1" s="1"/>
  <c r="L8" i="1"/>
  <c r="L16" i="1"/>
  <c r="L22" i="1"/>
  <c r="J27" i="1"/>
  <c r="M27" i="1" s="1"/>
  <c r="M8" i="1"/>
  <c r="N5" i="1"/>
  <c r="N9" i="1"/>
  <c r="L11" i="1"/>
  <c r="F13" i="1"/>
  <c r="L13" i="1" s="1"/>
  <c r="J13" i="1"/>
  <c r="M13" i="1" s="1"/>
  <c r="M14" i="1"/>
  <c r="L15" i="1"/>
  <c r="K16" i="1"/>
  <c r="N16" i="1" s="1"/>
  <c r="N17" i="1"/>
  <c r="L19" i="1"/>
  <c r="M19" i="1"/>
  <c r="F22" i="1"/>
  <c r="M22" i="1" s="1"/>
  <c r="L5" i="1"/>
  <c r="M5" i="1"/>
</calcChain>
</file>

<file path=xl/sharedStrings.xml><?xml version="1.0" encoding="utf-8"?>
<sst xmlns="http://schemas.openxmlformats.org/spreadsheetml/2006/main" count="100" uniqueCount="51">
  <si>
    <t>UNIDAD NACIONAL DE PROTECCION - UNP EJECUCION A JUNIO 30 DE 2021</t>
  </si>
  <si>
    <t>UNIDAD EJECUTORA: 37-08-00  MES: JUNIO 30 DE 2021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</si>
  <si>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</si>
  <si>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</si>
  <si>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</si>
  <si>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</si>
  <si>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</si>
  <si>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</si>
  <si>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</si>
  <si>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</si>
  <si>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</si>
  <si>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</si>
  <si>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</si>
  <si>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</si>
  <si>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</si>
  <si>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</si>
  <si>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</si>
  <si>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</si>
  <si>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</si>
  <si>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</si>
  <si>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</si>
  <si>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</si>
  <si>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</si>
  <si>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</si>
  <si>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</si>
  <si>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</si>
  <si>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</si>
  <si>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</si>
  <si>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</si>
  <si>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</si>
  <si>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</si>
  <si>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</si>
  <si>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</si>
  <si>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</si>
  <si>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</si>
  <si>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</si>
  <si>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</si>
  <si>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</si>
  <si>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</si>
  <si>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</si>
  <si>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</si>
  <si>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</si>
  <si>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</si>
  <si>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</si>
  <si>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</si>
  <si>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</si>
  <si>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</si>
  <si>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 PROTECCION INDIVIDUAL DE LA UNIDAD NACIONAL DE PROTECCION  A  NIVEL    NACIONAL-[PREVIO CONCEPTO DNP]</t>
  </si>
  <si>
    <t>IMPLEMENTACION DE LA RUTA DE PROTECCION COLECTIVA DE LA UNP A NIVEL NACIONAL</t>
  </si>
  <si>
    <t>MODERNIZACIÓN DEL SISTEMA DE GESTIÓN DOCUMENTAL EN LA UNP A NIVEL   NACIONAL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</si>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</sst>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4" fontId="3" fillId="2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JUNIO-2021\E.P.%20AGREGADA%20A%2030%20JUNIO%20DE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1\MAYO-2021\E.P.%20AGREGADA%20A%2031%20MAYO%20DE%202021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JUNIO 2021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26838516310</v>
          </cell>
          <cell r="Y5">
            <v>26834431485</v>
          </cell>
          <cell r="AA5">
            <v>26834431485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12253388866</v>
          </cell>
          <cell r="Y6">
            <v>12253367866</v>
          </cell>
          <cell r="AA6">
            <v>12253367866</v>
          </cell>
        </row>
        <row r="7">
          <cell r="T7">
            <v>5472900000</v>
          </cell>
          <cell r="V7">
            <v>5472899990</v>
          </cell>
          <cell r="W7">
            <v>10</v>
          </cell>
          <cell r="X7">
            <v>2803912098.5700002</v>
          </cell>
          <cell r="Y7">
            <v>2803912098.5700002</v>
          </cell>
          <cell r="AA7">
            <v>2803912098.5700002</v>
          </cell>
        </row>
        <row r="8">
          <cell r="T8">
            <v>3913000000</v>
          </cell>
          <cell r="V8">
            <v>3545329240.5</v>
          </cell>
          <cell r="W8">
            <v>367670759.5</v>
          </cell>
          <cell r="X8">
            <v>2576795000</v>
          </cell>
          <cell r="Y8">
            <v>0</v>
          </cell>
          <cell r="AA8">
            <v>0</v>
          </cell>
        </row>
        <row r="9">
          <cell r="T9">
            <v>709760617422</v>
          </cell>
          <cell r="V9">
            <v>704734459135.16003</v>
          </cell>
          <cell r="W9">
            <v>5026158286.8400002</v>
          </cell>
          <cell r="X9">
            <v>663057304822.26001</v>
          </cell>
          <cell r="Y9">
            <v>350422599535.78998</v>
          </cell>
          <cell r="AA9">
            <v>338978092870.60999</v>
          </cell>
        </row>
        <row r="10">
          <cell r="T10">
            <v>18940900000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166455555</v>
          </cell>
          <cell r="Y11">
            <v>163927437</v>
          </cell>
          <cell r="AA11">
            <v>163927437</v>
          </cell>
        </row>
        <row r="12">
          <cell r="T12">
            <v>14042478578</v>
          </cell>
          <cell r="V12">
            <v>7676583790</v>
          </cell>
          <cell r="W12">
            <v>6365894788</v>
          </cell>
          <cell r="X12">
            <v>6918273466</v>
          </cell>
          <cell r="Y12">
            <v>2029757297.4000001</v>
          </cell>
          <cell r="AA12">
            <v>1693858466.4000001</v>
          </cell>
        </row>
        <row r="13">
          <cell r="T13">
            <v>8542600000</v>
          </cell>
          <cell r="V13">
            <v>8542600000</v>
          </cell>
          <cell r="W13">
            <v>0</v>
          </cell>
          <cell r="X13">
            <v>4499960015</v>
          </cell>
          <cell r="Y13">
            <v>4499960014</v>
          </cell>
          <cell r="AA13">
            <v>4499960014</v>
          </cell>
        </row>
        <row r="14">
          <cell r="T14">
            <v>14815820000</v>
          </cell>
          <cell r="V14">
            <v>14815820000</v>
          </cell>
          <cell r="W14">
            <v>0</v>
          </cell>
          <cell r="X14">
            <v>4296070315</v>
          </cell>
          <cell r="Y14">
            <v>4296070315</v>
          </cell>
          <cell r="AA14">
            <v>4207096213</v>
          </cell>
        </row>
        <row r="15">
          <cell r="T15">
            <v>126033915675</v>
          </cell>
          <cell r="V15">
            <v>113838503917</v>
          </cell>
          <cell r="W15">
            <v>12195411758</v>
          </cell>
          <cell r="X15">
            <v>107935555394.86</v>
          </cell>
          <cell r="Y15">
            <v>22286598980.509998</v>
          </cell>
          <cell r="AA15">
            <v>22271245448.509998</v>
          </cell>
        </row>
        <row r="16">
          <cell r="T16">
            <v>1303184000</v>
          </cell>
          <cell r="V16">
            <v>1303184000</v>
          </cell>
          <cell r="W16">
            <v>0</v>
          </cell>
          <cell r="X16">
            <v>314065324</v>
          </cell>
          <cell r="Y16">
            <v>314065324</v>
          </cell>
          <cell r="AA16">
            <v>314065324</v>
          </cell>
        </row>
        <row r="17">
          <cell r="T17">
            <v>10700000</v>
          </cell>
          <cell r="V17">
            <v>10700000</v>
          </cell>
          <cell r="W17">
            <v>0</v>
          </cell>
          <cell r="X17">
            <v>1000000</v>
          </cell>
          <cell r="Y17">
            <v>1000000</v>
          </cell>
          <cell r="AA17">
            <v>1000000</v>
          </cell>
        </row>
        <row r="18">
          <cell r="T18">
            <v>644100000</v>
          </cell>
          <cell r="V18">
            <v>0</v>
          </cell>
          <cell r="W18">
            <v>644100000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53100000</v>
          </cell>
          <cell r="V19">
            <v>0</v>
          </cell>
          <cell r="W19">
            <v>53100000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2000000000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4000000000</v>
          </cell>
          <cell r="V21">
            <v>717597994</v>
          </cell>
          <cell r="W21">
            <v>3282402006</v>
          </cell>
          <cell r="X21">
            <v>691000000</v>
          </cell>
          <cell r="Y21">
            <v>0</v>
          </cell>
          <cell r="AA21">
            <v>0</v>
          </cell>
        </row>
        <row r="22">
          <cell r="T22">
            <v>3000000000</v>
          </cell>
          <cell r="V22">
            <v>3000000000</v>
          </cell>
          <cell r="W22">
            <v>0</v>
          </cell>
          <cell r="X22">
            <v>2587048936</v>
          </cell>
          <cell r="Y22">
            <v>2057406195</v>
          </cell>
          <cell r="AA22">
            <v>1879673732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MAYO 2021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26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5.2851562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F9+F11+F12+F14+F15+F19+F21</f>
        <v>876950400000</v>
      </c>
      <c r="G5" s="18">
        <f>G9+G11+G12+G14+G15+G19+G21</f>
        <v>846196676155.66003</v>
      </c>
      <c r="H5" s="18">
        <f>H9+H11+H12+H14+H15+H19+H21</f>
        <v>11812823844.34</v>
      </c>
      <c r="I5" s="18">
        <f>I9+I11+I12+I14+I15+I19+I21</f>
        <v>723725741771.82996</v>
      </c>
      <c r="J5" s="18">
        <f>J9+J11+J12+J14+J15+J19+J21</f>
        <v>403619091372.76001</v>
      </c>
      <c r="K5" s="18">
        <f>K9+K11+K12+K14+K15+K19+K21</f>
        <v>391749711774.58002</v>
      </c>
      <c r="L5" s="19">
        <f>+I5/F5</f>
        <v>0.82527557062728973</v>
      </c>
      <c r="M5" s="19">
        <f>+J5/F5</f>
        <v>0.46025304438285225</v>
      </c>
      <c r="N5" s="19">
        <f>+K5/F5</f>
        <v>0.4467182086633178</v>
      </c>
    </row>
    <row r="6" spans="1:14" ht="15.75" customHeight="1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+F20</f>
        <v>644100000</v>
      </c>
      <c r="G6" s="18">
        <f>+G20</f>
        <v>0</v>
      </c>
      <c r="H6" s="18">
        <f>+H20</f>
        <v>644100000</v>
      </c>
      <c r="I6" s="18">
        <f>+I20</f>
        <v>0</v>
      </c>
      <c r="J6" s="18">
        <f>+J20</f>
        <v>0</v>
      </c>
      <c r="K6" s="18">
        <f>+K20</f>
        <v>0</v>
      </c>
      <c r="L6" s="19">
        <f>+I6/F6</f>
        <v>0</v>
      </c>
      <c r="M6" s="19">
        <f>+J6/F6</f>
        <v>0</v>
      </c>
      <c r="N6" s="19">
        <f>+K6/F6</f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+F17</f>
        <v>126033915675</v>
      </c>
      <c r="G7" s="18">
        <f>+G17</f>
        <v>113838503917</v>
      </c>
      <c r="H7" s="18">
        <f>+H17</f>
        <v>12195411758</v>
      </c>
      <c r="I7" s="18">
        <f>+I17</f>
        <v>107935555394.86</v>
      </c>
      <c r="J7" s="18">
        <f>+J17</f>
        <v>22286598980.509998</v>
      </c>
      <c r="K7" s="18">
        <f>+K17</f>
        <v>22271245448.509998</v>
      </c>
      <c r="L7" s="19">
        <f>+I7/F7</f>
        <v>0.85640087286655664</v>
      </c>
      <c r="M7" s="19">
        <f>+J7/F7</f>
        <v>0.17683017195133255</v>
      </c>
      <c r="N7" s="19">
        <f>+K7/F7</f>
        <v>0.17670835131346876</v>
      </c>
    </row>
    <row r="8" spans="1:14" x14ac:dyDescent="0.25">
      <c r="A8" s="21" t="s">
        <v>30</v>
      </c>
      <c r="B8" s="22"/>
      <c r="C8" s="22"/>
      <c r="D8" s="22"/>
      <c r="E8" s="21"/>
      <c r="F8" s="21">
        <f>SUM(F5:F7)</f>
        <v>1003628415675</v>
      </c>
      <c r="G8" s="21">
        <f>SUM(G5:G7)</f>
        <v>960035180072.66003</v>
      </c>
      <c r="H8" s="21">
        <f>SUM(H5:H7)</f>
        <v>24652335602.34</v>
      </c>
      <c r="I8" s="21">
        <f>SUM(I5:I7)</f>
        <v>831661297166.68994</v>
      </c>
      <c r="J8" s="21">
        <f>SUM(J5:J7)</f>
        <v>425905690353.27002</v>
      </c>
      <c r="K8" s="21">
        <f>SUM(K5:K7)</f>
        <v>414020957223.09003</v>
      </c>
      <c r="L8" s="23">
        <f>+I8/F8</f>
        <v>0.8286545938492067</v>
      </c>
      <c r="M8" s="23">
        <f>+J8/F8</f>
        <v>0.42436591441746196</v>
      </c>
      <c r="N8" s="23">
        <f>+K8/F8</f>
        <v>0.4125241481376713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105238399990</v>
      </c>
      <c r="H9" s="24">
        <f>SUM([1]REP_EPG034_EjecucionPresupuesta!W5:W7)</f>
        <v>10</v>
      </c>
      <c r="I9" s="24">
        <f>SUM([1]REP_EPG034_EjecucionPresupuesta!X5:X7)</f>
        <v>41895817274.57</v>
      </c>
      <c r="J9" s="24">
        <f>SUM([1]REP_EPG034_EjecucionPresupuesta!Y5:Y7)</f>
        <v>41891711449.57</v>
      </c>
      <c r="K9" s="24">
        <f>SUM([1]REP_EPG034_EjecucionPresupuesta!AA5:AA7)</f>
        <v>41891711449.57</v>
      </c>
      <c r="L9" s="19">
        <f>+I9/F9</f>
        <v>0.39810389814525876</v>
      </c>
      <c r="M9" s="19">
        <f>+J9/F9</f>
        <v>0.39806488363154513</v>
      </c>
      <c r="N9" s="19">
        <f>+K9/F9</f>
        <v>0.39806488363154513</v>
      </c>
    </row>
    <row r="10" spans="1:14" x14ac:dyDescent="0.25">
      <c r="A10" s="25" t="s">
        <v>32</v>
      </c>
      <c r="B10" s="26"/>
      <c r="C10" s="26"/>
      <c r="D10" s="26"/>
      <c r="E10" s="25"/>
      <c r="F10" s="25">
        <f>SUM(F9)</f>
        <v>105238400000</v>
      </c>
      <c r="G10" s="25">
        <f>SUM(G9)</f>
        <v>105238399990</v>
      </c>
      <c r="H10" s="25">
        <f>SUM(H9)</f>
        <v>10</v>
      </c>
      <c r="I10" s="25">
        <f>SUM(I9)</f>
        <v>41895817274.57</v>
      </c>
      <c r="J10" s="25">
        <f>SUM(J9)</f>
        <v>41891711449.57</v>
      </c>
      <c r="K10" s="25">
        <f>SUM(K9)</f>
        <v>41891711449.57</v>
      </c>
      <c r="L10" s="23">
        <f>+I10/F10</f>
        <v>0.39810389814525876</v>
      </c>
      <c r="M10" s="23">
        <f>+J10/F10</f>
        <v>0.39806488363154513</v>
      </c>
      <c r="N10" s="23">
        <f>+K10/F10</f>
        <v>0.39806488363154513</v>
      </c>
    </row>
    <row r="11" spans="1:14" ht="22.5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3913000000</v>
      </c>
      <c r="G11" s="24">
        <f>SUM([1]REP_EPG034_EjecucionPresupuesta!V8)</f>
        <v>3545329240.5</v>
      </c>
      <c r="H11" s="24">
        <f>SUM([1]REP_EPG034_EjecucionPresupuesta!W8)</f>
        <v>367670759.5</v>
      </c>
      <c r="I11" s="24">
        <f>SUM([1]REP_EPG034_EjecucionPresupuesta!X8)</f>
        <v>2576795000</v>
      </c>
      <c r="J11" s="24">
        <f>SUM([1]REP_EPG034_EjecucionPresupuesta!Y8)</f>
        <v>0</v>
      </c>
      <c r="K11" s="24">
        <f>SUM([1]REP_EPG034_EjecucionPresupuesta!AA8)</f>
        <v>0</v>
      </c>
      <c r="L11" s="19">
        <f>+I11/F11</f>
        <v>0.65852159468438543</v>
      </c>
      <c r="M11" s="19">
        <f>+J11/F11</f>
        <v>0</v>
      </c>
      <c r="N11" s="19">
        <f>+K11/F11</f>
        <v>0</v>
      </c>
    </row>
    <row r="12" spans="1:14" ht="22.5" x14ac:dyDescent="0.25">
      <c r="A12" s="16" t="s">
        <v>34</v>
      </c>
      <c r="B12" s="17" t="s">
        <v>20</v>
      </c>
      <c r="C12" s="17" t="s">
        <v>21</v>
      </c>
      <c r="D12" s="17" t="s">
        <v>22</v>
      </c>
      <c r="E12" s="16" t="s">
        <v>23</v>
      </c>
      <c r="F12" s="24">
        <f>SUM([1]REP_EPG034_EjecucionPresupuesta!T9)</f>
        <v>709760617422</v>
      </c>
      <c r="G12" s="24">
        <f>SUM([1]REP_EPG034_EjecucionPresupuesta!V9)</f>
        <v>704734459135.16003</v>
      </c>
      <c r="H12" s="24">
        <f>SUM([1]REP_EPG034_EjecucionPresupuesta!W9)</f>
        <v>5026158286.8400002</v>
      </c>
      <c r="I12" s="24">
        <f>SUM([1]REP_EPG034_EjecucionPresupuesta!X9)</f>
        <v>663057304822.26001</v>
      </c>
      <c r="J12" s="24">
        <f>SUM([1]REP_EPG034_EjecucionPresupuesta!Y9)</f>
        <v>350422599535.78998</v>
      </c>
      <c r="K12" s="24">
        <f>SUM([1]REP_EPG034_EjecucionPresupuesta!AA9)</f>
        <v>338978092870.60999</v>
      </c>
      <c r="L12" s="19">
        <f>+I12/F12</f>
        <v>0.93419850094053369</v>
      </c>
      <c r="M12" s="19">
        <f>+J12/F12</f>
        <v>0.49371941882123388</v>
      </c>
      <c r="N12" s="19">
        <f>+K12/F12</f>
        <v>0.47759495884943542</v>
      </c>
    </row>
    <row r="13" spans="1:14" ht="22.5" x14ac:dyDescent="0.25">
      <c r="A13" s="25" t="s">
        <v>35</v>
      </c>
      <c r="B13" s="26"/>
      <c r="C13" s="26"/>
      <c r="D13" s="26"/>
      <c r="E13" s="25"/>
      <c r="F13" s="25">
        <f>SUM(F11:F12)</f>
        <v>713673617422</v>
      </c>
      <c r="G13" s="25">
        <f>SUM(G11:G12)</f>
        <v>708279788375.66003</v>
      </c>
      <c r="H13" s="25">
        <f>SUM(H11:H12)</f>
        <v>5393829046.3400002</v>
      </c>
      <c r="I13" s="25">
        <f>SUM(I11:I12)</f>
        <v>665634099822.26001</v>
      </c>
      <c r="J13" s="25">
        <f>SUM(J11:J12)</f>
        <v>350422599535.78998</v>
      </c>
      <c r="K13" s="25">
        <f>SUM(K11:K12)</f>
        <v>338978092870.60999</v>
      </c>
      <c r="L13" s="23">
        <f>+I13/F13</f>
        <v>0.93268699244722975</v>
      </c>
      <c r="M13" s="23">
        <f>+J13/F13</f>
        <v>0.49101240536482205</v>
      </c>
      <c r="N13" s="23">
        <f>+K13/F13</f>
        <v>0.47497635417027045</v>
      </c>
    </row>
    <row r="14" spans="1:14" x14ac:dyDescent="0.25">
      <c r="A14" s="16" t="s">
        <v>36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SUM([1]REP_EPG034_EjecucionPresupuesta!T13)</f>
        <v>8542600000</v>
      </c>
      <c r="G14" s="24">
        <f>SUM([1]REP_EPG034_EjecucionPresupuesta!V13)</f>
        <v>8542600000</v>
      </c>
      <c r="H14" s="24">
        <f>SUM([1]REP_EPG034_EjecucionPresupuesta!W13)</f>
        <v>0</v>
      </c>
      <c r="I14" s="24">
        <f>SUM([1]REP_EPG034_EjecucionPresupuesta!X13)</f>
        <v>4499960015</v>
      </c>
      <c r="J14" s="24">
        <f>SUM([1]REP_EPG034_EjecucionPresupuesta!Y13)</f>
        <v>4499960014</v>
      </c>
      <c r="K14" s="24">
        <f>SUM([1]REP_EPG034_EjecucionPresupuesta!AA13)</f>
        <v>4499960014</v>
      </c>
      <c r="L14" s="19">
        <f>+I14/F14</f>
        <v>0.52676702818813947</v>
      </c>
      <c r="M14" s="19">
        <f>+J14/F14</f>
        <v>0.52676702807107911</v>
      </c>
      <c r="N14" s="19">
        <f>+K14/F14</f>
        <v>0.52676702807107911</v>
      </c>
    </row>
    <row r="15" spans="1:14" x14ac:dyDescent="0.25">
      <c r="A15" s="16" t="s">
        <v>36</v>
      </c>
      <c r="B15" s="17" t="s">
        <v>20</v>
      </c>
      <c r="C15" s="17" t="s">
        <v>21</v>
      </c>
      <c r="D15" s="17" t="s">
        <v>22</v>
      </c>
      <c r="E15" s="16" t="s">
        <v>23</v>
      </c>
      <c r="F15" s="24">
        <f>[1]REP_EPG034_EjecucionPresupuesta!T10+[1]REP_EPG034_EjecucionPresupuesta!T11+[1]REP_EPG034_EjecucionPresupuesta!T12+[1]REP_EPG034_EjecucionPresupuesta!T14</f>
        <v>48128798578</v>
      </c>
      <c r="G15" s="24">
        <f>[1]REP_EPG034_EjecucionPresupuesta!V10+[1]REP_EPG034_EjecucionPresupuesta!V11+[1]REP_EPG034_EjecucionPresupuesta!V12+[1]REP_EPG034_EjecucionPresupuesta!V14</f>
        <v>22822003790</v>
      </c>
      <c r="H15" s="24">
        <f>[1]REP_EPG034_EjecucionPresupuesta!W10+[1]REP_EPG034_EjecucionPresupuesta!W11+[1]REP_EPG034_EjecucionPresupuesta!W12+[1]REP_EPG034_EjecucionPresupuesta!W14</f>
        <v>6365894788</v>
      </c>
      <c r="I15" s="24">
        <f>[1]REP_EPG034_EjecucionPresupuesta!X10+[1]REP_EPG034_EjecucionPresupuesta!X11+[1]REP_EPG034_EjecucionPresupuesta!X12+[1]REP_EPG034_EjecucionPresupuesta!X14</f>
        <v>11380799336</v>
      </c>
      <c r="J15" s="24">
        <f>[1]REP_EPG034_EjecucionPresupuesta!Y10+[1]REP_EPG034_EjecucionPresupuesta!Y11+[1]REP_EPG034_EjecucionPresupuesta!Y12+[1]REP_EPG034_EjecucionPresupuesta!Y14</f>
        <v>6489755049.3999996</v>
      </c>
      <c r="K15" s="24">
        <f>[1]REP_EPG034_EjecucionPresupuesta!AA10+[1]REP_EPG034_EjecucionPresupuesta!AA11+[1]REP_EPG034_EjecucionPresupuesta!AA12+[1]REP_EPG034_EjecucionPresupuesta!AA14</f>
        <v>6064882116.3999996</v>
      </c>
      <c r="L15" s="19">
        <f>+I15/F15</f>
        <v>0.23646547747406768</v>
      </c>
      <c r="M15" s="19">
        <f>+J15/F15</f>
        <v>0.13484140974103831</v>
      </c>
      <c r="N15" s="19">
        <f>+K15/F15</f>
        <v>0.12601357805703253</v>
      </c>
    </row>
    <row r="16" spans="1:14" x14ac:dyDescent="0.25">
      <c r="A16" s="25" t="s">
        <v>37</v>
      </c>
      <c r="B16" s="26"/>
      <c r="C16" s="26"/>
      <c r="D16" s="26"/>
      <c r="E16" s="25"/>
      <c r="F16" s="27">
        <f>SUM(F14:F15)</f>
        <v>56671398578</v>
      </c>
      <c r="G16" s="27">
        <f>SUM(G14:G15)</f>
        <v>31364603790</v>
      </c>
      <c r="H16" s="27">
        <f>SUM(H14:H15)</f>
        <v>6365894788</v>
      </c>
      <c r="I16" s="27">
        <f>SUM(I14:I15)</f>
        <v>15880759351</v>
      </c>
      <c r="J16" s="27">
        <f>SUM(J14:J15)</f>
        <v>10989715063.4</v>
      </c>
      <c r="K16" s="27">
        <f>SUM(K14:K15)</f>
        <v>10564842130.4</v>
      </c>
      <c r="L16" s="23">
        <f>+I16/F16</f>
        <v>0.28022529440741484</v>
      </c>
      <c r="M16" s="23">
        <f>+J16/F16</f>
        <v>0.19391995502412462</v>
      </c>
      <c r="N16" s="23">
        <f>+K16/F16</f>
        <v>0.18642282342580657</v>
      </c>
    </row>
    <row r="17" spans="1:14" x14ac:dyDescent="0.25">
      <c r="A17" s="16" t="s">
        <v>38</v>
      </c>
      <c r="B17" s="17" t="s">
        <v>27</v>
      </c>
      <c r="C17" s="17" t="s">
        <v>21</v>
      </c>
      <c r="D17" s="17" t="s">
        <v>28</v>
      </c>
      <c r="E17" s="16" t="s">
        <v>29</v>
      </c>
      <c r="F17" s="28">
        <f>SUM([1]REP_EPG034_EjecucionPresupuesta!T15)</f>
        <v>126033915675</v>
      </c>
      <c r="G17" s="28">
        <f>SUM([1]REP_EPG034_EjecucionPresupuesta!V15)</f>
        <v>113838503917</v>
      </c>
      <c r="H17" s="28">
        <f>SUM([1]REP_EPG034_EjecucionPresupuesta!W15)</f>
        <v>12195411758</v>
      </c>
      <c r="I17" s="28">
        <f>SUM([1]REP_EPG034_EjecucionPresupuesta!X15)</f>
        <v>107935555394.86</v>
      </c>
      <c r="J17" s="28">
        <f>SUM([1]REP_EPG034_EjecucionPresupuesta!Y15)</f>
        <v>22286598980.509998</v>
      </c>
      <c r="K17" s="28">
        <f>SUM([1]REP_EPG034_EjecucionPresupuesta!AA15)</f>
        <v>22271245448.509998</v>
      </c>
      <c r="L17" s="19">
        <f>+I17/F17</f>
        <v>0.85640087286655664</v>
      </c>
      <c r="M17" s="19">
        <f>+J17/F17</f>
        <v>0.17683017195133255</v>
      </c>
      <c r="N17" s="19">
        <f>+K17/F17</f>
        <v>0.17670835131346876</v>
      </c>
    </row>
    <row r="18" spans="1:14" x14ac:dyDescent="0.25">
      <c r="A18" s="25" t="s">
        <v>39</v>
      </c>
      <c r="B18" s="26"/>
      <c r="C18" s="26"/>
      <c r="D18" s="26"/>
      <c r="E18" s="25"/>
      <c r="F18" s="27">
        <f>SUM(F17)</f>
        <v>126033915675</v>
      </c>
      <c r="G18" s="27">
        <f>SUM(G17)</f>
        <v>113838503917</v>
      </c>
      <c r="H18" s="27">
        <f>SUM(H17)</f>
        <v>12195411758</v>
      </c>
      <c r="I18" s="27">
        <f>SUM(I17)</f>
        <v>107935555394.86</v>
      </c>
      <c r="J18" s="27">
        <f>SUM(J17)</f>
        <v>22286598980.509998</v>
      </c>
      <c r="K18" s="27">
        <f>SUM(K17)</f>
        <v>22271245448.509998</v>
      </c>
      <c r="L18" s="23">
        <f>+I18/F18</f>
        <v>0.85640087286655664</v>
      </c>
      <c r="M18" s="23">
        <f>+J18/F18</f>
        <v>0.17683017195133255</v>
      </c>
      <c r="N18" s="23">
        <f>+K18/F18</f>
        <v>0.17670835131346876</v>
      </c>
    </row>
    <row r="19" spans="1:14" x14ac:dyDescent="0.25">
      <c r="A19" s="16" t="s">
        <v>40</v>
      </c>
      <c r="B19" s="17" t="s">
        <v>20</v>
      </c>
      <c r="C19" s="17" t="s">
        <v>21</v>
      </c>
      <c r="D19" s="29">
        <v>10</v>
      </c>
      <c r="E19" s="16" t="s">
        <v>23</v>
      </c>
      <c r="F19" s="28">
        <f>SUM([1]REP_EPG034_EjecucionPresupuesta!T16)</f>
        <v>1303184000</v>
      </c>
      <c r="G19" s="28">
        <f>SUM([1]REP_EPG034_EjecucionPresupuesta!V16)</f>
        <v>1303184000</v>
      </c>
      <c r="H19" s="28">
        <f>SUM([1]REP_EPG034_EjecucionPresupuesta!W16)</f>
        <v>0</v>
      </c>
      <c r="I19" s="28">
        <f>SUM([1]REP_EPG034_EjecucionPresupuesta!X16)</f>
        <v>314065324</v>
      </c>
      <c r="J19" s="28">
        <f>SUM([1]REP_EPG034_EjecucionPresupuesta!Y16)</f>
        <v>314065324</v>
      </c>
      <c r="K19" s="28">
        <f>SUM([1]REP_EPG034_EjecucionPresupuesta!AA16)</f>
        <v>314065324</v>
      </c>
      <c r="L19" s="19">
        <f>+I19/F19</f>
        <v>0.24099844995027564</v>
      </c>
      <c r="M19" s="19">
        <f>+J19/F19</f>
        <v>0.24099844995027564</v>
      </c>
      <c r="N19" s="19">
        <f>+K19/F19</f>
        <v>0.24099844995027564</v>
      </c>
    </row>
    <row r="20" spans="1:14" ht="22.5" x14ac:dyDescent="0.25">
      <c r="A20" s="16" t="s">
        <v>41</v>
      </c>
      <c r="B20" s="17" t="s">
        <v>20</v>
      </c>
      <c r="C20" s="17" t="s">
        <v>42</v>
      </c>
      <c r="D20" s="29">
        <v>11</v>
      </c>
      <c r="E20" s="16" t="s">
        <v>43</v>
      </c>
      <c r="F20" s="28">
        <f>SUM([1]REP_EPG034_EjecucionPresupuesta!T18)</f>
        <v>644100000</v>
      </c>
      <c r="G20" s="28">
        <f>SUM([1]REP_EPG034_EjecucionPresupuesta!V18)</f>
        <v>0</v>
      </c>
      <c r="H20" s="28">
        <f>SUM([1]REP_EPG034_EjecucionPresupuesta!W18)</f>
        <v>644100000</v>
      </c>
      <c r="I20" s="28">
        <f>SUM([1]REP_EPG034_EjecucionPresupuesta!X18)</f>
        <v>0</v>
      </c>
      <c r="J20" s="28">
        <f>SUM([1]REP_EPG034_EjecucionPresupuesta!Y18)</f>
        <v>0</v>
      </c>
      <c r="K20" s="28">
        <f>SUM([1]REP_EPG034_EjecucionPresupuesta!AA18)</f>
        <v>0</v>
      </c>
      <c r="L20" s="19">
        <f>+I20/F20</f>
        <v>0</v>
      </c>
      <c r="M20" s="19">
        <f>+J20/F20</f>
        <v>0</v>
      </c>
      <c r="N20" s="19">
        <f>+K20/F20</f>
        <v>0</v>
      </c>
    </row>
    <row r="21" spans="1:14" ht="22.5" x14ac:dyDescent="0.25">
      <c r="A21" s="16" t="s">
        <v>44</v>
      </c>
      <c r="B21" s="17" t="s">
        <v>20</v>
      </c>
      <c r="C21" s="17" t="s">
        <v>21</v>
      </c>
      <c r="D21" s="29">
        <v>10</v>
      </c>
      <c r="E21" s="16" t="s">
        <v>23</v>
      </c>
      <c r="F21" s="28">
        <f>[1]REP_EPG034_EjecucionPresupuesta!T17+[1]REP_EPG034_EjecucionPresupuesta!T19</f>
        <v>63800000</v>
      </c>
      <c r="G21" s="28">
        <f>[1]REP_EPG034_EjecucionPresupuesta!V17+[1]REP_EPG034_EjecucionPresupuesta!V19</f>
        <v>10700000</v>
      </c>
      <c r="H21" s="28">
        <f>[1]REP_EPG034_EjecucionPresupuesta!W17+[1]REP_EPG034_EjecucionPresupuesta!W19</f>
        <v>53100000</v>
      </c>
      <c r="I21" s="28">
        <f>[1]REP_EPG034_EjecucionPresupuesta!X17+[1]REP_EPG034_EjecucionPresupuesta!X19</f>
        <v>1000000</v>
      </c>
      <c r="J21" s="28">
        <f>[1]REP_EPG034_EjecucionPresupuesta!Y17+[1]REP_EPG034_EjecucionPresupuesta!Y19</f>
        <v>1000000</v>
      </c>
      <c r="K21" s="28">
        <f>[1]REP_EPG034_EjecucionPresupuesta!AA17+[1]REP_EPG034_EjecucionPresupuesta!AA19</f>
        <v>1000000</v>
      </c>
      <c r="L21" s="19">
        <f>+I21/F21</f>
        <v>1.5673981191222569E-2</v>
      </c>
      <c r="M21" s="19">
        <f>+J21/F21</f>
        <v>1.5673981191222569E-2</v>
      </c>
      <c r="N21" s="19">
        <f>+K21/F21</f>
        <v>1.5673981191222569E-2</v>
      </c>
    </row>
    <row r="22" spans="1:14" ht="33.75" x14ac:dyDescent="0.25">
      <c r="A22" s="25" t="s">
        <v>45</v>
      </c>
      <c r="B22" s="26"/>
      <c r="C22" s="26"/>
      <c r="D22" s="26"/>
      <c r="E22" s="25"/>
      <c r="F22" s="27">
        <f>SUM(F19:F21)</f>
        <v>2011084000</v>
      </c>
      <c r="G22" s="27">
        <f>SUM(G19:G21)</f>
        <v>1313884000</v>
      </c>
      <c r="H22" s="27">
        <f>SUM(H19:H21)</f>
        <v>697200000</v>
      </c>
      <c r="I22" s="27">
        <f>SUM(I19:I21)</f>
        <v>315065324</v>
      </c>
      <c r="J22" s="27">
        <f>SUM(J19:J21)</f>
        <v>315065324</v>
      </c>
      <c r="K22" s="27">
        <f>SUM(K19:K21)</f>
        <v>315065324</v>
      </c>
      <c r="L22" s="23">
        <f>+I22/F22</f>
        <v>0.15666442774145684</v>
      </c>
      <c r="M22" s="23">
        <f>+J22/F22</f>
        <v>0.15666442774145684</v>
      </c>
      <c r="N22" s="23">
        <f>+K22/F22</f>
        <v>0.15666442774145684</v>
      </c>
    </row>
    <row r="23" spans="1:14" x14ac:dyDescent="0.25">
      <c r="A23" s="30" t="s">
        <v>46</v>
      </c>
      <c r="B23" s="31" t="s">
        <v>20</v>
      </c>
      <c r="C23" s="31" t="s">
        <v>21</v>
      </c>
      <c r="D23" s="31" t="s">
        <v>25</v>
      </c>
      <c r="E23" s="30" t="s">
        <v>26</v>
      </c>
      <c r="F23" s="32">
        <f>SUM(F24:F26)</f>
        <v>9000000000</v>
      </c>
      <c r="G23" s="32">
        <f>SUM(G24:G26)</f>
        <v>3717597994</v>
      </c>
      <c r="H23" s="32">
        <f>SUM(H24:H26)</f>
        <v>3282402006</v>
      </c>
      <c r="I23" s="32">
        <f>SUM(I24:I26)</f>
        <v>3278048936</v>
      </c>
      <c r="J23" s="32">
        <f>SUM(J24:J26)</f>
        <v>2057406195</v>
      </c>
      <c r="K23" s="32">
        <f>SUM(K24:K26)</f>
        <v>1879673732</v>
      </c>
      <c r="L23" s="19">
        <f>+I23/F23</f>
        <v>0.36422765955555558</v>
      </c>
      <c r="M23" s="19">
        <f>+J23/F23</f>
        <v>0.22860068833333333</v>
      </c>
      <c r="N23" s="19">
        <f>+K23/F23</f>
        <v>0.20885263688888889</v>
      </c>
    </row>
    <row r="24" spans="1:14" ht="56.25" x14ac:dyDescent="0.25">
      <c r="A24" s="16" t="s">
        <v>47</v>
      </c>
      <c r="B24" s="17" t="s">
        <v>20</v>
      </c>
      <c r="C24" s="17" t="s">
        <v>21</v>
      </c>
      <c r="D24" s="29">
        <v>11</v>
      </c>
      <c r="E24" s="16" t="s">
        <v>26</v>
      </c>
      <c r="F24" s="24">
        <f>SUM([1]REP_EPG034_EjecucionPresupuesta!T20)</f>
        <v>2000000000</v>
      </c>
      <c r="G24" s="24">
        <f>SUM([1]REP_EPG034_EjecucionPresupuesta!V20)</f>
        <v>0</v>
      </c>
      <c r="H24" s="24">
        <f>SUM([1]REP_EPG034_EjecucionPresupuesta!W20)</f>
        <v>0</v>
      </c>
      <c r="I24" s="24">
        <f>SUM([1]REP_EPG034_EjecucionPresupuesta!X20)</f>
        <v>0</v>
      </c>
      <c r="J24" s="24">
        <f>SUM([1]REP_EPG034_EjecucionPresupuesta!Y20)</f>
        <v>0</v>
      </c>
      <c r="K24" s="24">
        <f>SUM([1]REP_EPG034_EjecucionPresupuesta!AA20)</f>
        <v>0</v>
      </c>
      <c r="L24" s="19">
        <f>+I24/F24</f>
        <v>0</v>
      </c>
      <c r="M24" s="19">
        <f>+J24/F24</f>
        <v>0</v>
      </c>
      <c r="N24" s="19">
        <f>+K24/F24</f>
        <v>0</v>
      </c>
    </row>
    <row r="25" spans="1:14" ht="33.75" x14ac:dyDescent="0.25">
      <c r="A25" s="16" t="s">
        <v>48</v>
      </c>
      <c r="B25" s="17" t="s">
        <v>20</v>
      </c>
      <c r="C25" s="17" t="s">
        <v>21</v>
      </c>
      <c r="D25" s="29">
        <v>11</v>
      </c>
      <c r="E25" s="16" t="s">
        <v>26</v>
      </c>
      <c r="F25" s="24">
        <f>SUM([1]REP_EPG034_EjecucionPresupuesta!T21)</f>
        <v>4000000000</v>
      </c>
      <c r="G25" s="24">
        <f>SUM([1]REP_EPG034_EjecucionPresupuesta!V21)</f>
        <v>717597994</v>
      </c>
      <c r="H25" s="24">
        <f>SUM([1]REP_EPG034_EjecucionPresupuesta!W21)</f>
        <v>3282402006</v>
      </c>
      <c r="I25" s="24">
        <f>SUM([1]REP_EPG034_EjecucionPresupuesta!X21)</f>
        <v>691000000</v>
      </c>
      <c r="J25" s="24">
        <f>SUM([1]REP_EPG034_EjecucionPresupuesta!Y21)</f>
        <v>0</v>
      </c>
      <c r="K25" s="24">
        <f>SUM([1]REP_EPG034_EjecucionPresupuesta!AA21)</f>
        <v>0</v>
      </c>
      <c r="L25" s="19"/>
      <c r="M25" s="19"/>
      <c r="N25" s="19"/>
    </row>
    <row r="26" spans="1:14" ht="33.75" x14ac:dyDescent="0.25">
      <c r="A26" s="16" t="s">
        <v>49</v>
      </c>
      <c r="B26" s="17" t="s">
        <v>20</v>
      </c>
      <c r="C26" s="17" t="s">
        <v>21</v>
      </c>
      <c r="D26" s="29">
        <v>11</v>
      </c>
      <c r="E26" s="16" t="s">
        <v>26</v>
      </c>
      <c r="F26" s="24">
        <f>SUM([1]REP_EPG034_EjecucionPresupuesta!T22)</f>
        <v>3000000000</v>
      </c>
      <c r="G26" s="24">
        <f>SUM([1]REP_EPG034_EjecucionPresupuesta!V22)</f>
        <v>3000000000</v>
      </c>
      <c r="H26" s="24">
        <f>SUM([1]REP_EPG034_EjecucionPresupuesta!W22)</f>
        <v>0</v>
      </c>
      <c r="I26" s="24">
        <f>SUM([1]REP_EPG034_EjecucionPresupuesta!X22)</f>
        <v>2587048936</v>
      </c>
      <c r="J26" s="24">
        <f>SUM([1]REP_EPG034_EjecucionPresupuesta!Y22)</f>
        <v>2057406195</v>
      </c>
      <c r="K26" s="24">
        <f>SUM([1]REP_EPG034_EjecucionPresupuesta!AA22)</f>
        <v>1879673732</v>
      </c>
      <c r="L26" s="19">
        <f>+I26/F26</f>
        <v>0.86234964533333336</v>
      </c>
      <c r="M26" s="19">
        <f>+J26/F26</f>
        <v>0.68580206499999996</v>
      </c>
      <c r="N26" s="19">
        <f>+K26/F26</f>
        <v>0.62655791066666666</v>
      </c>
    </row>
    <row r="27" spans="1:14" x14ac:dyDescent="0.25">
      <c r="A27" s="33" t="s">
        <v>50</v>
      </c>
      <c r="B27" s="33"/>
      <c r="C27" s="33"/>
      <c r="D27" s="33"/>
      <c r="E27" s="33"/>
      <c r="F27" s="34">
        <f>F8+F23</f>
        <v>1012628415675</v>
      </c>
      <c r="G27" s="34">
        <f>G8+G23</f>
        <v>963752778066.66003</v>
      </c>
      <c r="H27" s="34">
        <f>H8+H23</f>
        <v>27934737608.34</v>
      </c>
      <c r="I27" s="34">
        <f>I8+I23</f>
        <v>834939346102.68994</v>
      </c>
      <c r="J27" s="34">
        <f>J8+J23</f>
        <v>427963096548.27002</v>
      </c>
      <c r="K27" s="34">
        <f>K8+K23</f>
        <v>415900630955.09003</v>
      </c>
      <c r="L27" s="23">
        <f>+I27/F27</f>
        <v>0.8245268779526933</v>
      </c>
      <c r="M27" s="23">
        <f>+J27/F27</f>
        <v>0.422625999748385</v>
      </c>
      <c r="N27" s="23">
        <f>+K27/F27</f>
        <v>0.41071396429050244</v>
      </c>
    </row>
    <row r="28" spans="1:14" x14ac:dyDescent="0.25">
      <c r="F28" s="35"/>
      <c r="G28" s="36"/>
      <c r="H28" s="37"/>
      <c r="I28" s="36"/>
      <c r="K28" s="35"/>
      <c r="L28" s="38"/>
    </row>
    <row r="29" spans="1:14" x14ac:dyDescent="0.25">
      <c r="A29" s="39"/>
      <c r="F29" s="40"/>
      <c r="G29" s="41"/>
      <c r="H29" s="36"/>
      <c r="I29" s="35"/>
      <c r="J29" s="42"/>
      <c r="K29" s="35"/>
      <c r="L29" s="43"/>
    </row>
    <row r="30" spans="1:14" x14ac:dyDescent="0.25">
      <c r="F30" s="44"/>
      <c r="I30" s="35"/>
    </row>
    <row r="31" spans="1:14" x14ac:dyDescent="0.25">
      <c r="F31" s="44"/>
      <c r="I31" s="35"/>
      <c r="K31" s="35"/>
    </row>
    <row r="32" spans="1:14" x14ac:dyDescent="0.25">
      <c r="F32" s="44"/>
      <c r="G32" s="36"/>
      <c r="I32" s="36"/>
    </row>
    <row r="33" spans="9:11" x14ac:dyDescent="0.25">
      <c r="I33" s="35"/>
    </row>
    <row r="34" spans="9:11" x14ac:dyDescent="0.25">
      <c r="I34" s="36"/>
      <c r="K34" s="35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JUNIO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2021-07-07T21:33:34Z</dcterms:created>
  <dcterms:modified xsi:type="dcterms:W3CDTF">2021-07-07T21:34:57Z</dcterms:modified>
</cp:coreProperties>
</file>