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wek\OneDrive\Documentos\TRABAJO VIRTUAL VANESSA\CALIDAD\INDICADORES\2021\AGOSTO\"/>
    </mc:Choice>
  </mc:AlternateContent>
  <bookViews>
    <workbookView xWindow="0" yWindow="0" windowWidth="20490" windowHeight="7650"/>
  </bookViews>
  <sheets>
    <sheet name="EJECUCION A 31 AGOSTO 2021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L26" i="1"/>
  <c r="K26" i="1"/>
  <c r="N26" i="1" s="1"/>
  <c r="J26" i="1"/>
  <c r="I26" i="1"/>
  <c r="H26" i="1"/>
  <c r="G26" i="1"/>
  <c r="F26" i="1"/>
  <c r="K25" i="1"/>
  <c r="J25" i="1"/>
  <c r="I25" i="1"/>
  <c r="H25" i="1"/>
  <c r="G25" i="1"/>
  <c r="F25" i="1"/>
  <c r="K24" i="1"/>
  <c r="N24" i="1" s="1"/>
  <c r="J24" i="1"/>
  <c r="M24" i="1" s="1"/>
  <c r="I24" i="1"/>
  <c r="H24" i="1"/>
  <c r="G24" i="1"/>
  <c r="G23" i="1" s="1"/>
  <c r="F24" i="1"/>
  <c r="F23" i="1" s="1"/>
  <c r="L23" i="1" s="1"/>
  <c r="I23" i="1"/>
  <c r="H23" i="1"/>
  <c r="I22" i="1"/>
  <c r="K21" i="1"/>
  <c r="J21" i="1"/>
  <c r="M21" i="1" s="1"/>
  <c r="I21" i="1"/>
  <c r="L21" i="1" s="1"/>
  <c r="H21" i="1"/>
  <c r="G21" i="1"/>
  <c r="F21" i="1"/>
  <c r="N21" i="1" s="1"/>
  <c r="K20" i="1"/>
  <c r="N20" i="1" s="1"/>
  <c r="J20" i="1"/>
  <c r="M20" i="1" s="1"/>
  <c r="I20" i="1"/>
  <c r="H20" i="1"/>
  <c r="G20" i="1"/>
  <c r="G6" i="1" s="1"/>
  <c r="F20" i="1"/>
  <c r="F22" i="1" s="1"/>
  <c r="M19" i="1"/>
  <c r="L19" i="1"/>
  <c r="K19" i="1"/>
  <c r="K22" i="1" s="1"/>
  <c r="N22" i="1" s="1"/>
  <c r="J19" i="1"/>
  <c r="I19" i="1"/>
  <c r="H19" i="1"/>
  <c r="H22" i="1" s="1"/>
  <c r="G19" i="1"/>
  <c r="G22" i="1" s="1"/>
  <c r="F19" i="1"/>
  <c r="I18" i="1"/>
  <c r="H18" i="1"/>
  <c r="K17" i="1"/>
  <c r="K18" i="1" s="1"/>
  <c r="J17" i="1"/>
  <c r="M17" i="1" s="1"/>
  <c r="I17" i="1"/>
  <c r="L17" i="1" s="1"/>
  <c r="H17" i="1"/>
  <c r="G17" i="1"/>
  <c r="G18" i="1" s="1"/>
  <c r="F17" i="1"/>
  <c r="N17" i="1" s="1"/>
  <c r="K16" i="1"/>
  <c r="N16" i="1" s="1"/>
  <c r="J16" i="1"/>
  <c r="M16" i="1" s="1"/>
  <c r="G16" i="1"/>
  <c r="F16" i="1"/>
  <c r="M15" i="1"/>
  <c r="L15" i="1"/>
  <c r="K15" i="1"/>
  <c r="N15" i="1" s="1"/>
  <c r="J15" i="1"/>
  <c r="I15" i="1"/>
  <c r="H15" i="1"/>
  <c r="G15" i="1"/>
  <c r="F15" i="1"/>
  <c r="M14" i="1"/>
  <c r="K14" i="1"/>
  <c r="J14" i="1"/>
  <c r="I14" i="1"/>
  <c r="L14" i="1" s="1"/>
  <c r="H14" i="1"/>
  <c r="H16" i="1" s="1"/>
  <c r="G14" i="1"/>
  <c r="F14" i="1"/>
  <c r="N14" i="1" s="1"/>
  <c r="J13" i="1"/>
  <c r="M13" i="1" s="1"/>
  <c r="F13" i="1"/>
  <c r="K12" i="1"/>
  <c r="N12" i="1" s="1"/>
  <c r="J12" i="1"/>
  <c r="M12" i="1" s="1"/>
  <c r="I12" i="1"/>
  <c r="H12" i="1"/>
  <c r="G12" i="1"/>
  <c r="G5" i="1" s="1"/>
  <c r="F12" i="1"/>
  <c r="L12" i="1" s="1"/>
  <c r="M11" i="1"/>
  <c r="L11" i="1"/>
  <c r="K11" i="1"/>
  <c r="N11" i="1" s="1"/>
  <c r="J11" i="1"/>
  <c r="I11" i="1"/>
  <c r="I13" i="1" s="1"/>
  <c r="L13" i="1" s="1"/>
  <c r="H11" i="1"/>
  <c r="H13" i="1" s="1"/>
  <c r="G11" i="1"/>
  <c r="G13" i="1" s="1"/>
  <c r="F11" i="1"/>
  <c r="I10" i="1"/>
  <c r="H10" i="1"/>
  <c r="K9" i="1"/>
  <c r="K10" i="1" s="1"/>
  <c r="J9" i="1"/>
  <c r="M9" i="1" s="1"/>
  <c r="I9" i="1"/>
  <c r="L9" i="1" s="1"/>
  <c r="H9" i="1"/>
  <c r="G9" i="1"/>
  <c r="G10" i="1" s="1"/>
  <c r="F9" i="1"/>
  <c r="F10" i="1" s="1"/>
  <c r="K7" i="1"/>
  <c r="I7" i="1"/>
  <c r="H7" i="1"/>
  <c r="G7" i="1"/>
  <c r="M6" i="1"/>
  <c r="J6" i="1"/>
  <c r="I6" i="1"/>
  <c r="L6" i="1" s="1"/>
  <c r="H6" i="1"/>
  <c r="F6" i="1"/>
  <c r="J5" i="1"/>
  <c r="F5" i="1"/>
  <c r="L10" i="1" l="1"/>
  <c r="L22" i="1"/>
  <c r="N10" i="1"/>
  <c r="G8" i="1"/>
  <c r="G27" i="1" s="1"/>
  <c r="K13" i="1"/>
  <c r="N13" i="1" s="1"/>
  <c r="F18" i="1"/>
  <c r="L18" i="1" s="1"/>
  <c r="J18" i="1"/>
  <c r="M18" i="1" s="1"/>
  <c r="L20" i="1"/>
  <c r="J22" i="1"/>
  <c r="M22" i="1" s="1"/>
  <c r="L24" i="1"/>
  <c r="H5" i="1"/>
  <c r="H8" i="1" s="1"/>
  <c r="H27" i="1" s="1"/>
  <c r="K6" i="1"/>
  <c r="N6" i="1" s="1"/>
  <c r="F7" i="1"/>
  <c r="L7" i="1" s="1"/>
  <c r="J7" i="1"/>
  <c r="I16" i="1"/>
  <c r="L16" i="1" s="1"/>
  <c r="N19" i="1"/>
  <c r="J23" i="1"/>
  <c r="M23" i="1" s="1"/>
  <c r="N9" i="1"/>
  <c r="K5" i="1"/>
  <c r="J10" i="1"/>
  <c r="M10" i="1" s="1"/>
  <c r="I5" i="1"/>
  <c r="M5" i="1"/>
  <c r="K23" i="1"/>
  <c r="N23" i="1" s="1"/>
  <c r="K8" i="1" l="1"/>
  <c r="N5" i="1"/>
  <c r="M7" i="1"/>
  <c r="F8" i="1"/>
  <c r="F27" i="1" s="1"/>
  <c r="N18" i="1"/>
  <c r="N7" i="1"/>
  <c r="I8" i="1"/>
  <c r="L5" i="1"/>
  <c r="J8" i="1"/>
  <c r="L8" i="1" l="1"/>
  <c r="I27" i="1"/>
  <c r="L27" i="1" s="1"/>
  <c r="J27" i="1"/>
  <c r="M27" i="1" s="1"/>
  <c r="M8" i="1"/>
  <c r="N8" i="1"/>
  <c r="K27" i="1"/>
  <c r="N27" i="1" s="1"/>
</calcChain>
</file>

<file path=xl/sharedStrings.xml><?xml version="1.0" encoding="utf-8"?>
<sst xmlns="http://schemas.openxmlformats.org/spreadsheetml/2006/main" count="100" uniqueCount="51">
  <si>
    <t>UNIDAD NACIONAL DE PROTECCION - UNP EJECUCION A AGOSTO 31 DE 2021</t>
  </si>
  <si>
    <t>UNIDAD EJECUTORA: 37-08-00  MES: AGOSTO 31 DE 2021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</si>
  <si>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</si>
  <si>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</si>
  <si>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</si>
  <si>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</si>
  <si>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</si>
  <si>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</si>
  <si>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</si>
  <si>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</si>
  <si>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</si>
  <si>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</si>
  <si>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</si>
  <si>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</si>
  <si>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</si>
  <si>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</si>
  <si>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</si>
  <si>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</si>
  <si>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</si>
  <si>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</si>
  <si>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</si>
  <si>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</si>
  <si>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</si>
  <si>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</si>
  <si>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</si>
  <si>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</si>
  <si>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</si>
  <si>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</si>
  <si>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</si>
  <si>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</si>
  <si>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</si>
  <si>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</si>
  <si>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</si>
  <si>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ACTIVOS NO FINANCIEROS</t>
  </si>
  <si>
    <t>ADQUISICIONES DIFERENTES DE ACTIVOS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</si>
  <si>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</si>
  <si>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</si>
  <si>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</si>
  <si>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</si>
  <si>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</si>
  <si>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</si>
  <si>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</si>
  <si>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</si>
  <si>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</si>
  <si>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</si>
  <si>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</si>
  <si>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INVERSION</t>
  </si>
  <si>
    <t>IMPLEMENTACION DE LA RUTA DE  PROTECCION INDIVIDUAL DE LA UNIDAD NACIONAL DE PROTECCION  A  NIVEL    NACIONAL-[PREVIO CONCEPTO DNP]</t>
  </si>
  <si>
    <t>IMPLEMENTACION DE LA RUTA DE PROTECCION COLECTIVA DE LA UNP A NIVEL NACIONAL</t>
  </si>
  <si>
    <t>MODERNIZACIÓN DEL SISTEMA DE GESTIÓN DOCUMENTAL EN LA UNP A NIVEL   NACIONAL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</si>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</sst>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5">
    <xf numFmtId="0" fontId="0" fillId="0" borderId="0" xfId="0"/>
    <xf numFmtId="4" fontId="3" fillId="2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Fill="1" applyBorder="1" applyAlignment="1">
      <alignment vertical="center" wrapText="1" readingOrder="1"/>
    </xf>
    <xf numFmtId="4" fontId="7" fillId="0" borderId="5" xfId="1" applyNumberFormat="1" applyFont="1" applyFill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Fill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Fill="1" applyBorder="1" applyAlignment="1">
      <alignment horizontal="center" vertical="center" wrapText="1" readingOrder="1"/>
    </xf>
    <xf numFmtId="4" fontId="10" fillId="0" borderId="5" xfId="1" applyNumberFormat="1" applyFont="1" applyFill="1" applyBorder="1" applyAlignment="1">
      <alignment vertical="center" wrapText="1" readingOrder="1"/>
    </xf>
    <xf numFmtId="4" fontId="10" fillId="0" borderId="5" xfId="1" applyNumberFormat="1" applyFont="1" applyFill="1" applyBorder="1" applyAlignment="1">
      <alignment horizontal="center" vertical="center" wrapText="1" readingOrder="1"/>
    </xf>
    <xf numFmtId="164" fontId="10" fillId="2" borderId="5" xfId="2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top" wrapText="1" readingOrder="1"/>
    </xf>
    <xf numFmtId="164" fontId="10" fillId="8" borderId="5" xfId="2" applyFont="1" applyFill="1" applyBorder="1" applyAlignment="1">
      <alignment vertical="top" wrapText="1" readingOrder="1"/>
    </xf>
    <xf numFmtId="164" fontId="4" fillId="0" borderId="0" xfId="2" applyFont="1" applyFill="1" applyBorder="1"/>
    <xf numFmtId="164" fontId="4" fillId="0" borderId="0" xfId="1" applyNumberFormat="1" applyFont="1" applyFill="1" applyBorder="1"/>
    <xf numFmtId="4" fontId="4" fillId="0" borderId="0" xfId="1" applyNumberFormat="1" applyFont="1" applyFill="1" applyBorder="1"/>
    <xf numFmtId="9" fontId="4" fillId="0" borderId="0" xfId="1" applyNumberFormat="1" applyFont="1" applyFill="1" applyBorder="1"/>
    <xf numFmtId="0" fontId="11" fillId="0" borderId="0" xfId="1" applyFont="1" applyFill="1" applyBorder="1"/>
    <xf numFmtId="164" fontId="12" fillId="0" borderId="0" xfId="4" applyFont="1" applyFill="1" applyBorder="1"/>
    <xf numFmtId="164" fontId="4" fillId="0" borderId="0" xfId="4" applyFont="1" applyFill="1" applyBorder="1"/>
    <xf numFmtId="165" fontId="4" fillId="0" borderId="0" xfId="1" applyNumberFormat="1" applyFont="1" applyFill="1" applyBorder="1"/>
    <xf numFmtId="10" fontId="4" fillId="0" borderId="0" xfId="1" applyNumberFormat="1" applyFont="1" applyFill="1" applyBorder="1"/>
    <xf numFmtId="164" fontId="13" fillId="0" borderId="0" xfId="4" applyFont="1" applyFill="1" applyBorder="1" applyAlignment="1">
      <alignment horizontal="right" vertical="center" wrapText="1" readingOrder="1"/>
    </xf>
  </cellXfs>
  <cellStyles count="5">
    <cellStyle name="Millares 2" xfId="4"/>
    <cellStyle name="Millares 4 7 2 7 5 2 2 2" xfId="2"/>
    <cellStyle name="Normal" xfId="0" builtinId="0"/>
    <cellStyle name="Normal 2 4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.P.%20AGREGADA\2021\AGOSTO-2021\E.P.%20AGREGADA%20A%2031%20AGOSTO%20DE%202021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.P.%20AGREGADA\2021\JULIO-2021\E.P.%20AGREGADA%20A%2031%20JULIO%20DE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1 AGOSTO 2021"/>
    </sheetNames>
    <sheetDataSet>
      <sheetData sheetId="0">
        <row r="5">
          <cell r="T5">
            <v>69201200000</v>
          </cell>
          <cell r="V5">
            <v>66701200000</v>
          </cell>
          <cell r="W5">
            <v>2500000000</v>
          </cell>
          <cell r="X5">
            <v>38510902179.870003</v>
          </cell>
          <cell r="Y5">
            <v>38459995123.870003</v>
          </cell>
          <cell r="AA5">
            <v>38459995123.870003</v>
          </cell>
        </row>
        <row r="6">
          <cell r="T6">
            <v>30564300000</v>
          </cell>
          <cell r="V6">
            <v>30064300000</v>
          </cell>
          <cell r="W6">
            <v>500000000</v>
          </cell>
          <cell r="X6">
            <v>16829102366</v>
          </cell>
          <cell r="Y6">
            <v>16827120766</v>
          </cell>
          <cell r="AA6">
            <v>16827120766</v>
          </cell>
        </row>
        <row r="7">
          <cell r="T7">
            <v>5472900000</v>
          </cell>
          <cell r="V7">
            <v>5472899990</v>
          </cell>
          <cell r="W7">
            <v>10</v>
          </cell>
          <cell r="X7">
            <v>3664300707.7399998</v>
          </cell>
          <cell r="Y7">
            <v>3655195570.7399998</v>
          </cell>
          <cell r="AA7">
            <v>3655195570.7399998</v>
          </cell>
        </row>
        <row r="8">
          <cell r="T8">
            <v>3913000000</v>
          </cell>
          <cell r="V8">
            <v>3847606911.5</v>
          </cell>
          <cell r="W8">
            <v>65393088.5</v>
          </cell>
          <cell r="X8">
            <v>2576795000</v>
          </cell>
          <cell r="Y8">
            <v>699600000</v>
          </cell>
          <cell r="AA8">
            <v>699600000</v>
          </cell>
        </row>
        <row r="9">
          <cell r="T9">
            <v>709760617422</v>
          </cell>
          <cell r="V9">
            <v>707967072667.16003</v>
          </cell>
          <cell r="W9">
            <v>1793544754.8399999</v>
          </cell>
          <cell r="X9">
            <v>682236790352.60999</v>
          </cell>
          <cell r="Y9">
            <v>457822738537.10999</v>
          </cell>
          <cell r="AA9">
            <v>451058352994.02002</v>
          </cell>
        </row>
        <row r="10">
          <cell r="T10">
            <v>18940900000</v>
          </cell>
          <cell r="V10">
            <v>0</v>
          </cell>
          <cell r="W10">
            <v>18940900000</v>
          </cell>
          <cell r="X10">
            <v>0</v>
          </cell>
          <cell r="Y10">
            <v>0</v>
          </cell>
          <cell r="AA10">
            <v>0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217868961</v>
          </cell>
          <cell r="Y11">
            <v>214057462</v>
          </cell>
          <cell r="AA11">
            <v>214057462</v>
          </cell>
        </row>
        <row r="12">
          <cell r="T12">
            <v>14042478578</v>
          </cell>
          <cell r="V12">
            <v>8803786128</v>
          </cell>
          <cell r="W12">
            <v>5238692450</v>
          </cell>
          <cell r="X12">
            <v>7434424594</v>
          </cell>
          <cell r="Y12">
            <v>3932931530.5999999</v>
          </cell>
          <cell r="AA12">
            <v>3891731530.5999999</v>
          </cell>
        </row>
        <row r="13">
          <cell r="T13">
            <v>8542600000</v>
          </cell>
          <cell r="V13">
            <v>8542600000</v>
          </cell>
          <cell r="W13">
            <v>0</v>
          </cell>
          <cell r="X13">
            <v>7499883513</v>
          </cell>
          <cell r="Y13">
            <v>7481046737</v>
          </cell>
          <cell r="AA13">
            <v>7481046737</v>
          </cell>
        </row>
        <row r="14">
          <cell r="T14">
            <v>14815820000</v>
          </cell>
          <cell r="V14">
            <v>14815022338</v>
          </cell>
          <cell r="W14">
            <v>797662</v>
          </cell>
          <cell r="X14">
            <v>6394448753</v>
          </cell>
          <cell r="Y14">
            <v>6394448753</v>
          </cell>
          <cell r="AA14">
            <v>6394448753</v>
          </cell>
        </row>
        <row r="15">
          <cell r="T15">
            <v>126033915675</v>
          </cell>
          <cell r="V15">
            <v>126033912256</v>
          </cell>
          <cell r="W15">
            <v>3419</v>
          </cell>
          <cell r="X15">
            <v>117292361828.86</v>
          </cell>
          <cell r="Y15">
            <v>77108300552.470001</v>
          </cell>
          <cell r="AA15">
            <v>76148925307.350006</v>
          </cell>
        </row>
        <row r="16">
          <cell r="T16">
            <v>1303184000</v>
          </cell>
          <cell r="V16">
            <v>1303184000</v>
          </cell>
          <cell r="W16">
            <v>0</v>
          </cell>
          <cell r="X16">
            <v>549817564.60000002</v>
          </cell>
          <cell r="Y16">
            <v>549817564.60000002</v>
          </cell>
          <cell r="AA16">
            <v>549817564.60000002</v>
          </cell>
        </row>
        <row r="17">
          <cell r="T17">
            <v>10700000</v>
          </cell>
          <cell r="V17">
            <v>10700000</v>
          </cell>
          <cell r="W17">
            <v>0</v>
          </cell>
          <cell r="X17">
            <v>1169306</v>
          </cell>
          <cell r="Y17">
            <v>1169306</v>
          </cell>
          <cell r="AA17">
            <v>1169306</v>
          </cell>
        </row>
        <row r="18">
          <cell r="T18">
            <v>644100000</v>
          </cell>
          <cell r="V18">
            <v>0</v>
          </cell>
          <cell r="W18">
            <v>644100000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53100000</v>
          </cell>
          <cell r="V19">
            <v>0</v>
          </cell>
          <cell r="W19">
            <v>53100000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2000000000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4000000000</v>
          </cell>
          <cell r="V21">
            <v>2500000000</v>
          </cell>
          <cell r="W21">
            <v>1500000000</v>
          </cell>
          <cell r="X21">
            <v>717597994</v>
          </cell>
          <cell r="Y21">
            <v>87597994</v>
          </cell>
          <cell r="AA21">
            <v>61000000</v>
          </cell>
        </row>
        <row r="22">
          <cell r="T22">
            <v>3000000000</v>
          </cell>
          <cell r="V22">
            <v>3000000000</v>
          </cell>
          <cell r="W22">
            <v>0</v>
          </cell>
          <cell r="X22">
            <v>2996079371</v>
          </cell>
          <cell r="Y22">
            <v>2644169093</v>
          </cell>
          <cell r="AA22">
            <v>2235138658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1 JULIO 2021"/>
    </sheetNames>
    <sheetDataSet>
      <sheetData sheetId="0">
        <row r="5">
          <cell r="T5">
            <v>69201200000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zoomScaleNormal="100" workbookViewId="0">
      <selection activeCell="F27" sqref="F27"/>
    </sheetView>
  </sheetViews>
  <sheetFormatPr baseColWidth="10" defaultRowHeight="15" x14ac:dyDescent="0.25"/>
  <cols>
    <col min="1" max="1" width="26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7" width="16.7109375" style="2" bestFit="1" customWidth="1"/>
    <col min="8" max="8" width="17.5703125" style="2" bestFit="1" customWidth="1"/>
    <col min="9" max="9" width="18.85546875" style="2" bestFit="1" customWidth="1"/>
    <col min="10" max="11" width="15.2851562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customHeight="1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 t="shared" ref="F5:K5" si="0">F9+F11+F12+F14+F15+F19+F21</f>
        <v>876950400000</v>
      </c>
      <c r="G5" s="18">
        <f t="shared" si="0"/>
        <v>847857972034.66003</v>
      </c>
      <c r="H5" s="18">
        <f t="shared" si="0"/>
        <v>29092427965.34</v>
      </c>
      <c r="I5" s="18">
        <f t="shared" si="0"/>
        <v>765915503297.81995</v>
      </c>
      <c r="J5" s="18">
        <f t="shared" si="0"/>
        <v>536038121350.91992</v>
      </c>
      <c r="K5" s="18">
        <f t="shared" si="0"/>
        <v>529232535807.82996</v>
      </c>
      <c r="L5" s="19">
        <f t="shared" ref="L5:L24" si="1">+I5/F5</f>
        <v>0.87338520319714774</v>
      </c>
      <c r="M5" s="19">
        <f t="shared" ref="M5:M24" si="2">+J5/F5</f>
        <v>0.61125249655045477</v>
      </c>
      <c r="N5" s="19">
        <f t="shared" ref="N5:N24" si="3">+K5/F5</f>
        <v>0.60349198290784745</v>
      </c>
    </row>
    <row r="6" spans="1:14" ht="15.75" customHeight="1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 t="shared" ref="F6:K6" si="4">+F20</f>
        <v>644100000</v>
      </c>
      <c r="G6" s="18">
        <f t="shared" si="4"/>
        <v>0</v>
      </c>
      <c r="H6" s="18">
        <f t="shared" si="4"/>
        <v>644100000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 t="shared" ref="F7:K7" si="5">+F17</f>
        <v>126033915675</v>
      </c>
      <c r="G7" s="18">
        <f t="shared" si="5"/>
        <v>126033912256</v>
      </c>
      <c r="H7" s="18">
        <f t="shared" si="5"/>
        <v>3419</v>
      </c>
      <c r="I7" s="18">
        <f t="shared" si="5"/>
        <v>117292361828.86</v>
      </c>
      <c r="J7" s="18">
        <f t="shared" si="5"/>
        <v>77108300552.470001</v>
      </c>
      <c r="K7" s="18">
        <f t="shared" si="5"/>
        <v>76148925307.350006</v>
      </c>
      <c r="L7" s="19">
        <f t="shared" si="1"/>
        <v>0.93064125795566333</v>
      </c>
      <c r="M7" s="19">
        <f t="shared" si="2"/>
        <v>0.61180595825735462</v>
      </c>
      <c r="N7" s="19">
        <f t="shared" si="3"/>
        <v>0.60419391795866306</v>
      </c>
    </row>
    <row r="8" spans="1:14" x14ac:dyDescent="0.25">
      <c r="A8" s="21" t="s">
        <v>30</v>
      </c>
      <c r="B8" s="22"/>
      <c r="C8" s="22"/>
      <c r="D8" s="22"/>
      <c r="E8" s="21"/>
      <c r="F8" s="21">
        <f t="shared" ref="F8:K8" si="6">SUM(F5:F7)</f>
        <v>1003628415675</v>
      </c>
      <c r="G8" s="21">
        <f t="shared" si="6"/>
        <v>973891884290.66003</v>
      </c>
      <c r="H8" s="21">
        <f t="shared" si="6"/>
        <v>29736531384.34</v>
      </c>
      <c r="I8" s="21">
        <f t="shared" si="6"/>
        <v>883207865126.67993</v>
      </c>
      <c r="J8" s="21">
        <f t="shared" si="6"/>
        <v>613146421903.38989</v>
      </c>
      <c r="K8" s="21">
        <f t="shared" si="6"/>
        <v>605381461115.17993</v>
      </c>
      <c r="L8" s="23">
        <f t="shared" si="1"/>
        <v>0.88001480561176615</v>
      </c>
      <c r="M8" s="23">
        <f t="shared" si="2"/>
        <v>0.61092971494934445</v>
      </c>
      <c r="N8" s="23">
        <f t="shared" si="3"/>
        <v>0.60319282680734465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105238400000</v>
      </c>
      <c r="G9" s="24">
        <f>SUM([1]REP_EPG034_EjecucionPresupuesta!V5:V7)</f>
        <v>102238399990</v>
      </c>
      <c r="H9" s="24">
        <f>SUM([1]REP_EPG034_EjecucionPresupuesta!W5:W7)</f>
        <v>3000000010</v>
      </c>
      <c r="I9" s="24">
        <f>SUM([1]REP_EPG034_EjecucionPresupuesta!X5:X7)</f>
        <v>59004305253.610001</v>
      </c>
      <c r="J9" s="24">
        <f>SUM([1]REP_EPG034_EjecucionPresupuesta!Y5:Y7)</f>
        <v>58942311460.610001</v>
      </c>
      <c r="K9" s="24">
        <f>SUM([1]REP_EPG034_EjecucionPresupuesta!AA5:AA7)</f>
        <v>58942311460.610001</v>
      </c>
      <c r="L9" s="19">
        <f t="shared" si="1"/>
        <v>0.56067277014483308</v>
      </c>
      <c r="M9" s="19">
        <f t="shared" si="2"/>
        <v>0.56008369055981466</v>
      </c>
      <c r="N9" s="19">
        <f t="shared" si="3"/>
        <v>0.56008369055981466</v>
      </c>
    </row>
    <row r="10" spans="1:14" x14ac:dyDescent="0.25">
      <c r="A10" s="25" t="s">
        <v>32</v>
      </c>
      <c r="B10" s="26"/>
      <c r="C10" s="26"/>
      <c r="D10" s="26"/>
      <c r="E10" s="25"/>
      <c r="F10" s="25">
        <f t="shared" ref="F10:K10" si="7">SUM(F9)</f>
        <v>105238400000</v>
      </c>
      <c r="G10" s="25">
        <f t="shared" si="7"/>
        <v>102238399990</v>
      </c>
      <c r="H10" s="25">
        <f t="shared" si="7"/>
        <v>3000000010</v>
      </c>
      <c r="I10" s="25">
        <f t="shared" si="7"/>
        <v>59004305253.610001</v>
      </c>
      <c r="J10" s="25">
        <f t="shared" si="7"/>
        <v>58942311460.610001</v>
      </c>
      <c r="K10" s="25">
        <f t="shared" si="7"/>
        <v>58942311460.610001</v>
      </c>
      <c r="L10" s="23">
        <f t="shared" si="1"/>
        <v>0.56067277014483308</v>
      </c>
      <c r="M10" s="23">
        <f t="shared" si="2"/>
        <v>0.56008369055981466</v>
      </c>
      <c r="N10" s="23">
        <f t="shared" si="3"/>
        <v>0.56008369055981466</v>
      </c>
    </row>
    <row r="11" spans="1:14" ht="22.5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3913000000</v>
      </c>
      <c r="G11" s="24">
        <f>SUM([1]REP_EPG034_EjecucionPresupuesta!V8)</f>
        <v>3847606911.5</v>
      </c>
      <c r="H11" s="24">
        <f>SUM([1]REP_EPG034_EjecucionPresupuesta!W8)</f>
        <v>65393088.5</v>
      </c>
      <c r="I11" s="24">
        <f>SUM([1]REP_EPG034_EjecucionPresupuesta!X8)</f>
        <v>2576795000</v>
      </c>
      <c r="J11" s="24">
        <f>SUM([1]REP_EPG034_EjecucionPresupuesta!Y8)</f>
        <v>699600000</v>
      </c>
      <c r="K11" s="24">
        <f>SUM([1]REP_EPG034_EjecucionPresupuesta!AA8)</f>
        <v>699600000</v>
      </c>
      <c r="L11" s="19">
        <f t="shared" si="1"/>
        <v>0.65852159468438543</v>
      </c>
      <c r="M11" s="19">
        <f t="shared" si="2"/>
        <v>0.17878865320725787</v>
      </c>
      <c r="N11" s="19">
        <f t="shared" si="3"/>
        <v>0.17878865320725787</v>
      </c>
    </row>
    <row r="12" spans="1:14" ht="22.5" x14ac:dyDescent="0.25">
      <c r="A12" s="16" t="s">
        <v>34</v>
      </c>
      <c r="B12" s="17" t="s">
        <v>20</v>
      </c>
      <c r="C12" s="17" t="s">
        <v>21</v>
      </c>
      <c r="D12" s="17" t="s">
        <v>22</v>
      </c>
      <c r="E12" s="16" t="s">
        <v>23</v>
      </c>
      <c r="F12" s="24">
        <f>SUM([1]REP_EPG034_EjecucionPresupuesta!T9)</f>
        <v>709760617422</v>
      </c>
      <c r="G12" s="24">
        <f>SUM([1]REP_EPG034_EjecucionPresupuesta!V9)</f>
        <v>707967072667.16003</v>
      </c>
      <c r="H12" s="24">
        <f>SUM([1]REP_EPG034_EjecucionPresupuesta!W9)</f>
        <v>1793544754.8399999</v>
      </c>
      <c r="I12" s="24">
        <f>SUM([1]REP_EPG034_EjecucionPresupuesta!X9)</f>
        <v>682236790352.60999</v>
      </c>
      <c r="J12" s="24">
        <f>SUM([1]REP_EPG034_EjecucionPresupuesta!Y9)</f>
        <v>457822738537.10999</v>
      </c>
      <c r="K12" s="24">
        <f>SUM([1]REP_EPG034_EjecucionPresupuesta!AA9)</f>
        <v>451058352994.02002</v>
      </c>
      <c r="L12" s="19">
        <f t="shared" si="1"/>
        <v>0.96122097169977905</v>
      </c>
      <c r="M12" s="19">
        <f t="shared" si="2"/>
        <v>0.64503823866702914</v>
      </c>
      <c r="N12" s="19">
        <f t="shared" si="3"/>
        <v>0.63550772178986059</v>
      </c>
    </row>
    <row r="13" spans="1:14" ht="22.5" x14ac:dyDescent="0.25">
      <c r="A13" s="25" t="s">
        <v>35</v>
      </c>
      <c r="B13" s="26"/>
      <c r="C13" s="26"/>
      <c r="D13" s="26"/>
      <c r="E13" s="25"/>
      <c r="F13" s="25">
        <f t="shared" ref="F13:K13" si="8">SUM(F11:F12)</f>
        <v>713673617422</v>
      </c>
      <c r="G13" s="25">
        <f t="shared" si="8"/>
        <v>711814679578.66003</v>
      </c>
      <c r="H13" s="25">
        <f t="shared" si="8"/>
        <v>1858937843.3399999</v>
      </c>
      <c r="I13" s="25">
        <f t="shared" si="8"/>
        <v>684813585352.60999</v>
      </c>
      <c r="J13" s="25">
        <f t="shared" si="8"/>
        <v>458522338537.10999</v>
      </c>
      <c r="K13" s="25">
        <f t="shared" si="8"/>
        <v>451757952994.02002</v>
      </c>
      <c r="L13" s="23">
        <f t="shared" si="1"/>
        <v>0.95956130174232723</v>
      </c>
      <c r="M13" s="23">
        <f t="shared" si="2"/>
        <v>0.64248183951850169</v>
      </c>
      <c r="N13" s="23">
        <f t="shared" si="3"/>
        <v>0.63300357749793701</v>
      </c>
    </row>
    <row r="14" spans="1:14" x14ac:dyDescent="0.25">
      <c r="A14" s="16" t="s">
        <v>36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SUM([1]REP_EPG034_EjecucionPresupuesta!T13)</f>
        <v>8542600000</v>
      </c>
      <c r="G14" s="24">
        <f>SUM([1]REP_EPG034_EjecucionPresupuesta!V13)</f>
        <v>8542600000</v>
      </c>
      <c r="H14" s="24">
        <f>SUM([1]REP_EPG034_EjecucionPresupuesta!W13)</f>
        <v>0</v>
      </c>
      <c r="I14" s="24">
        <f>SUM([1]REP_EPG034_EjecucionPresupuesta!X13)</f>
        <v>7499883513</v>
      </c>
      <c r="J14" s="24">
        <f>SUM([1]REP_EPG034_EjecucionPresupuesta!Y13)</f>
        <v>7481046737</v>
      </c>
      <c r="K14" s="24">
        <f>SUM([1]REP_EPG034_EjecucionPresupuesta!AA13)</f>
        <v>7481046737</v>
      </c>
      <c r="L14" s="19">
        <f t="shared" si="1"/>
        <v>0.87793921206658398</v>
      </c>
      <c r="M14" s="19">
        <f t="shared" si="2"/>
        <v>0.87573417191487368</v>
      </c>
      <c r="N14" s="19">
        <f t="shared" si="3"/>
        <v>0.87573417191487368</v>
      </c>
    </row>
    <row r="15" spans="1:14" x14ac:dyDescent="0.25">
      <c r="A15" s="16" t="s">
        <v>36</v>
      </c>
      <c r="B15" s="17" t="s">
        <v>20</v>
      </c>
      <c r="C15" s="17" t="s">
        <v>21</v>
      </c>
      <c r="D15" s="17" t="s">
        <v>22</v>
      </c>
      <c r="E15" s="16" t="s">
        <v>23</v>
      </c>
      <c r="F15" s="24">
        <f>[1]REP_EPG034_EjecucionPresupuesta!T10+[1]REP_EPG034_EjecucionPresupuesta!T11+[1]REP_EPG034_EjecucionPresupuesta!T12+[1]REP_EPG034_EjecucionPresupuesta!T14</f>
        <v>48128798578</v>
      </c>
      <c r="G15" s="24">
        <f>[1]REP_EPG034_EjecucionPresupuesta!V10+[1]REP_EPG034_EjecucionPresupuesta!V11+[1]REP_EPG034_EjecucionPresupuesta!V12+[1]REP_EPG034_EjecucionPresupuesta!V14</f>
        <v>23948408466</v>
      </c>
      <c r="H15" s="24">
        <f>[1]REP_EPG034_EjecucionPresupuesta!W10+[1]REP_EPG034_EjecucionPresupuesta!W11+[1]REP_EPG034_EjecucionPresupuesta!W12+[1]REP_EPG034_EjecucionPresupuesta!W14</f>
        <v>24180390112</v>
      </c>
      <c r="I15" s="24">
        <f>[1]REP_EPG034_EjecucionPresupuesta!X10+[1]REP_EPG034_EjecucionPresupuesta!X11+[1]REP_EPG034_EjecucionPresupuesta!X12+[1]REP_EPG034_EjecucionPresupuesta!X14</f>
        <v>14046742308</v>
      </c>
      <c r="J15" s="24">
        <f>[1]REP_EPG034_EjecucionPresupuesta!Y10+[1]REP_EPG034_EjecucionPresupuesta!Y11+[1]REP_EPG034_EjecucionPresupuesta!Y12+[1]REP_EPG034_EjecucionPresupuesta!Y14</f>
        <v>10541437745.6</v>
      </c>
      <c r="K15" s="24">
        <f>[1]REP_EPG034_EjecucionPresupuesta!AA10+[1]REP_EPG034_EjecucionPresupuesta!AA11+[1]REP_EPG034_EjecucionPresupuesta!AA12+[1]REP_EPG034_EjecucionPresupuesta!AA14</f>
        <v>10500237745.6</v>
      </c>
      <c r="L15" s="19">
        <f t="shared" si="1"/>
        <v>0.291857322913123</v>
      </c>
      <c r="M15" s="19">
        <f t="shared" si="2"/>
        <v>0.21902557423111249</v>
      </c>
      <c r="N15" s="19">
        <f t="shared" si="3"/>
        <v>0.21816953790323224</v>
      </c>
    </row>
    <row r="16" spans="1:14" x14ac:dyDescent="0.25">
      <c r="A16" s="25" t="s">
        <v>37</v>
      </c>
      <c r="B16" s="26"/>
      <c r="C16" s="26"/>
      <c r="D16" s="26"/>
      <c r="E16" s="25"/>
      <c r="F16" s="27">
        <f t="shared" ref="F16:K16" si="9">SUM(F14:F15)</f>
        <v>56671398578</v>
      </c>
      <c r="G16" s="27">
        <f t="shared" si="9"/>
        <v>32491008466</v>
      </c>
      <c r="H16" s="27">
        <f t="shared" si="9"/>
        <v>24180390112</v>
      </c>
      <c r="I16" s="27">
        <f t="shared" si="9"/>
        <v>21546625821</v>
      </c>
      <c r="J16" s="27">
        <f t="shared" si="9"/>
        <v>18022484482.599998</v>
      </c>
      <c r="K16" s="27">
        <f t="shared" si="9"/>
        <v>17981284482.599998</v>
      </c>
      <c r="L16" s="23">
        <f t="shared" si="1"/>
        <v>0.38020282473431777</v>
      </c>
      <c r="M16" s="23">
        <f t="shared" si="2"/>
        <v>0.31801728799395429</v>
      </c>
      <c r="N16" s="23">
        <f t="shared" si="3"/>
        <v>0.31729028987790653</v>
      </c>
    </row>
    <row r="17" spans="1:14" x14ac:dyDescent="0.25">
      <c r="A17" s="16" t="s">
        <v>38</v>
      </c>
      <c r="B17" s="17" t="s">
        <v>27</v>
      </c>
      <c r="C17" s="17" t="s">
        <v>21</v>
      </c>
      <c r="D17" s="17" t="s">
        <v>28</v>
      </c>
      <c r="E17" s="16" t="s">
        <v>29</v>
      </c>
      <c r="F17" s="28">
        <f>SUM([1]REP_EPG034_EjecucionPresupuesta!T15)</f>
        <v>126033915675</v>
      </c>
      <c r="G17" s="28">
        <f>SUM([1]REP_EPG034_EjecucionPresupuesta!V15)</f>
        <v>126033912256</v>
      </c>
      <c r="H17" s="28">
        <f>SUM([1]REP_EPG034_EjecucionPresupuesta!W15)</f>
        <v>3419</v>
      </c>
      <c r="I17" s="28">
        <f>SUM([1]REP_EPG034_EjecucionPresupuesta!X15)</f>
        <v>117292361828.86</v>
      </c>
      <c r="J17" s="28">
        <f>SUM([1]REP_EPG034_EjecucionPresupuesta!Y15)</f>
        <v>77108300552.470001</v>
      </c>
      <c r="K17" s="28">
        <f>SUM([1]REP_EPG034_EjecucionPresupuesta!AA15)</f>
        <v>76148925307.350006</v>
      </c>
      <c r="L17" s="19">
        <f t="shared" si="1"/>
        <v>0.93064125795566333</v>
      </c>
      <c r="M17" s="19">
        <f t="shared" si="2"/>
        <v>0.61180595825735462</v>
      </c>
      <c r="N17" s="19">
        <f t="shared" si="3"/>
        <v>0.60419391795866306</v>
      </c>
    </row>
    <row r="18" spans="1:14" x14ac:dyDescent="0.25">
      <c r="A18" s="25" t="s">
        <v>39</v>
      </c>
      <c r="B18" s="26"/>
      <c r="C18" s="26"/>
      <c r="D18" s="26"/>
      <c r="E18" s="25"/>
      <c r="F18" s="27">
        <f t="shared" ref="F18:K18" si="10">SUM(F17)</f>
        <v>126033915675</v>
      </c>
      <c r="G18" s="27">
        <f t="shared" si="10"/>
        <v>126033912256</v>
      </c>
      <c r="H18" s="27">
        <f t="shared" si="10"/>
        <v>3419</v>
      </c>
      <c r="I18" s="27">
        <f t="shared" si="10"/>
        <v>117292361828.86</v>
      </c>
      <c r="J18" s="27">
        <f t="shared" si="10"/>
        <v>77108300552.470001</v>
      </c>
      <c r="K18" s="27">
        <f t="shared" si="10"/>
        <v>76148925307.350006</v>
      </c>
      <c r="L18" s="23">
        <f t="shared" si="1"/>
        <v>0.93064125795566333</v>
      </c>
      <c r="M18" s="23">
        <f t="shared" si="2"/>
        <v>0.61180595825735462</v>
      </c>
      <c r="N18" s="23">
        <f t="shared" si="3"/>
        <v>0.60419391795866306</v>
      </c>
    </row>
    <row r="19" spans="1:14" x14ac:dyDescent="0.25">
      <c r="A19" s="16" t="s">
        <v>40</v>
      </c>
      <c r="B19" s="17" t="s">
        <v>20</v>
      </c>
      <c r="C19" s="17" t="s">
        <v>21</v>
      </c>
      <c r="D19" s="29">
        <v>10</v>
      </c>
      <c r="E19" s="16" t="s">
        <v>23</v>
      </c>
      <c r="F19" s="28">
        <f>SUM([1]REP_EPG034_EjecucionPresupuesta!T16)</f>
        <v>1303184000</v>
      </c>
      <c r="G19" s="28">
        <f>SUM([1]REP_EPG034_EjecucionPresupuesta!V16)</f>
        <v>1303184000</v>
      </c>
      <c r="H19" s="28">
        <f>SUM([1]REP_EPG034_EjecucionPresupuesta!W16)</f>
        <v>0</v>
      </c>
      <c r="I19" s="28">
        <f>SUM([1]REP_EPG034_EjecucionPresupuesta!X16)</f>
        <v>549817564.60000002</v>
      </c>
      <c r="J19" s="28">
        <f>SUM([1]REP_EPG034_EjecucionPresupuesta!Y16)</f>
        <v>549817564.60000002</v>
      </c>
      <c r="K19" s="28">
        <f>SUM([1]REP_EPG034_EjecucionPresupuesta!AA16)</f>
        <v>549817564.60000002</v>
      </c>
      <c r="L19" s="19">
        <f t="shared" si="1"/>
        <v>0.42190324973296173</v>
      </c>
      <c r="M19" s="19">
        <f t="shared" si="2"/>
        <v>0.42190324973296173</v>
      </c>
      <c r="N19" s="19">
        <f t="shared" si="3"/>
        <v>0.42190324973296173</v>
      </c>
    </row>
    <row r="20" spans="1:14" ht="22.5" x14ac:dyDescent="0.25">
      <c r="A20" s="16" t="s">
        <v>41</v>
      </c>
      <c r="B20" s="17" t="s">
        <v>20</v>
      </c>
      <c r="C20" s="17" t="s">
        <v>42</v>
      </c>
      <c r="D20" s="29">
        <v>11</v>
      </c>
      <c r="E20" s="16" t="s">
        <v>43</v>
      </c>
      <c r="F20" s="28">
        <f>SUM([1]REP_EPG034_EjecucionPresupuesta!T18)</f>
        <v>644100000</v>
      </c>
      <c r="G20" s="28">
        <f>SUM([1]REP_EPG034_EjecucionPresupuesta!V18)</f>
        <v>0</v>
      </c>
      <c r="H20" s="28">
        <f>SUM([1]REP_EPG034_EjecucionPresupuesta!W18)</f>
        <v>644100000</v>
      </c>
      <c r="I20" s="28">
        <f>SUM([1]REP_EPG034_EjecucionPresupuesta!X18)</f>
        <v>0</v>
      </c>
      <c r="J20" s="28">
        <f>SUM([1]REP_EPG034_EjecucionPresupuesta!Y18)</f>
        <v>0</v>
      </c>
      <c r="K20" s="28">
        <f>SUM([1]REP_EPG034_EjecucionPresupuesta!AA18)</f>
        <v>0</v>
      </c>
      <c r="L20" s="19">
        <f t="shared" si="1"/>
        <v>0</v>
      </c>
      <c r="M20" s="19">
        <f t="shared" si="2"/>
        <v>0</v>
      </c>
      <c r="N20" s="19">
        <f t="shared" si="3"/>
        <v>0</v>
      </c>
    </row>
    <row r="21" spans="1:14" ht="22.5" x14ac:dyDescent="0.25">
      <c r="A21" s="16" t="s">
        <v>44</v>
      </c>
      <c r="B21" s="17" t="s">
        <v>20</v>
      </c>
      <c r="C21" s="17" t="s">
        <v>21</v>
      </c>
      <c r="D21" s="29">
        <v>10</v>
      </c>
      <c r="E21" s="16" t="s">
        <v>23</v>
      </c>
      <c r="F21" s="28">
        <f>[1]REP_EPG034_EjecucionPresupuesta!T17+[1]REP_EPG034_EjecucionPresupuesta!T19</f>
        <v>63800000</v>
      </c>
      <c r="G21" s="28">
        <f>[1]REP_EPG034_EjecucionPresupuesta!V17+[1]REP_EPG034_EjecucionPresupuesta!V19</f>
        <v>10700000</v>
      </c>
      <c r="H21" s="28">
        <f>[1]REP_EPG034_EjecucionPresupuesta!W17+[1]REP_EPG034_EjecucionPresupuesta!W19</f>
        <v>53100000</v>
      </c>
      <c r="I21" s="28">
        <f>[1]REP_EPG034_EjecucionPresupuesta!X17+[1]REP_EPG034_EjecucionPresupuesta!X19</f>
        <v>1169306</v>
      </c>
      <c r="J21" s="28">
        <f>[1]REP_EPG034_EjecucionPresupuesta!Y17+[1]REP_EPG034_EjecucionPresupuesta!Y19</f>
        <v>1169306</v>
      </c>
      <c r="K21" s="28">
        <f>[1]REP_EPG034_EjecucionPresupuesta!AA17+[1]REP_EPG034_EjecucionPresupuesta!AA19</f>
        <v>1169306</v>
      </c>
      <c r="L21" s="19">
        <f t="shared" si="1"/>
        <v>1.8327680250783698E-2</v>
      </c>
      <c r="M21" s="19">
        <f t="shared" si="2"/>
        <v>1.8327680250783698E-2</v>
      </c>
      <c r="N21" s="19">
        <f t="shared" si="3"/>
        <v>1.8327680250783698E-2</v>
      </c>
    </row>
    <row r="22" spans="1:14" ht="33.75" x14ac:dyDescent="0.25">
      <c r="A22" s="25" t="s">
        <v>45</v>
      </c>
      <c r="B22" s="26"/>
      <c r="C22" s="26"/>
      <c r="D22" s="26"/>
      <c r="E22" s="25"/>
      <c r="F22" s="27">
        <f t="shared" ref="F22:K22" si="11">SUM(F19:F21)</f>
        <v>2011084000</v>
      </c>
      <c r="G22" s="27">
        <f t="shared" si="11"/>
        <v>1313884000</v>
      </c>
      <c r="H22" s="27">
        <f t="shared" si="11"/>
        <v>697200000</v>
      </c>
      <c r="I22" s="27">
        <f t="shared" si="11"/>
        <v>550986870.60000002</v>
      </c>
      <c r="J22" s="27">
        <f t="shared" si="11"/>
        <v>550986870.60000002</v>
      </c>
      <c r="K22" s="27">
        <f t="shared" si="11"/>
        <v>550986870.60000002</v>
      </c>
      <c r="L22" s="23">
        <f t="shared" si="1"/>
        <v>0.27397506548707068</v>
      </c>
      <c r="M22" s="23">
        <f t="shared" si="2"/>
        <v>0.27397506548707068</v>
      </c>
      <c r="N22" s="23">
        <f t="shared" si="3"/>
        <v>0.27397506548707068</v>
      </c>
    </row>
    <row r="23" spans="1:14" x14ac:dyDescent="0.25">
      <c r="A23" s="30" t="s">
        <v>46</v>
      </c>
      <c r="B23" s="31" t="s">
        <v>20</v>
      </c>
      <c r="C23" s="31" t="s">
        <v>21</v>
      </c>
      <c r="D23" s="31" t="s">
        <v>25</v>
      </c>
      <c r="E23" s="30" t="s">
        <v>26</v>
      </c>
      <c r="F23" s="32">
        <f t="shared" ref="F23:K23" si="12">SUM(F24:F26)</f>
        <v>9000000000</v>
      </c>
      <c r="G23" s="32">
        <f t="shared" si="12"/>
        <v>5500000000</v>
      </c>
      <c r="H23" s="32">
        <f t="shared" si="12"/>
        <v>1500000000</v>
      </c>
      <c r="I23" s="32">
        <f t="shared" si="12"/>
        <v>3713677365</v>
      </c>
      <c r="J23" s="32">
        <f t="shared" si="12"/>
        <v>2731767087</v>
      </c>
      <c r="K23" s="32">
        <f t="shared" si="12"/>
        <v>2296138658</v>
      </c>
      <c r="L23" s="19">
        <f t="shared" si="1"/>
        <v>0.41263081833333332</v>
      </c>
      <c r="M23" s="19">
        <f t="shared" si="2"/>
        <v>0.30352967633333333</v>
      </c>
      <c r="N23" s="19">
        <f t="shared" si="3"/>
        <v>0.25512651755555554</v>
      </c>
    </row>
    <row r="24" spans="1:14" ht="56.25" x14ac:dyDescent="0.25">
      <c r="A24" s="16" t="s">
        <v>47</v>
      </c>
      <c r="B24" s="17" t="s">
        <v>20</v>
      </c>
      <c r="C24" s="17" t="s">
        <v>21</v>
      </c>
      <c r="D24" s="29">
        <v>11</v>
      </c>
      <c r="E24" s="16" t="s">
        <v>26</v>
      </c>
      <c r="F24" s="24">
        <f>SUM([1]REP_EPG034_EjecucionPresupuesta!T20)</f>
        <v>2000000000</v>
      </c>
      <c r="G24" s="24">
        <f>SUM([1]REP_EPG034_EjecucionPresupuesta!V20)</f>
        <v>0</v>
      </c>
      <c r="H24" s="24">
        <f>SUM([1]REP_EPG034_EjecucionPresupuesta!W20)</f>
        <v>0</v>
      </c>
      <c r="I24" s="24">
        <f>SUM([1]REP_EPG034_EjecucionPresupuesta!X20)</f>
        <v>0</v>
      </c>
      <c r="J24" s="24">
        <f>SUM([1]REP_EPG034_EjecucionPresupuesta!Y20)</f>
        <v>0</v>
      </c>
      <c r="K24" s="24">
        <f>SUM([1]REP_EPG034_EjecucionPresupuesta!AA20)</f>
        <v>0</v>
      </c>
      <c r="L24" s="19">
        <f t="shared" si="1"/>
        <v>0</v>
      </c>
      <c r="M24" s="19">
        <f t="shared" si="2"/>
        <v>0</v>
      </c>
      <c r="N24" s="19">
        <f t="shared" si="3"/>
        <v>0</v>
      </c>
    </row>
    <row r="25" spans="1:14" ht="33.75" x14ac:dyDescent="0.25">
      <c r="A25" s="16" t="s">
        <v>48</v>
      </c>
      <c r="B25" s="17" t="s">
        <v>20</v>
      </c>
      <c r="C25" s="17" t="s">
        <v>21</v>
      </c>
      <c r="D25" s="29">
        <v>11</v>
      </c>
      <c r="E25" s="16" t="s">
        <v>26</v>
      </c>
      <c r="F25" s="24">
        <f>SUM([1]REP_EPG034_EjecucionPresupuesta!T21)</f>
        <v>4000000000</v>
      </c>
      <c r="G25" s="24">
        <f>SUM([1]REP_EPG034_EjecucionPresupuesta!V21)</f>
        <v>2500000000</v>
      </c>
      <c r="H25" s="24">
        <f>SUM([1]REP_EPG034_EjecucionPresupuesta!W21)</f>
        <v>1500000000</v>
      </c>
      <c r="I25" s="24">
        <f>SUM([1]REP_EPG034_EjecucionPresupuesta!X21)</f>
        <v>717597994</v>
      </c>
      <c r="J25" s="24">
        <f>SUM([1]REP_EPG034_EjecucionPresupuesta!Y21)</f>
        <v>87597994</v>
      </c>
      <c r="K25" s="24">
        <f>SUM([1]REP_EPG034_EjecucionPresupuesta!AA21)</f>
        <v>61000000</v>
      </c>
      <c r="L25" s="19"/>
      <c r="M25" s="19"/>
      <c r="N25" s="19"/>
    </row>
    <row r="26" spans="1:14" ht="33.75" x14ac:dyDescent="0.25">
      <c r="A26" s="16" t="s">
        <v>49</v>
      </c>
      <c r="B26" s="17" t="s">
        <v>20</v>
      </c>
      <c r="C26" s="17" t="s">
        <v>21</v>
      </c>
      <c r="D26" s="29">
        <v>11</v>
      </c>
      <c r="E26" s="16" t="s">
        <v>26</v>
      </c>
      <c r="F26" s="24">
        <f>SUM([1]REP_EPG034_EjecucionPresupuesta!T22)</f>
        <v>3000000000</v>
      </c>
      <c r="G26" s="24">
        <f>SUM([1]REP_EPG034_EjecucionPresupuesta!V22)</f>
        <v>3000000000</v>
      </c>
      <c r="H26" s="24">
        <f>SUM([1]REP_EPG034_EjecucionPresupuesta!W22)</f>
        <v>0</v>
      </c>
      <c r="I26" s="24">
        <f>SUM([1]REP_EPG034_EjecucionPresupuesta!X22)</f>
        <v>2996079371</v>
      </c>
      <c r="J26" s="24">
        <f>SUM([1]REP_EPG034_EjecucionPresupuesta!Y22)</f>
        <v>2644169093</v>
      </c>
      <c r="K26" s="24">
        <f>SUM([1]REP_EPG034_EjecucionPresupuesta!AA22)</f>
        <v>2235138658</v>
      </c>
      <c r="L26" s="19">
        <f>+I26/F26</f>
        <v>0.99869312366666663</v>
      </c>
      <c r="M26" s="19">
        <f>+J26/F26</f>
        <v>0.88138969766666664</v>
      </c>
      <c r="N26" s="19">
        <f>+K26/F26</f>
        <v>0.74504621933333337</v>
      </c>
    </row>
    <row r="27" spans="1:14" x14ac:dyDescent="0.25">
      <c r="A27" s="33" t="s">
        <v>50</v>
      </c>
      <c r="B27" s="33"/>
      <c r="C27" s="33"/>
      <c r="D27" s="33"/>
      <c r="E27" s="33"/>
      <c r="F27" s="34">
        <f t="shared" ref="F27:K27" si="13">F8+F23</f>
        <v>1012628415675</v>
      </c>
      <c r="G27" s="34">
        <f t="shared" si="13"/>
        <v>979391884290.66003</v>
      </c>
      <c r="H27" s="34">
        <f t="shared" si="13"/>
        <v>31236531384.34</v>
      </c>
      <c r="I27" s="34">
        <f t="shared" si="13"/>
        <v>886921542491.67993</v>
      </c>
      <c r="J27" s="34">
        <f t="shared" si="13"/>
        <v>615878188990.38989</v>
      </c>
      <c r="K27" s="34">
        <f t="shared" si="13"/>
        <v>607677599773.17993</v>
      </c>
      <c r="L27" s="23">
        <f>+I27/F27</f>
        <v>0.87586080813313327</v>
      </c>
      <c r="M27" s="23">
        <f>+J27/F27</f>
        <v>0.60819761667448025</v>
      </c>
      <c r="N27" s="23">
        <f>+K27/F27</f>
        <v>0.60009929641181647</v>
      </c>
    </row>
    <row r="28" spans="1:14" x14ac:dyDescent="0.25">
      <c r="F28" s="35"/>
      <c r="G28" s="36"/>
      <c r="H28" s="37"/>
      <c r="I28" s="36"/>
      <c r="K28" s="35"/>
      <c r="L28" s="38"/>
    </row>
    <row r="29" spans="1:14" x14ac:dyDescent="0.25">
      <c r="A29" s="39"/>
      <c r="F29" s="40"/>
      <c r="G29" s="41"/>
      <c r="H29" s="36"/>
      <c r="I29" s="35"/>
      <c r="J29" s="42"/>
      <c r="K29" s="35"/>
      <c r="L29" s="43"/>
    </row>
    <row r="30" spans="1:14" x14ac:dyDescent="0.25">
      <c r="F30" s="44"/>
      <c r="I30" s="35"/>
    </row>
    <row r="31" spans="1:14" x14ac:dyDescent="0.25">
      <c r="F31" s="44"/>
      <c r="I31" s="35"/>
      <c r="K31" s="35"/>
    </row>
    <row r="32" spans="1:14" x14ac:dyDescent="0.25">
      <c r="F32" s="44"/>
      <c r="G32" s="36"/>
      <c r="I32" s="36"/>
    </row>
    <row r="33" spans="9:11" x14ac:dyDescent="0.25">
      <c r="I33" s="35"/>
    </row>
    <row r="34" spans="9:11" x14ac:dyDescent="0.25">
      <c r="I34" s="36"/>
      <c r="K34" s="35"/>
    </row>
  </sheetData>
  <mergeCells count="6">
    <mergeCell ref="A1:N1"/>
    <mergeCell ref="A2:N2"/>
    <mergeCell ref="A3:E3"/>
    <mergeCell ref="F3:K3"/>
    <mergeCell ref="L3:N3"/>
    <mergeCell ref="A27:E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AGOSTO 2021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Diaz</dc:creator>
  <cp:lastModifiedBy>Omar Diaz</cp:lastModifiedBy>
  <dcterms:created xsi:type="dcterms:W3CDTF">2021-09-09T18:55:22Z</dcterms:created>
  <dcterms:modified xsi:type="dcterms:W3CDTF">2021-09-09T18:56:23Z</dcterms:modified>
</cp:coreProperties>
</file>