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SEPTIEMBRE\"/>
    </mc:Choice>
  </mc:AlternateContent>
  <bookViews>
    <workbookView xWindow="0" yWindow="0" windowWidth="20490" windowHeight="7650"/>
  </bookViews>
  <sheets>
    <sheet name="EJECUCION A 30 SEPTIEMBRE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N26" i="1" s="1"/>
  <c r="J26" i="1"/>
  <c r="I26" i="1"/>
  <c r="H26" i="1"/>
  <c r="G26" i="1"/>
  <c r="F26" i="1"/>
  <c r="K25" i="1"/>
  <c r="J25" i="1"/>
  <c r="J23" i="1" s="1"/>
  <c r="I25" i="1"/>
  <c r="H25" i="1"/>
  <c r="G25" i="1"/>
  <c r="F25" i="1"/>
  <c r="F23" i="1" s="1"/>
  <c r="L23" i="1" s="1"/>
  <c r="M24" i="1"/>
  <c r="L24" i="1"/>
  <c r="K24" i="1"/>
  <c r="N24" i="1" s="1"/>
  <c r="J24" i="1"/>
  <c r="I24" i="1"/>
  <c r="H24" i="1"/>
  <c r="G24" i="1"/>
  <c r="G23" i="1" s="1"/>
  <c r="F24" i="1"/>
  <c r="I23" i="1"/>
  <c r="H23" i="1"/>
  <c r="I22" i="1"/>
  <c r="K21" i="1"/>
  <c r="J21" i="1"/>
  <c r="M21" i="1" s="1"/>
  <c r="I21" i="1"/>
  <c r="H21" i="1"/>
  <c r="G21" i="1"/>
  <c r="F21" i="1"/>
  <c r="F22" i="1" s="1"/>
  <c r="M20" i="1"/>
  <c r="L20" i="1"/>
  <c r="K20" i="1"/>
  <c r="N20" i="1" s="1"/>
  <c r="J20" i="1"/>
  <c r="I20" i="1"/>
  <c r="H20" i="1"/>
  <c r="H6" i="1" s="1"/>
  <c r="G20" i="1"/>
  <c r="G6" i="1" s="1"/>
  <c r="F20" i="1"/>
  <c r="M19" i="1"/>
  <c r="L19" i="1"/>
  <c r="K19" i="1"/>
  <c r="K22" i="1" s="1"/>
  <c r="J19" i="1"/>
  <c r="I19" i="1"/>
  <c r="H19" i="1"/>
  <c r="H22" i="1" s="1"/>
  <c r="G19" i="1"/>
  <c r="G22" i="1" s="1"/>
  <c r="F19" i="1"/>
  <c r="N19" i="1" s="1"/>
  <c r="I18" i="1"/>
  <c r="K17" i="1"/>
  <c r="K7" i="1" s="1"/>
  <c r="J17" i="1"/>
  <c r="M17" i="1" s="1"/>
  <c r="I17" i="1"/>
  <c r="H17" i="1"/>
  <c r="H18" i="1" s="1"/>
  <c r="G17" i="1"/>
  <c r="G7" i="1" s="1"/>
  <c r="F17" i="1"/>
  <c r="L17" i="1" s="1"/>
  <c r="K16" i="1"/>
  <c r="G16" i="1"/>
  <c r="M15" i="1"/>
  <c r="L15" i="1"/>
  <c r="K15" i="1"/>
  <c r="J15" i="1"/>
  <c r="I15" i="1"/>
  <c r="H15" i="1"/>
  <c r="H16" i="1" s="1"/>
  <c r="G15" i="1"/>
  <c r="F15" i="1"/>
  <c r="N15" i="1" s="1"/>
  <c r="M14" i="1"/>
  <c r="K14" i="1"/>
  <c r="J14" i="1"/>
  <c r="J16" i="1" s="1"/>
  <c r="I14" i="1"/>
  <c r="L14" i="1" s="1"/>
  <c r="H14" i="1"/>
  <c r="G14" i="1"/>
  <c r="F14" i="1"/>
  <c r="F16" i="1" s="1"/>
  <c r="J13" i="1"/>
  <c r="M13" i="1" s="1"/>
  <c r="F13" i="1"/>
  <c r="M12" i="1"/>
  <c r="L12" i="1"/>
  <c r="K12" i="1"/>
  <c r="N12" i="1" s="1"/>
  <c r="J12" i="1"/>
  <c r="I12" i="1"/>
  <c r="H12" i="1"/>
  <c r="G12" i="1"/>
  <c r="G5" i="1" s="1"/>
  <c r="G8" i="1" s="1"/>
  <c r="G27" i="1" s="1"/>
  <c r="F12" i="1"/>
  <c r="M11" i="1"/>
  <c r="L11" i="1"/>
  <c r="K11" i="1"/>
  <c r="J11" i="1"/>
  <c r="I11" i="1"/>
  <c r="I13" i="1" s="1"/>
  <c r="L13" i="1" s="1"/>
  <c r="H11" i="1"/>
  <c r="H13" i="1" s="1"/>
  <c r="G11" i="1"/>
  <c r="F11" i="1"/>
  <c r="N11" i="1" s="1"/>
  <c r="I10" i="1"/>
  <c r="K9" i="1"/>
  <c r="K10" i="1" s="1"/>
  <c r="J9" i="1"/>
  <c r="M9" i="1" s="1"/>
  <c r="I9" i="1"/>
  <c r="H9" i="1"/>
  <c r="H10" i="1" s="1"/>
  <c r="G9" i="1"/>
  <c r="G10" i="1" s="1"/>
  <c r="F9" i="1"/>
  <c r="F10" i="1" s="1"/>
  <c r="I7" i="1"/>
  <c r="H7" i="1"/>
  <c r="M6" i="1"/>
  <c r="J6" i="1"/>
  <c r="I6" i="1"/>
  <c r="L6" i="1" s="1"/>
  <c r="F6" i="1"/>
  <c r="J5" i="1"/>
  <c r="F5" i="1"/>
  <c r="N16" i="1" l="1"/>
  <c r="L10" i="1"/>
  <c r="N22" i="1"/>
  <c r="M23" i="1"/>
  <c r="F8" i="1"/>
  <c r="F27" i="1" s="1"/>
  <c r="N10" i="1"/>
  <c r="M16" i="1"/>
  <c r="L22" i="1"/>
  <c r="N17" i="1"/>
  <c r="N21" i="1"/>
  <c r="K5" i="1"/>
  <c r="J10" i="1"/>
  <c r="M10" i="1" s="1"/>
  <c r="G13" i="1"/>
  <c r="N14" i="1"/>
  <c r="F18" i="1"/>
  <c r="L18" i="1" s="1"/>
  <c r="J22" i="1"/>
  <c r="M22" i="1" s="1"/>
  <c r="H5" i="1"/>
  <c r="H8" i="1" s="1"/>
  <c r="H27" i="1" s="1"/>
  <c r="K6" i="1"/>
  <c r="N6" i="1" s="1"/>
  <c r="F7" i="1"/>
  <c r="L7" i="1" s="1"/>
  <c r="J7" i="1"/>
  <c r="M7" i="1" s="1"/>
  <c r="L9" i="1"/>
  <c r="I16" i="1"/>
  <c r="L16" i="1" s="1"/>
  <c r="G18" i="1"/>
  <c r="K18" i="1"/>
  <c r="N18" i="1" s="1"/>
  <c r="L21" i="1"/>
  <c r="N9" i="1"/>
  <c r="K13" i="1"/>
  <c r="N13" i="1" s="1"/>
  <c r="J18" i="1"/>
  <c r="M18" i="1" s="1"/>
  <c r="I5" i="1"/>
  <c r="M5" i="1"/>
  <c r="K23" i="1"/>
  <c r="N23" i="1" s="1"/>
  <c r="N5" i="1" l="1"/>
  <c r="K8" i="1"/>
  <c r="N7" i="1"/>
  <c r="J8" i="1"/>
  <c r="I8" i="1"/>
  <c r="L5" i="1"/>
  <c r="J27" i="1" l="1"/>
  <c r="M27" i="1" s="1"/>
  <c r="M8" i="1"/>
  <c r="N8" i="1"/>
  <c r="K27" i="1"/>
  <c r="N27" i="1" s="1"/>
  <c r="I27" i="1"/>
  <c r="L27" i="1" s="1"/>
  <c r="L8" i="1"/>
</calcChain>
</file>

<file path=xl/sharedStrings.xml><?xml version="1.0" encoding="utf-8"?>
<sst xmlns="http://schemas.openxmlformats.org/spreadsheetml/2006/main" count="100" uniqueCount="51">
  <si>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</si>
  <si>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</si>
  <si>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</si>
  <si>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</si>
  <si>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</si>
  <si>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</si>
  <si>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</si>
  <si>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</si>
  <si>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</si>
  <si>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</si>
  <si>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</si>
  <si>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</si>
  <si>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</si>
  <si>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</si>
  <si>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</si>
  <si>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</si>
  <si>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</si>
  <si>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</si>
  <si>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</si>
  <si>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</si>
  <si>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</si>
  <si>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</si>
  <si>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</si>
  <si>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</si>
  <si>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</si>
  <si>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</si>
  <si>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</si>
  <si>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</si>
  <si>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</si>
  <si>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</si>
  <si>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</si>
  <si>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</si>
  <si>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</si>
  <si>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</si>
  <si>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</si>
  <si>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</si>
  <si>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</si>
  <si>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</si>
  <si>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</si>
  <si>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</si>
  <si>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</si>
  <si>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</si>
  <si>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</si>
  <si>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</si>
  <si>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</si>
  <si>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</si>
  <si>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</si>
  <si>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</si>
  <si>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</si>
  <si>
    <t>UNIDAD NACIONAL DE PROTECCION - UNP EJECUCION A SEPTIEMBRE 30 DE 2021</t>
  </si>
  <si>
    <t>UNIDAD EJECUTORA: 37-08-00  MES: SEPTIEMBRE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</si>
</sst>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SEPTIEMBRE-2021\E.P.%20AGREGADA%20A%2030%20SEPTIEMBRE%20DE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AGOSTO-2021\E.P.%20AGREGADA%20A%2031%20AGOSTO%20DE%202021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1"/>
    </sheetNames>
    <sheetDataSet>
      <sheetData sheetId="0">
        <row r="5">
          <cell r="T5">
            <v>66701200000</v>
          </cell>
          <cell r="V5">
            <v>66701200000</v>
          </cell>
          <cell r="W5">
            <v>0</v>
          </cell>
          <cell r="X5">
            <v>43219707115.93</v>
          </cell>
          <cell r="Y5">
            <v>43196909423.93</v>
          </cell>
          <cell r="AA5">
            <v>43193132947.93</v>
          </cell>
        </row>
        <row r="6">
          <cell r="T6">
            <v>28999300000</v>
          </cell>
          <cell r="V6">
            <v>28999300000</v>
          </cell>
          <cell r="W6">
            <v>0</v>
          </cell>
          <cell r="X6">
            <v>18959542866</v>
          </cell>
          <cell r="Y6">
            <v>18918577766</v>
          </cell>
          <cell r="AA6">
            <v>18917744666</v>
          </cell>
        </row>
        <row r="7">
          <cell r="T7">
            <v>6237900000</v>
          </cell>
          <cell r="V7">
            <v>6237899990</v>
          </cell>
          <cell r="W7">
            <v>10</v>
          </cell>
          <cell r="X7">
            <v>4079367912.4499998</v>
          </cell>
          <cell r="Y7">
            <v>4077109332.4499998</v>
          </cell>
          <cell r="AA7">
            <v>4073621899.4499998</v>
          </cell>
        </row>
        <row r="8">
          <cell r="T8">
            <v>4268916102</v>
          </cell>
          <cell r="V8">
            <v>3808944411.5</v>
          </cell>
          <cell r="W8">
            <v>459971690.5</v>
          </cell>
          <cell r="X8">
            <v>2576795000</v>
          </cell>
          <cell r="Y8">
            <v>2240794999.7399998</v>
          </cell>
          <cell r="AA8">
            <v>2240794999.7399998</v>
          </cell>
        </row>
        <row r="9">
          <cell r="T9">
            <v>971645601320</v>
          </cell>
          <cell r="V9">
            <v>937134153417.76001</v>
          </cell>
          <cell r="W9">
            <v>34511447902.239998</v>
          </cell>
          <cell r="X9">
            <v>724616209713.97998</v>
          </cell>
          <cell r="Y9">
            <v>521985530323.84003</v>
          </cell>
          <cell r="AA9">
            <v>506059259334.84003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244577196</v>
          </cell>
          <cell r="Y11">
            <v>233982986</v>
          </cell>
          <cell r="AA11">
            <v>233982986</v>
          </cell>
        </row>
        <row r="12">
          <cell r="T12">
            <v>15249478578</v>
          </cell>
          <cell r="V12">
            <v>8803786128</v>
          </cell>
          <cell r="W12">
            <v>6445692450</v>
          </cell>
          <cell r="X12">
            <v>8570646173</v>
          </cell>
          <cell r="Y12">
            <v>6458478210.6000004</v>
          </cell>
          <cell r="AA12">
            <v>6458478210.6000004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7825691214</v>
          </cell>
          <cell r="Y13">
            <v>7825691213</v>
          </cell>
          <cell r="AA13">
            <v>7806854438</v>
          </cell>
        </row>
        <row r="14">
          <cell r="T14">
            <v>13608820000</v>
          </cell>
          <cell r="V14">
            <v>13608022338</v>
          </cell>
          <cell r="W14">
            <v>797662</v>
          </cell>
          <cell r="X14">
            <v>7617214823</v>
          </cell>
          <cell r="Y14">
            <v>7617214823</v>
          </cell>
          <cell r="AA14">
            <v>7617214823</v>
          </cell>
        </row>
        <row r="15">
          <cell r="T15">
            <v>131144217016</v>
          </cell>
          <cell r="V15">
            <v>126033912256</v>
          </cell>
          <cell r="W15">
            <v>5110304760</v>
          </cell>
          <cell r="X15">
            <v>121748495402.86</v>
          </cell>
          <cell r="Y15">
            <v>90885893046.740005</v>
          </cell>
          <cell r="AA15">
            <v>86970054486.470001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552245914.60000002</v>
          </cell>
          <cell r="Y16">
            <v>552245914.60000002</v>
          </cell>
          <cell r="AA16">
            <v>552245914.60000002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1169306</v>
          </cell>
          <cell r="Y17">
            <v>1169306</v>
          </cell>
          <cell r="AA17">
            <v>1169306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2500000000</v>
          </cell>
          <cell r="W21">
            <v>1500000000</v>
          </cell>
          <cell r="X21">
            <v>2500000000</v>
          </cell>
          <cell r="Y21">
            <v>717597994</v>
          </cell>
          <cell r="AA21">
            <v>591804614</v>
          </cell>
        </row>
        <row r="22">
          <cell r="T22">
            <v>3000000000</v>
          </cell>
          <cell r="V22">
            <v>3000000000</v>
          </cell>
          <cell r="W22">
            <v>0</v>
          </cell>
          <cell r="X22">
            <v>2996079371</v>
          </cell>
          <cell r="Y22">
            <v>2857448048</v>
          </cell>
          <cell r="AA22">
            <v>2857448048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0</v>
      </c>
      <c r="B3" s="5"/>
      <c r="C3" s="5"/>
      <c r="D3" s="5"/>
      <c r="E3" s="6"/>
      <c r="F3" s="7" t="s">
        <v>1</v>
      </c>
      <c r="G3" s="8"/>
      <c r="H3" s="8"/>
      <c r="I3" s="8"/>
      <c r="J3" s="8"/>
      <c r="K3" s="9"/>
      <c r="L3" s="10" t="s">
        <v>2</v>
      </c>
      <c r="M3" s="11"/>
      <c r="N3" s="12"/>
    </row>
    <row r="4" spans="1:14" ht="56.25" x14ac:dyDescent="0.25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4" t="s">
        <v>8</v>
      </c>
      <c r="G4" s="14" t="s">
        <v>9</v>
      </c>
      <c r="H4" s="14" t="s">
        <v>10</v>
      </c>
      <c r="I4" s="13" t="s">
        <v>11</v>
      </c>
      <c r="J4" s="13" t="s">
        <v>12</v>
      </c>
      <c r="K4" s="14" t="s">
        <v>13</v>
      </c>
      <c r="L4" s="15" t="s">
        <v>14</v>
      </c>
      <c r="M4" s="15" t="s">
        <v>15</v>
      </c>
      <c r="N4" s="15" t="s">
        <v>16</v>
      </c>
    </row>
    <row r="5" spans="1:14" x14ac:dyDescent="0.25">
      <c r="A5" s="16" t="s">
        <v>17</v>
      </c>
      <c r="B5" s="17" t="s">
        <v>18</v>
      </c>
      <c r="C5" s="17" t="s">
        <v>19</v>
      </c>
      <c r="D5" s="17" t="s">
        <v>20</v>
      </c>
      <c r="E5" s="16" t="s">
        <v>21</v>
      </c>
      <c r="F5" s="18">
        <f t="shared" ref="F5:K5" si="0">F9+F11+F12+F14+F15+F19+F21</f>
        <v>1116950400000</v>
      </c>
      <c r="G5" s="18">
        <f t="shared" si="0"/>
        <v>1075479390285.26</v>
      </c>
      <c r="H5" s="18">
        <f t="shared" si="0"/>
        <v>41471009714.739998</v>
      </c>
      <c r="I5" s="18">
        <f t="shared" si="0"/>
        <v>818263167234.95996</v>
      </c>
      <c r="J5" s="18">
        <f t="shared" si="0"/>
        <v>613107704299.15991</v>
      </c>
      <c r="K5" s="18">
        <f t="shared" si="0"/>
        <v>597154499526.15991</v>
      </c>
      <c r="L5" s="19">
        <f t="shared" ref="L5:L24" si="1">+I5/F5</f>
        <v>0.73258684292065246</v>
      </c>
      <c r="M5" s="19">
        <f t="shared" ref="M5:M24" si="2">+J5/F5</f>
        <v>0.54891220263599882</v>
      </c>
      <c r="N5" s="19">
        <f t="shared" ref="N5:N24" si="3">+K5/F5</f>
        <v>0.53462937971655666</v>
      </c>
    </row>
    <row r="6" spans="1:14" ht="15.75" customHeight="1" x14ac:dyDescent="0.25">
      <c r="A6" s="16" t="s">
        <v>17</v>
      </c>
      <c r="B6" s="17" t="s">
        <v>18</v>
      </c>
      <c r="C6" s="20" t="s">
        <v>22</v>
      </c>
      <c r="D6" s="17" t="s">
        <v>23</v>
      </c>
      <c r="E6" s="16" t="s">
        <v>24</v>
      </c>
      <c r="F6" s="18">
        <f t="shared" ref="F6:K6" si="4">+F20</f>
        <v>644100000</v>
      </c>
      <c r="G6" s="18">
        <f t="shared" si="4"/>
        <v>0</v>
      </c>
      <c r="H6" s="18">
        <f t="shared" si="4"/>
        <v>644100000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17</v>
      </c>
      <c r="B7" s="17" t="s">
        <v>25</v>
      </c>
      <c r="C7" s="17" t="s">
        <v>19</v>
      </c>
      <c r="D7" s="17" t="s">
        <v>26</v>
      </c>
      <c r="E7" s="16" t="s">
        <v>27</v>
      </c>
      <c r="F7" s="18">
        <f t="shared" ref="F7:K7" si="5">+F17</f>
        <v>131144217016</v>
      </c>
      <c r="G7" s="18">
        <f t="shared" si="5"/>
        <v>126033912256</v>
      </c>
      <c r="H7" s="18">
        <f t="shared" si="5"/>
        <v>5110304760</v>
      </c>
      <c r="I7" s="18">
        <f t="shared" si="5"/>
        <v>121748495402.86</v>
      </c>
      <c r="J7" s="18">
        <f t="shared" si="5"/>
        <v>90885893046.740005</v>
      </c>
      <c r="K7" s="18">
        <f t="shared" si="5"/>
        <v>86970054486.470001</v>
      </c>
      <c r="L7" s="19">
        <f t="shared" si="1"/>
        <v>0.92835580685960639</v>
      </c>
      <c r="M7" s="19">
        <f t="shared" si="2"/>
        <v>0.69302249931197235</v>
      </c>
      <c r="N7" s="19">
        <f t="shared" si="3"/>
        <v>0.6631634735053501</v>
      </c>
    </row>
    <row r="8" spans="1:14" x14ac:dyDescent="0.25">
      <c r="A8" s="21" t="s">
        <v>28</v>
      </c>
      <c r="B8" s="22"/>
      <c r="C8" s="22"/>
      <c r="D8" s="22"/>
      <c r="E8" s="21"/>
      <c r="F8" s="21">
        <f t="shared" ref="F8:K8" si="6">SUM(F5:F7)</f>
        <v>1248738717016</v>
      </c>
      <c r="G8" s="21">
        <f t="shared" si="6"/>
        <v>1201513302541.26</v>
      </c>
      <c r="H8" s="21">
        <f t="shared" si="6"/>
        <v>47225414474.739998</v>
      </c>
      <c r="I8" s="21">
        <f t="shared" si="6"/>
        <v>940011662637.81995</v>
      </c>
      <c r="J8" s="21">
        <f t="shared" si="6"/>
        <v>703993597345.8999</v>
      </c>
      <c r="K8" s="21">
        <f t="shared" si="6"/>
        <v>684124554012.62988</v>
      </c>
      <c r="L8" s="23">
        <f t="shared" si="1"/>
        <v>0.75276889378755096</v>
      </c>
      <c r="M8" s="23">
        <f t="shared" si="2"/>
        <v>0.56376373035679628</v>
      </c>
      <c r="N8" s="23">
        <f t="shared" si="3"/>
        <v>0.54785244077914197</v>
      </c>
    </row>
    <row r="9" spans="1:14" x14ac:dyDescent="0.25">
      <c r="A9" s="16" t="s">
        <v>29</v>
      </c>
      <c r="B9" s="17" t="s">
        <v>18</v>
      </c>
      <c r="C9" s="17" t="s">
        <v>19</v>
      </c>
      <c r="D9" s="17" t="s">
        <v>20</v>
      </c>
      <c r="E9" s="16" t="s">
        <v>21</v>
      </c>
      <c r="F9" s="24">
        <f>SUM([1]REP_EPG034_EjecucionPresupuesta!T5:T7)</f>
        <v>101938400000</v>
      </c>
      <c r="G9" s="24">
        <f>SUM([1]REP_EPG034_EjecucionPresupuesta!V5:V7)</f>
        <v>101938399990</v>
      </c>
      <c r="H9" s="24">
        <f>SUM([1]REP_EPG034_EjecucionPresupuesta!W5:W7)</f>
        <v>10</v>
      </c>
      <c r="I9" s="24">
        <f>SUM([1]REP_EPG034_EjecucionPresupuesta!X5:X7)</f>
        <v>66258617894.379997</v>
      </c>
      <c r="J9" s="24">
        <f>SUM([1]REP_EPG034_EjecucionPresupuesta!Y5:Y7)</f>
        <v>66192596522.379997</v>
      </c>
      <c r="K9" s="24">
        <f>SUM([1]REP_EPG034_EjecucionPresupuesta!AA5:AA7)</f>
        <v>66184499513.379997</v>
      </c>
      <c r="L9" s="19">
        <f t="shared" si="1"/>
        <v>0.6499868341506243</v>
      </c>
      <c r="M9" s="19">
        <f t="shared" si="2"/>
        <v>0.64933917466214885</v>
      </c>
      <c r="N9" s="19">
        <f t="shared" si="3"/>
        <v>0.64925974425123401</v>
      </c>
    </row>
    <row r="10" spans="1:14" x14ac:dyDescent="0.25">
      <c r="A10" s="25" t="s">
        <v>30</v>
      </c>
      <c r="B10" s="26"/>
      <c r="C10" s="26"/>
      <c r="D10" s="26"/>
      <c r="E10" s="25"/>
      <c r="F10" s="25">
        <f t="shared" ref="F10:K10" si="7">SUM(F9)</f>
        <v>101938400000</v>
      </c>
      <c r="G10" s="25">
        <f t="shared" si="7"/>
        <v>101938399990</v>
      </c>
      <c r="H10" s="25">
        <f t="shared" si="7"/>
        <v>10</v>
      </c>
      <c r="I10" s="25">
        <f t="shared" si="7"/>
        <v>66258617894.379997</v>
      </c>
      <c r="J10" s="25">
        <f t="shared" si="7"/>
        <v>66192596522.379997</v>
      </c>
      <c r="K10" s="25">
        <f t="shared" si="7"/>
        <v>66184499513.379997</v>
      </c>
      <c r="L10" s="23">
        <f t="shared" si="1"/>
        <v>0.6499868341506243</v>
      </c>
      <c r="M10" s="23">
        <f t="shared" si="2"/>
        <v>0.64933917466214885</v>
      </c>
      <c r="N10" s="23">
        <f t="shared" si="3"/>
        <v>0.64925974425123401</v>
      </c>
    </row>
    <row r="11" spans="1:14" ht="22.5" x14ac:dyDescent="0.25">
      <c r="A11" s="16" t="s">
        <v>31</v>
      </c>
      <c r="B11" s="17" t="s">
        <v>18</v>
      </c>
      <c r="C11" s="17" t="s">
        <v>19</v>
      </c>
      <c r="D11" s="17" t="s">
        <v>20</v>
      </c>
      <c r="E11" s="16" t="s">
        <v>21</v>
      </c>
      <c r="F11" s="24">
        <f>SUM([1]REP_EPG034_EjecucionPresupuesta!T8)</f>
        <v>4268916102</v>
      </c>
      <c r="G11" s="24">
        <f>SUM([1]REP_EPG034_EjecucionPresupuesta!V8)</f>
        <v>3808944411.5</v>
      </c>
      <c r="H11" s="24">
        <f>SUM([1]REP_EPG034_EjecucionPresupuesta!W8)</f>
        <v>459971690.5</v>
      </c>
      <c r="I11" s="24">
        <f>SUM([1]REP_EPG034_EjecucionPresupuesta!X8)</f>
        <v>2576795000</v>
      </c>
      <c r="J11" s="24">
        <f>SUM([1]REP_EPG034_EjecucionPresupuesta!Y8)</f>
        <v>2240794999.7399998</v>
      </c>
      <c r="K11" s="24">
        <f>SUM([1]REP_EPG034_EjecucionPresupuesta!AA8)</f>
        <v>2240794999.7399998</v>
      </c>
      <c r="L11" s="19">
        <f t="shared" si="1"/>
        <v>0.60361809378093978</v>
      </c>
      <c r="M11" s="19">
        <f t="shared" si="2"/>
        <v>0.52490958974110091</v>
      </c>
      <c r="N11" s="19">
        <f t="shared" si="3"/>
        <v>0.52490958974110091</v>
      </c>
    </row>
    <row r="12" spans="1:14" ht="22.5" x14ac:dyDescent="0.25">
      <c r="A12" s="16" t="s">
        <v>32</v>
      </c>
      <c r="B12" s="17" t="s">
        <v>18</v>
      </c>
      <c r="C12" s="17" t="s">
        <v>19</v>
      </c>
      <c r="D12" s="17" t="s">
        <v>20</v>
      </c>
      <c r="E12" s="16" t="s">
        <v>21</v>
      </c>
      <c r="F12" s="24">
        <f>SUM([1]REP_EPG034_EjecucionPresupuesta!T9)</f>
        <v>971645601320</v>
      </c>
      <c r="G12" s="24">
        <f>SUM([1]REP_EPG034_EjecucionPresupuesta!V9)</f>
        <v>937134153417.76001</v>
      </c>
      <c r="H12" s="24">
        <f>SUM([1]REP_EPG034_EjecucionPresupuesta!W9)</f>
        <v>34511447902.239998</v>
      </c>
      <c r="I12" s="24">
        <f>SUM([1]REP_EPG034_EjecucionPresupuesta!X9)</f>
        <v>724616209713.97998</v>
      </c>
      <c r="J12" s="24">
        <f>SUM([1]REP_EPG034_EjecucionPresupuesta!Y9)</f>
        <v>521985530323.84003</v>
      </c>
      <c r="K12" s="24">
        <f>SUM([1]REP_EPG034_EjecucionPresupuesta!AA9)</f>
        <v>506059259334.84003</v>
      </c>
      <c r="L12" s="19">
        <f t="shared" si="1"/>
        <v>0.74576183819447583</v>
      </c>
      <c r="M12" s="19">
        <f t="shared" si="2"/>
        <v>0.5372180243647604</v>
      </c>
      <c r="N12" s="19">
        <f t="shared" si="3"/>
        <v>0.52082699561172141</v>
      </c>
    </row>
    <row r="13" spans="1:14" ht="22.5" x14ac:dyDescent="0.25">
      <c r="A13" s="25" t="s">
        <v>33</v>
      </c>
      <c r="B13" s="26"/>
      <c r="C13" s="26"/>
      <c r="D13" s="26"/>
      <c r="E13" s="25"/>
      <c r="F13" s="25">
        <f t="shared" ref="F13:K13" si="8">SUM(F11:F12)</f>
        <v>975914517422</v>
      </c>
      <c r="G13" s="25">
        <f t="shared" si="8"/>
        <v>940943097829.26001</v>
      </c>
      <c r="H13" s="25">
        <f t="shared" si="8"/>
        <v>34971419592.739998</v>
      </c>
      <c r="I13" s="25">
        <f t="shared" si="8"/>
        <v>727193004713.97998</v>
      </c>
      <c r="J13" s="25">
        <f t="shared" si="8"/>
        <v>524226325323.58002</v>
      </c>
      <c r="K13" s="25">
        <f t="shared" si="8"/>
        <v>508300054334.58002</v>
      </c>
      <c r="L13" s="23">
        <f t="shared" si="1"/>
        <v>0.74514006271261446</v>
      </c>
      <c r="M13" s="23">
        <f t="shared" si="2"/>
        <v>0.53716418391683451</v>
      </c>
      <c r="N13" s="23">
        <f t="shared" si="3"/>
        <v>0.52084485399122671</v>
      </c>
    </row>
    <row r="14" spans="1:14" x14ac:dyDescent="0.25">
      <c r="A14" s="16" t="s">
        <v>34</v>
      </c>
      <c r="B14" s="17" t="s">
        <v>18</v>
      </c>
      <c r="C14" s="17" t="s">
        <v>19</v>
      </c>
      <c r="D14" s="17" t="s">
        <v>20</v>
      </c>
      <c r="E14" s="16" t="s">
        <v>21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7825691214</v>
      </c>
      <c r="J14" s="24">
        <f>SUM([1]REP_EPG034_EjecucionPresupuesta!Y13)</f>
        <v>7825691213</v>
      </c>
      <c r="K14" s="24">
        <f>SUM([1]REP_EPG034_EjecucionPresupuesta!AA13)</f>
        <v>7806854438</v>
      </c>
      <c r="L14" s="19">
        <f t="shared" si="1"/>
        <v>0.91607838526912178</v>
      </c>
      <c r="M14" s="19">
        <f t="shared" si="2"/>
        <v>0.91607838515206141</v>
      </c>
      <c r="N14" s="19">
        <f t="shared" si="3"/>
        <v>0.91387334511741158</v>
      </c>
    </row>
    <row r="15" spans="1:14" x14ac:dyDescent="0.25">
      <c r="A15" s="16" t="s">
        <v>34</v>
      </c>
      <c r="B15" s="17" t="s">
        <v>18</v>
      </c>
      <c r="C15" s="17" t="s">
        <v>19</v>
      </c>
      <c r="D15" s="17" t="s">
        <v>20</v>
      </c>
      <c r="E15" s="16" t="s">
        <v>21</v>
      </c>
      <c r="F15" s="24">
        <f>[1]REP_EPG034_EjecucionPresupuesta!T10+[1]REP_EPG034_EjecucionPresupuesta!T11+[1]REP_EPG034_EjecucionPresupuesta!T12+[1]REP_EPG034_EjecucionPresupuesta!T14</f>
        <v>29187898578</v>
      </c>
      <c r="G15" s="24">
        <f>[1]REP_EPG034_EjecucionPresupuesta!V10+[1]REP_EPG034_EjecucionPresupuesta!V11+[1]REP_EPG034_EjecucionPresupuesta!V12+[1]REP_EPG034_EjecucionPresupuesta!V14</f>
        <v>22741408466</v>
      </c>
      <c r="H15" s="24">
        <f>[1]REP_EPG034_EjecucionPresupuesta!W10+[1]REP_EPG034_EjecucionPresupuesta!W11+[1]REP_EPG034_EjecucionPresupuesta!W12+[1]REP_EPG034_EjecucionPresupuesta!W14</f>
        <v>6446490112</v>
      </c>
      <c r="I15" s="24">
        <f>[1]REP_EPG034_EjecucionPresupuesta!X10+[1]REP_EPG034_EjecucionPresupuesta!X11+[1]REP_EPG034_EjecucionPresupuesta!X12+[1]REP_EPG034_EjecucionPresupuesta!X14</f>
        <v>16432438192</v>
      </c>
      <c r="J15" s="24">
        <f>[1]REP_EPG034_EjecucionPresupuesta!Y10+[1]REP_EPG034_EjecucionPresupuesta!Y11+[1]REP_EPG034_EjecucionPresupuesta!Y12+[1]REP_EPG034_EjecucionPresupuesta!Y14</f>
        <v>14309676019.6</v>
      </c>
      <c r="K15" s="24">
        <f>[1]REP_EPG034_EjecucionPresupuesta!AA10+[1]REP_EPG034_EjecucionPresupuesta!AA11+[1]REP_EPG034_EjecucionPresupuesta!AA12+[1]REP_EPG034_EjecucionPresupuesta!AA14</f>
        <v>14309676019.6</v>
      </c>
      <c r="L15" s="19">
        <f t="shared" si="1"/>
        <v>0.56298805301405763</v>
      </c>
      <c r="M15" s="19">
        <f t="shared" si="2"/>
        <v>0.49026057773085907</v>
      </c>
      <c r="N15" s="19">
        <f t="shared" si="3"/>
        <v>0.49026057773085907</v>
      </c>
    </row>
    <row r="16" spans="1:14" x14ac:dyDescent="0.25">
      <c r="A16" s="25" t="s">
        <v>35</v>
      </c>
      <c r="B16" s="26"/>
      <c r="C16" s="26"/>
      <c r="D16" s="26"/>
      <c r="E16" s="25"/>
      <c r="F16" s="27">
        <f t="shared" ref="F16:K16" si="9">SUM(F14:F15)</f>
        <v>37730498578</v>
      </c>
      <c r="G16" s="27">
        <f t="shared" si="9"/>
        <v>31284008466</v>
      </c>
      <c r="H16" s="27">
        <f t="shared" si="9"/>
        <v>6446490112</v>
      </c>
      <c r="I16" s="27">
        <f t="shared" si="9"/>
        <v>24258129406</v>
      </c>
      <c r="J16" s="27">
        <f t="shared" si="9"/>
        <v>22135367232.599998</v>
      </c>
      <c r="K16" s="27">
        <f t="shared" si="9"/>
        <v>22116530457.599998</v>
      </c>
      <c r="L16" s="23">
        <f t="shared" si="1"/>
        <v>0.64293158903933745</v>
      </c>
      <c r="M16" s="23">
        <f t="shared" si="2"/>
        <v>0.58667041430262856</v>
      </c>
      <c r="N16" s="23">
        <f t="shared" si="3"/>
        <v>0.5861711689782908</v>
      </c>
    </row>
    <row r="17" spans="1:14" x14ac:dyDescent="0.25">
      <c r="A17" s="16" t="s">
        <v>36</v>
      </c>
      <c r="B17" s="17" t="s">
        <v>25</v>
      </c>
      <c r="C17" s="17" t="s">
        <v>19</v>
      </c>
      <c r="D17" s="17" t="s">
        <v>26</v>
      </c>
      <c r="E17" s="16" t="s">
        <v>27</v>
      </c>
      <c r="F17" s="28">
        <f>SUM([1]REP_EPG034_EjecucionPresupuesta!T15)</f>
        <v>131144217016</v>
      </c>
      <c r="G17" s="28">
        <f>SUM([1]REP_EPG034_EjecucionPresupuesta!V15)</f>
        <v>126033912256</v>
      </c>
      <c r="H17" s="28">
        <f>SUM([1]REP_EPG034_EjecucionPresupuesta!W15)</f>
        <v>5110304760</v>
      </c>
      <c r="I17" s="28">
        <f>SUM([1]REP_EPG034_EjecucionPresupuesta!X15)</f>
        <v>121748495402.86</v>
      </c>
      <c r="J17" s="28">
        <f>SUM([1]REP_EPG034_EjecucionPresupuesta!Y15)</f>
        <v>90885893046.740005</v>
      </c>
      <c r="K17" s="28">
        <f>SUM([1]REP_EPG034_EjecucionPresupuesta!AA15)</f>
        <v>86970054486.470001</v>
      </c>
      <c r="L17" s="19">
        <f t="shared" si="1"/>
        <v>0.92835580685960639</v>
      </c>
      <c r="M17" s="19">
        <f t="shared" si="2"/>
        <v>0.69302249931197235</v>
      </c>
      <c r="N17" s="19">
        <f t="shared" si="3"/>
        <v>0.6631634735053501</v>
      </c>
    </row>
    <row r="18" spans="1:14" x14ac:dyDescent="0.25">
      <c r="A18" s="25" t="s">
        <v>37</v>
      </c>
      <c r="B18" s="26"/>
      <c r="C18" s="26"/>
      <c r="D18" s="26"/>
      <c r="E18" s="25"/>
      <c r="F18" s="27">
        <f t="shared" ref="F18:K18" si="10">SUM(F17)</f>
        <v>131144217016</v>
      </c>
      <c r="G18" s="27">
        <f t="shared" si="10"/>
        <v>126033912256</v>
      </c>
      <c r="H18" s="27">
        <f t="shared" si="10"/>
        <v>5110304760</v>
      </c>
      <c r="I18" s="27">
        <f t="shared" si="10"/>
        <v>121748495402.86</v>
      </c>
      <c r="J18" s="27">
        <f t="shared" si="10"/>
        <v>90885893046.740005</v>
      </c>
      <c r="K18" s="27">
        <f t="shared" si="10"/>
        <v>86970054486.470001</v>
      </c>
      <c r="L18" s="23">
        <f t="shared" si="1"/>
        <v>0.92835580685960639</v>
      </c>
      <c r="M18" s="23">
        <f t="shared" si="2"/>
        <v>0.69302249931197235</v>
      </c>
      <c r="N18" s="23">
        <f t="shared" si="3"/>
        <v>0.6631634735053501</v>
      </c>
    </row>
    <row r="19" spans="1:14" x14ac:dyDescent="0.25">
      <c r="A19" s="16" t="s">
        <v>38</v>
      </c>
      <c r="B19" s="17" t="s">
        <v>18</v>
      </c>
      <c r="C19" s="17" t="s">
        <v>19</v>
      </c>
      <c r="D19" s="29">
        <v>10</v>
      </c>
      <c r="E19" s="16" t="s">
        <v>21</v>
      </c>
      <c r="F19" s="28">
        <f>SUM([1]REP_EPG034_EjecucionPresupuesta!T16)</f>
        <v>1303184000</v>
      </c>
      <c r="G19" s="28">
        <f>SUM([1]REP_EPG034_EjecucionPresupuesta!V16)</f>
        <v>1303184000</v>
      </c>
      <c r="H19" s="28">
        <f>SUM([1]REP_EPG034_EjecucionPresupuesta!W16)</f>
        <v>0</v>
      </c>
      <c r="I19" s="28">
        <f>SUM([1]REP_EPG034_EjecucionPresupuesta!X16)</f>
        <v>552245914.60000002</v>
      </c>
      <c r="J19" s="28">
        <f>SUM([1]REP_EPG034_EjecucionPresupuesta!Y16)</f>
        <v>552245914.60000002</v>
      </c>
      <c r="K19" s="28">
        <f>SUM([1]REP_EPG034_EjecucionPresupuesta!AA16)</f>
        <v>552245914.60000002</v>
      </c>
      <c r="L19" s="19">
        <f t="shared" si="1"/>
        <v>0.42376664738056946</v>
      </c>
      <c r="M19" s="19">
        <f t="shared" si="2"/>
        <v>0.42376664738056946</v>
      </c>
      <c r="N19" s="19">
        <f t="shared" si="3"/>
        <v>0.42376664738056946</v>
      </c>
    </row>
    <row r="20" spans="1:14" ht="22.5" x14ac:dyDescent="0.25">
      <c r="A20" s="16" t="s">
        <v>39</v>
      </c>
      <c r="B20" s="17" t="s">
        <v>18</v>
      </c>
      <c r="C20" s="17" t="s">
        <v>40</v>
      </c>
      <c r="D20" s="29">
        <v>11</v>
      </c>
      <c r="E20" s="16" t="s">
        <v>41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 t="shared" si="1"/>
        <v>0</v>
      </c>
      <c r="M20" s="19">
        <f t="shared" si="2"/>
        <v>0</v>
      </c>
      <c r="N20" s="19">
        <f t="shared" si="3"/>
        <v>0</v>
      </c>
    </row>
    <row r="21" spans="1:14" ht="22.5" x14ac:dyDescent="0.25">
      <c r="A21" s="16" t="s">
        <v>42</v>
      </c>
      <c r="B21" s="17" t="s">
        <v>18</v>
      </c>
      <c r="C21" s="17" t="s">
        <v>19</v>
      </c>
      <c r="D21" s="29">
        <v>10</v>
      </c>
      <c r="E21" s="16" t="s">
        <v>21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1169306</v>
      </c>
      <c r="J21" s="28">
        <f>[1]REP_EPG034_EjecucionPresupuesta!Y17+[1]REP_EPG034_EjecucionPresupuesta!Y19</f>
        <v>1169306</v>
      </c>
      <c r="K21" s="28">
        <f>[1]REP_EPG034_EjecucionPresupuesta!AA17+[1]REP_EPG034_EjecucionPresupuesta!AA19</f>
        <v>1169306</v>
      </c>
      <c r="L21" s="19">
        <f t="shared" si="1"/>
        <v>1.8327680250783698E-2</v>
      </c>
      <c r="M21" s="19">
        <f t="shared" si="2"/>
        <v>1.8327680250783698E-2</v>
      </c>
      <c r="N21" s="19">
        <f t="shared" si="3"/>
        <v>1.8327680250783698E-2</v>
      </c>
    </row>
    <row r="22" spans="1:14" ht="33.75" x14ac:dyDescent="0.25">
      <c r="A22" s="25" t="s">
        <v>43</v>
      </c>
      <c r="B22" s="26"/>
      <c r="C22" s="26"/>
      <c r="D22" s="26"/>
      <c r="E22" s="25"/>
      <c r="F22" s="27">
        <f t="shared" ref="F22:K22" si="11">SUM(F19:F21)</f>
        <v>2011084000</v>
      </c>
      <c r="G22" s="27">
        <f t="shared" si="11"/>
        <v>1313884000</v>
      </c>
      <c r="H22" s="27">
        <f t="shared" si="11"/>
        <v>697200000</v>
      </c>
      <c r="I22" s="27">
        <f t="shared" si="11"/>
        <v>553415220.60000002</v>
      </c>
      <c r="J22" s="27">
        <f t="shared" si="11"/>
        <v>553415220.60000002</v>
      </c>
      <c r="K22" s="27">
        <f t="shared" si="11"/>
        <v>553415220.60000002</v>
      </c>
      <c r="L22" s="23">
        <f t="shared" si="1"/>
        <v>0.27518254861557251</v>
      </c>
      <c r="M22" s="23">
        <f t="shared" si="2"/>
        <v>0.27518254861557251</v>
      </c>
      <c r="N22" s="23">
        <f t="shared" si="3"/>
        <v>0.27518254861557251</v>
      </c>
    </row>
    <row r="23" spans="1:14" x14ac:dyDescent="0.25">
      <c r="A23" s="30" t="s">
        <v>44</v>
      </c>
      <c r="B23" s="31" t="s">
        <v>18</v>
      </c>
      <c r="C23" s="31" t="s">
        <v>19</v>
      </c>
      <c r="D23" s="31" t="s">
        <v>23</v>
      </c>
      <c r="E23" s="30" t="s">
        <v>24</v>
      </c>
      <c r="F23" s="32">
        <f t="shared" ref="F23:K23" si="12">SUM(F24:F26)</f>
        <v>9000000000</v>
      </c>
      <c r="G23" s="32">
        <f t="shared" si="12"/>
        <v>5500000000</v>
      </c>
      <c r="H23" s="32">
        <f t="shared" si="12"/>
        <v>1500000000</v>
      </c>
      <c r="I23" s="32">
        <f t="shared" si="12"/>
        <v>5496079371</v>
      </c>
      <c r="J23" s="32">
        <f t="shared" si="12"/>
        <v>3575046042</v>
      </c>
      <c r="K23" s="32">
        <f t="shared" si="12"/>
        <v>3449252662</v>
      </c>
      <c r="L23" s="19">
        <f t="shared" si="1"/>
        <v>0.61067548566666663</v>
      </c>
      <c r="M23" s="19">
        <f t="shared" si="2"/>
        <v>0.39722733799999999</v>
      </c>
      <c r="N23" s="19">
        <f t="shared" si="3"/>
        <v>0.38325029577777781</v>
      </c>
    </row>
    <row r="24" spans="1:14" ht="56.25" x14ac:dyDescent="0.25">
      <c r="A24" s="16" t="s">
        <v>45</v>
      </c>
      <c r="B24" s="17" t="s">
        <v>18</v>
      </c>
      <c r="C24" s="17" t="s">
        <v>19</v>
      </c>
      <c r="D24" s="29">
        <v>11</v>
      </c>
      <c r="E24" s="16" t="s">
        <v>24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33.75" x14ac:dyDescent="0.25">
      <c r="A25" s="16" t="s">
        <v>46</v>
      </c>
      <c r="B25" s="17" t="s">
        <v>18</v>
      </c>
      <c r="C25" s="17" t="s">
        <v>19</v>
      </c>
      <c r="D25" s="29">
        <v>11</v>
      </c>
      <c r="E25" s="16" t="s">
        <v>24</v>
      </c>
      <c r="F25" s="24">
        <f>SUM([1]REP_EPG034_EjecucionPresupuesta!T21)</f>
        <v>4000000000</v>
      </c>
      <c r="G25" s="24">
        <f>SUM([1]REP_EPG034_EjecucionPresupuesta!V21)</f>
        <v>2500000000</v>
      </c>
      <c r="H25" s="24">
        <f>SUM([1]REP_EPG034_EjecucionPresupuesta!W21)</f>
        <v>1500000000</v>
      </c>
      <c r="I25" s="24">
        <f>SUM([1]REP_EPG034_EjecucionPresupuesta!X21)</f>
        <v>2500000000</v>
      </c>
      <c r="J25" s="24">
        <f>SUM([1]REP_EPG034_EjecucionPresupuesta!Y21)</f>
        <v>717597994</v>
      </c>
      <c r="K25" s="24">
        <f>SUM([1]REP_EPG034_EjecucionPresupuesta!AA21)</f>
        <v>591804614</v>
      </c>
      <c r="L25" s="19"/>
      <c r="M25" s="19"/>
      <c r="N25" s="19"/>
    </row>
    <row r="26" spans="1:14" ht="33.75" x14ac:dyDescent="0.25">
      <c r="A26" s="16" t="s">
        <v>47</v>
      </c>
      <c r="B26" s="17" t="s">
        <v>18</v>
      </c>
      <c r="C26" s="17" t="s">
        <v>19</v>
      </c>
      <c r="D26" s="29">
        <v>11</v>
      </c>
      <c r="E26" s="16" t="s">
        <v>24</v>
      </c>
      <c r="F26" s="24">
        <f>SUM([1]REP_EPG034_EjecucionPresupuesta!T22)</f>
        <v>3000000000</v>
      </c>
      <c r="G26" s="24">
        <f>SUM([1]REP_EPG034_EjecucionPresupuesta!V22)</f>
        <v>3000000000</v>
      </c>
      <c r="H26" s="24">
        <f>SUM([1]REP_EPG034_EjecucionPresupuesta!W22)</f>
        <v>0</v>
      </c>
      <c r="I26" s="24">
        <f>SUM([1]REP_EPG034_EjecucionPresupuesta!X22)</f>
        <v>2996079371</v>
      </c>
      <c r="J26" s="24">
        <f>SUM([1]REP_EPG034_EjecucionPresupuesta!Y22)</f>
        <v>2857448048</v>
      </c>
      <c r="K26" s="24">
        <f>SUM([1]REP_EPG034_EjecucionPresupuesta!AA22)</f>
        <v>2857448048</v>
      </c>
      <c r="L26" s="19">
        <f>+I26/F26</f>
        <v>0.99869312366666663</v>
      </c>
      <c r="M26" s="19">
        <f>+J26/F26</f>
        <v>0.95248268266666669</v>
      </c>
      <c r="N26" s="19">
        <f>+K26/F26</f>
        <v>0.95248268266666669</v>
      </c>
    </row>
    <row r="27" spans="1:14" x14ac:dyDescent="0.25">
      <c r="A27" s="33" t="s">
        <v>48</v>
      </c>
      <c r="B27" s="33"/>
      <c r="C27" s="33"/>
      <c r="D27" s="33"/>
      <c r="E27" s="33"/>
      <c r="F27" s="34">
        <f t="shared" ref="F27:K27" si="13">F8+F23</f>
        <v>1257738717016</v>
      </c>
      <c r="G27" s="34">
        <f t="shared" si="13"/>
        <v>1207013302541.26</v>
      </c>
      <c r="H27" s="34">
        <f t="shared" si="13"/>
        <v>48725414474.739998</v>
      </c>
      <c r="I27" s="34">
        <f t="shared" si="13"/>
        <v>945507742008.81995</v>
      </c>
      <c r="J27" s="34">
        <f t="shared" si="13"/>
        <v>707568643387.8999</v>
      </c>
      <c r="K27" s="34">
        <f>K8+K23</f>
        <v>687573806674.62988</v>
      </c>
      <c r="L27" s="23">
        <f>+I27/F27</f>
        <v>0.75175211609295789</v>
      </c>
      <c r="M27" s="23">
        <f>+J27/F27</f>
        <v>0.56257204601812283</v>
      </c>
      <c r="N27" s="23">
        <f>+K27/F27</f>
        <v>0.5466745973328283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SEPTIEMBRE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2021-10-01T14:14:26Z</dcterms:created>
  <dcterms:modified xsi:type="dcterms:W3CDTF">2021-10-01T14:18:15Z</dcterms:modified>
</cp:coreProperties>
</file>