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wek\OneDrive\Documentos\TRABAJO VIRTUAL VANESSA\CALIDAD\INDICADORES\2022\ENERO 2022\"/>
    </mc:Choice>
  </mc:AlternateContent>
  <bookViews>
    <workbookView xWindow="0" yWindow="0" windowWidth="20490" windowHeight="7650"/>
  </bookViews>
  <sheets>
    <sheet name="EJECUCION A 31 ENERO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N22" i="1"/>
  <c r="M22" i="1"/>
  <c r="L22" i="1"/>
  <c r="K31" i="1"/>
  <c r="N31" i="1" s="1"/>
  <c r="J31" i="1"/>
  <c r="M31" i="1" s="1"/>
  <c r="I31" i="1"/>
  <c r="L31" i="1" s="1"/>
  <c r="H31" i="1"/>
  <c r="G31" i="1"/>
  <c r="F31" i="1"/>
  <c r="L30" i="1"/>
  <c r="K30" i="1"/>
  <c r="N30" i="1" s="1"/>
  <c r="J30" i="1"/>
  <c r="M30" i="1" s="1"/>
  <c r="I30" i="1"/>
  <c r="H30" i="1"/>
  <c r="G30" i="1"/>
  <c r="F30" i="1"/>
  <c r="M29" i="1"/>
  <c r="K29" i="1"/>
  <c r="N29" i="1" s="1"/>
  <c r="J29" i="1"/>
  <c r="I29" i="1"/>
  <c r="L29" i="1" s="1"/>
  <c r="H29" i="1"/>
  <c r="G29" i="1"/>
  <c r="F29" i="1"/>
  <c r="K28" i="1"/>
  <c r="J28" i="1"/>
  <c r="M28" i="1" s="1"/>
  <c r="I28" i="1"/>
  <c r="L28" i="1" s="1"/>
  <c r="H28" i="1"/>
  <c r="G28" i="1"/>
  <c r="F28" i="1"/>
  <c r="N28" i="1" s="1"/>
  <c r="K27" i="1"/>
  <c r="N27" i="1" s="1"/>
  <c r="J27" i="1"/>
  <c r="M27" i="1" s="1"/>
  <c r="I27" i="1"/>
  <c r="L27" i="1" s="1"/>
  <c r="H27" i="1"/>
  <c r="G27" i="1"/>
  <c r="F27" i="1"/>
  <c r="F25" i="1" s="1"/>
  <c r="L26" i="1"/>
  <c r="K26" i="1"/>
  <c r="N26" i="1" s="1"/>
  <c r="J26" i="1"/>
  <c r="M26" i="1" s="1"/>
  <c r="I26" i="1"/>
  <c r="H26" i="1"/>
  <c r="G26" i="1"/>
  <c r="G25" i="1" s="1"/>
  <c r="F26" i="1"/>
  <c r="I25" i="1"/>
  <c r="L25" i="1" s="1"/>
  <c r="H25" i="1"/>
  <c r="K23" i="1"/>
  <c r="J23" i="1"/>
  <c r="I23" i="1"/>
  <c r="H23" i="1"/>
  <c r="G23" i="1"/>
  <c r="F23" i="1"/>
  <c r="K22" i="1"/>
  <c r="K24" i="1" s="1"/>
  <c r="J22" i="1"/>
  <c r="J24" i="1" s="1"/>
  <c r="M24" i="1" s="1"/>
  <c r="I22" i="1"/>
  <c r="I24" i="1" s="1"/>
  <c r="L24" i="1" s="1"/>
  <c r="H22" i="1"/>
  <c r="H24" i="1" s="1"/>
  <c r="G22" i="1"/>
  <c r="G24" i="1" s="1"/>
  <c r="F22" i="1"/>
  <c r="F24" i="1" s="1"/>
  <c r="L20" i="1"/>
  <c r="K20" i="1"/>
  <c r="N20" i="1" s="1"/>
  <c r="J20" i="1"/>
  <c r="M20" i="1" s="1"/>
  <c r="I20" i="1"/>
  <c r="H20" i="1"/>
  <c r="G20" i="1"/>
  <c r="F20" i="1"/>
  <c r="M19" i="1"/>
  <c r="K19" i="1"/>
  <c r="N19" i="1" s="1"/>
  <c r="J19" i="1"/>
  <c r="I19" i="1"/>
  <c r="L19" i="1" s="1"/>
  <c r="H19" i="1"/>
  <c r="G19" i="1"/>
  <c r="F19" i="1"/>
  <c r="K18" i="1"/>
  <c r="K21" i="1" s="1"/>
  <c r="J18" i="1"/>
  <c r="J21" i="1" s="1"/>
  <c r="I18" i="1"/>
  <c r="I21" i="1" s="1"/>
  <c r="H18" i="1"/>
  <c r="H21" i="1" s="1"/>
  <c r="G18" i="1"/>
  <c r="G21" i="1" s="1"/>
  <c r="F18" i="1"/>
  <c r="N18" i="1" s="1"/>
  <c r="J17" i="1"/>
  <c r="M17" i="1" s="1"/>
  <c r="F17" i="1"/>
  <c r="L16" i="1"/>
  <c r="K16" i="1"/>
  <c r="K17" i="1" s="1"/>
  <c r="N17" i="1" s="1"/>
  <c r="J16" i="1"/>
  <c r="M16" i="1" s="1"/>
  <c r="I16" i="1"/>
  <c r="I17" i="1" s="1"/>
  <c r="L17" i="1" s="1"/>
  <c r="H16" i="1"/>
  <c r="H17" i="1" s="1"/>
  <c r="G16" i="1"/>
  <c r="G17" i="1" s="1"/>
  <c r="F16" i="1"/>
  <c r="H15" i="1"/>
  <c r="K14" i="1"/>
  <c r="J14" i="1"/>
  <c r="M14" i="1" s="1"/>
  <c r="I14" i="1"/>
  <c r="I15" i="1" s="1"/>
  <c r="L15" i="1" s="1"/>
  <c r="H14" i="1"/>
  <c r="G14" i="1"/>
  <c r="F14" i="1"/>
  <c r="N14" i="1" s="1"/>
  <c r="K13" i="1"/>
  <c r="N13" i="1" s="1"/>
  <c r="J13" i="1"/>
  <c r="M13" i="1" s="1"/>
  <c r="I13" i="1"/>
  <c r="L13" i="1" s="1"/>
  <c r="H13" i="1"/>
  <c r="G13" i="1"/>
  <c r="G15" i="1" s="1"/>
  <c r="F13" i="1"/>
  <c r="F15" i="1" s="1"/>
  <c r="K12" i="1"/>
  <c r="G12" i="1"/>
  <c r="M11" i="1"/>
  <c r="K11" i="1"/>
  <c r="N11" i="1" s="1"/>
  <c r="J11" i="1"/>
  <c r="J12" i="1" s="1"/>
  <c r="I11" i="1"/>
  <c r="L11" i="1" s="1"/>
  <c r="H11" i="1"/>
  <c r="H12" i="1" s="1"/>
  <c r="G11" i="1"/>
  <c r="F11" i="1"/>
  <c r="F12" i="1" s="1"/>
  <c r="I10" i="1"/>
  <c r="L10" i="1" s="1"/>
  <c r="K9" i="1"/>
  <c r="N9" i="1" s="1"/>
  <c r="J9" i="1"/>
  <c r="J10" i="1" s="1"/>
  <c r="I9" i="1"/>
  <c r="H9" i="1"/>
  <c r="H10" i="1" s="1"/>
  <c r="G9" i="1"/>
  <c r="G10" i="1" s="1"/>
  <c r="F9" i="1"/>
  <c r="F10" i="1" s="1"/>
  <c r="M7" i="1"/>
  <c r="K7" i="1"/>
  <c r="J7" i="1"/>
  <c r="I7" i="1"/>
  <c r="L7" i="1" s="1"/>
  <c r="H7" i="1"/>
  <c r="H8" i="1" s="1"/>
  <c r="H32" i="1" s="1"/>
  <c r="G7" i="1"/>
  <c r="F7" i="1"/>
  <c r="N7" i="1" s="1"/>
  <c r="K6" i="1"/>
  <c r="J6" i="1"/>
  <c r="M6" i="1" s="1"/>
  <c r="I6" i="1"/>
  <c r="L6" i="1" s="1"/>
  <c r="H6" i="1"/>
  <c r="G6" i="1"/>
  <c r="F6" i="1"/>
  <c r="N6" i="1" s="1"/>
  <c r="K5" i="1"/>
  <c r="K8" i="1" s="1"/>
  <c r="J5" i="1"/>
  <c r="J8" i="1" s="1"/>
  <c r="I5" i="1"/>
  <c r="I8" i="1" s="1"/>
  <c r="H5" i="1"/>
  <c r="G5" i="1"/>
  <c r="G8" i="1" s="1"/>
  <c r="F5" i="1"/>
  <c r="F8" i="1" s="1"/>
  <c r="F32" i="1" s="1"/>
  <c r="M12" i="1" l="1"/>
  <c r="N12" i="1"/>
  <c r="N24" i="1"/>
  <c r="J32" i="1"/>
  <c r="M32" i="1" s="1"/>
  <c r="M8" i="1"/>
  <c r="G32" i="1"/>
  <c r="N8" i="1"/>
  <c r="K32" i="1"/>
  <c r="N32" i="1" s="1"/>
  <c r="L8" i="1"/>
  <c r="I32" i="1"/>
  <c r="L32" i="1" s="1"/>
  <c r="M10" i="1"/>
  <c r="L5" i="1"/>
  <c r="L9" i="1"/>
  <c r="K10" i="1"/>
  <c r="N10" i="1" s="1"/>
  <c r="I12" i="1"/>
  <c r="L12" i="1" s="1"/>
  <c r="J15" i="1"/>
  <c r="M15" i="1" s="1"/>
  <c r="J25" i="1"/>
  <c r="M25" i="1" s="1"/>
  <c r="M5" i="1"/>
  <c r="M9" i="1"/>
  <c r="L14" i="1"/>
  <c r="K15" i="1"/>
  <c r="N15" i="1" s="1"/>
  <c r="N16" i="1"/>
  <c r="L18" i="1"/>
  <c r="K25" i="1"/>
  <c r="N25" i="1" s="1"/>
  <c r="N5" i="1"/>
  <c r="M18" i="1"/>
  <c r="F21" i="1"/>
  <c r="L21" i="1" s="1"/>
  <c r="N21" i="1" l="1"/>
  <c r="M21" i="1"/>
</calcChain>
</file>

<file path=xl/sharedStrings.xml><?xml version="1.0" encoding="utf-8"?>
<sst xmlns="http://schemas.openxmlformats.org/spreadsheetml/2006/main" count="120" uniqueCount="56">
  <si>
    <t>UNIDAD NACIONAL DE PROTECCION - UNP EJECUCION A ENERO 31 DE 2022</t>
  </si>
  <si>
    <t>UNIDAD EJECUTORA: 37-08-00  MES: ENERO 31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</si>
  <si>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</si>
  <si>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</si>
  <si>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</si>
  <si>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</si>
  <si>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</si>
  <si>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</si>
  <si>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</si>
  <si>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</si>
  <si>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</si>
  <si>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</si>
  <si>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</si>
  <si>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</si>
  <si>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</si>
  <si>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</si>
  <si>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</si>
  <si>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</si>
  <si>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</si>
  <si>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</si>
  <si>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</si>
  <si>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</si>
  <si>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</si>
  <si>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</si>
  <si>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</si>
  <si>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</si>
  <si>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</si>
  <si>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</si>
  <si>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</si>
  <si>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</si>
  <si>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</si>
  <si>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</si>
  <si>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</si>
  <si>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</si>
  <si>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</si>
  <si>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</si>
  <si>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</si>
  <si>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</si>
  <si>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</si>
  <si>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</si>
  <si>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</si>
  <si>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</si>
  <si>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</si>
  <si>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</si>
  <si>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</si>
  <si>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</si>
  <si>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</si>
  <si>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</si>
  <si>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</si>
  <si>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</si>
  <si>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</si>
  <si>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</si>
  <si>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</si>
  <si>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</si>
  <si>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 xml:space="preserve">TOTAL </t>
  </si>
  <si>
    <t>RECURSOS DEL CREDITO EXTERNO PREVIA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</si>
</sst>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/>
    <cellStyle name="Millares 4 7 2 7 5 2 2 2" xfId="2"/>
    <cellStyle name="Normal" xfId="0" builtinId="0"/>
    <cellStyle name="Normal 2 4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2\ENERO%202022\E.P.%20AGREGADA%20A%2031%20ENERO%20DE%20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1\DICIEMBRE-2021\E.P.%20AGREGADA%20A%2031%20DICIEMBRE%20DE%202021-31-ENE-2022%20-%20defini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ENERO 2022"/>
    </sheetNames>
    <sheetDataSet>
      <sheetData sheetId="0">
        <row r="5">
          <cell r="T5">
            <v>69201200000</v>
          </cell>
          <cell r="V5">
            <v>69201200000</v>
          </cell>
          <cell r="W5">
            <v>0</v>
          </cell>
          <cell r="X5">
            <v>4518617507</v>
          </cell>
          <cell r="Y5">
            <v>4518617507</v>
          </cell>
          <cell r="AA5">
            <v>4514206430</v>
          </cell>
        </row>
        <row r="6">
          <cell r="T6">
            <v>30564300000</v>
          </cell>
          <cell r="V6">
            <v>30564300000</v>
          </cell>
          <cell r="W6">
            <v>0</v>
          </cell>
          <cell r="X6">
            <v>2068389000</v>
          </cell>
          <cell r="Y6">
            <v>2068282200</v>
          </cell>
          <cell r="AA6">
            <v>2066580900</v>
          </cell>
        </row>
        <row r="7">
          <cell r="T7">
            <v>5472900000</v>
          </cell>
          <cell r="V7">
            <v>5472900000</v>
          </cell>
          <cell r="W7">
            <v>0</v>
          </cell>
          <cell r="X7">
            <v>355874954.75999999</v>
          </cell>
          <cell r="Y7">
            <v>355874954.75999999</v>
          </cell>
          <cell r="AA7">
            <v>355874954.75999999</v>
          </cell>
        </row>
        <row r="8">
          <cell r="T8">
            <v>983673700000</v>
          </cell>
          <cell r="V8">
            <v>956357211720.5</v>
          </cell>
          <cell r="W8">
            <v>27316488279.5</v>
          </cell>
          <cell r="X8">
            <v>239486050301.45001</v>
          </cell>
          <cell r="Y8">
            <v>5890718270.9499998</v>
          </cell>
          <cell r="AA8">
            <v>4552521668</v>
          </cell>
        </row>
        <row r="9">
          <cell r="T9">
            <v>50000000000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22568485</v>
          </cell>
          <cell r="Y10">
            <v>22257409</v>
          </cell>
          <cell r="AA10">
            <v>22257409</v>
          </cell>
        </row>
        <row r="11">
          <cell r="T11">
            <v>20983700000</v>
          </cell>
          <cell r="V11">
            <v>11915210115</v>
          </cell>
          <cell r="W11">
            <v>9068489885</v>
          </cell>
          <cell r="X11">
            <v>1642260115</v>
          </cell>
          <cell r="Y11">
            <v>0</v>
          </cell>
          <cell r="AA11">
            <v>0</v>
          </cell>
        </row>
        <row r="12">
          <cell r="T12">
            <v>1090000000</v>
          </cell>
          <cell r="V12">
            <v>0</v>
          </cell>
          <cell r="W12">
            <v>1090000000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15230700000</v>
          </cell>
          <cell r="V13">
            <v>15230700000</v>
          </cell>
          <cell r="W13">
            <v>0</v>
          </cell>
          <cell r="X13">
            <v>785439214</v>
          </cell>
          <cell r="Y13">
            <v>785439214</v>
          </cell>
          <cell r="AA13">
            <v>110000000</v>
          </cell>
        </row>
        <row r="14">
          <cell r="T14">
            <v>137741700000</v>
          </cell>
          <cell r="V14">
            <v>137741699999</v>
          </cell>
          <cell r="W14">
            <v>1</v>
          </cell>
          <cell r="X14">
            <v>1621363852</v>
          </cell>
          <cell r="Y14">
            <v>46283475</v>
          </cell>
          <cell r="AA14">
            <v>0</v>
          </cell>
        </row>
        <row r="15">
          <cell r="T15">
            <v>1339700000</v>
          </cell>
          <cell r="V15">
            <v>1309700000</v>
          </cell>
          <cell r="W15">
            <v>30000000</v>
          </cell>
          <cell r="X15">
            <v>0</v>
          </cell>
          <cell r="Y15">
            <v>0</v>
          </cell>
          <cell r="AA15">
            <v>0</v>
          </cell>
        </row>
        <row r="16">
          <cell r="T16">
            <v>11000000</v>
          </cell>
          <cell r="V16">
            <v>11000000</v>
          </cell>
          <cell r="W16">
            <v>0</v>
          </cell>
          <cell r="X16">
            <v>1000000</v>
          </cell>
          <cell r="Y16">
            <v>0</v>
          </cell>
          <cell r="AA16">
            <v>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0</v>
          </cell>
          <cell r="W19">
            <v>8828110870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0</v>
          </cell>
          <cell r="W20">
            <v>2436100754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0</v>
          </cell>
          <cell r="W21">
            <v>1725000000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2002645043</v>
          </cell>
          <cell r="W22">
            <v>1622354957</v>
          </cell>
          <cell r="X22">
            <v>2002645043</v>
          </cell>
          <cell r="Y22">
            <v>0</v>
          </cell>
          <cell r="AA22">
            <v>0</v>
          </cell>
        </row>
        <row r="23">
          <cell r="T23">
            <v>323656437</v>
          </cell>
          <cell r="V23">
            <v>0</v>
          </cell>
          <cell r="W23">
            <v>323656437</v>
          </cell>
          <cell r="X23">
            <v>0</v>
          </cell>
          <cell r="Y23">
            <v>0</v>
          </cell>
          <cell r="AA23">
            <v>0</v>
          </cell>
        </row>
        <row r="24">
          <cell r="T24">
            <v>2826343563</v>
          </cell>
          <cell r="V24">
            <v>2550000000</v>
          </cell>
          <cell r="W24">
            <v>276343563</v>
          </cell>
          <cell r="X24">
            <v>2550000000</v>
          </cell>
          <cell r="Y24">
            <v>0</v>
          </cell>
          <cell r="AA24">
            <v>0</v>
          </cell>
        </row>
        <row r="25">
          <cell r="T25">
            <v>61907860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DICIEMBRE 2021"/>
      <sheetName val="#¡REF"/>
    </sheetNames>
    <sheetDataSet>
      <sheetData sheetId="0">
        <row r="5">
          <cell r="T5">
            <v>66451200000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selection activeCell="A28" sqref="A28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>F9+F11+F13+F14+F18+F20</f>
        <v>1177960700000</v>
      </c>
      <c r="G5" s="18">
        <f>G9+G11+G13+G14+G18+G20</f>
        <v>1090398607272.5</v>
      </c>
      <c r="H5" s="18">
        <f t="shared" ref="H5:K5" si="0">H9+H11+H13+H14+H18+H20</f>
        <v>37562092727.5</v>
      </c>
      <c r="I5" s="18">
        <f t="shared" si="0"/>
        <v>248880199577.21002</v>
      </c>
      <c r="J5" s="18">
        <f t="shared" si="0"/>
        <v>13641189555.709999</v>
      </c>
      <c r="K5" s="18">
        <f t="shared" si="0"/>
        <v>11621441361.76</v>
      </c>
      <c r="L5" s="19">
        <f t="shared" ref="L5:L32" si="1">+I5/F5</f>
        <v>0.21128056273626958</v>
      </c>
      <c r="M5" s="19">
        <f t="shared" ref="M5:M32" si="2">+J5/F5</f>
        <v>1.1580343517156387E-2</v>
      </c>
      <c r="N5" s="19">
        <f t="shared" ref="N5:N32" si="3">+K5/F5</f>
        <v>9.865729274126038E-3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>F19</f>
        <v>2649000000</v>
      </c>
      <c r="G6" s="18">
        <f>+G19+G22+G23</f>
        <v>0</v>
      </c>
      <c r="H6" s="18">
        <f t="shared" ref="H6:K6" si="4">+H19+H22+H23</f>
        <v>13913211624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>+F16</f>
        <v>137741700000</v>
      </c>
      <c r="G7" s="18">
        <f t="shared" ref="G7:L7" si="5">+G16</f>
        <v>137741699999</v>
      </c>
      <c r="H7" s="18">
        <f t="shared" si="5"/>
        <v>1</v>
      </c>
      <c r="I7" s="18">
        <f t="shared" si="5"/>
        <v>1621363852</v>
      </c>
      <c r="J7" s="18">
        <f t="shared" si="5"/>
        <v>46283475</v>
      </c>
      <c r="K7" s="18">
        <f t="shared" si="5"/>
        <v>0</v>
      </c>
      <c r="L7" s="19">
        <f t="shared" si="1"/>
        <v>1.1771045747221067E-2</v>
      </c>
      <c r="M7" s="19">
        <f t="shared" si="2"/>
        <v>3.3601643511006469E-4</v>
      </c>
      <c r="N7" s="19">
        <f t="shared" si="3"/>
        <v>0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" si="6">SUM(F5:F7)</f>
        <v>1318351400000</v>
      </c>
      <c r="G8" s="21">
        <f>SUM(G5:G7)</f>
        <v>1228140307271.5</v>
      </c>
      <c r="H8" s="21">
        <f t="shared" ref="H8:K8" si="7">SUM(H5:H7)</f>
        <v>51475304352.5</v>
      </c>
      <c r="I8" s="21">
        <f t="shared" si="7"/>
        <v>250501563429.21002</v>
      </c>
      <c r="J8" s="21">
        <f t="shared" si="7"/>
        <v>13687473030.709999</v>
      </c>
      <c r="K8" s="21">
        <f t="shared" si="7"/>
        <v>11621441361.76</v>
      </c>
      <c r="L8" s="23">
        <f t="shared" si="1"/>
        <v>0.19001122419197949</v>
      </c>
      <c r="M8" s="23">
        <f t="shared" si="2"/>
        <v>1.0382264569757349E-2</v>
      </c>
      <c r="N8" s="23">
        <f t="shared" si="3"/>
        <v>8.8151318091367753E-3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105238400000</v>
      </c>
      <c r="G9" s="24">
        <f>SUM([1]REP_EPG034_EjecucionPresupuesta!V5:V7)</f>
        <v>105238400000</v>
      </c>
      <c r="H9" s="24">
        <f>SUM([1]REP_EPG034_EjecucionPresupuesta!W5:W7)</f>
        <v>0</v>
      </c>
      <c r="I9" s="24">
        <f>SUM([1]REP_EPG034_EjecucionPresupuesta!X5:X7)</f>
        <v>6942881461.7600002</v>
      </c>
      <c r="J9" s="24">
        <f>SUM([1]REP_EPG034_EjecucionPresupuesta!Y5:Y7)</f>
        <v>6942774661.7600002</v>
      </c>
      <c r="K9" s="24">
        <f>SUM([1]REP_EPG034_EjecucionPresupuesta!AA5:AA7)</f>
        <v>6936662284.7600002</v>
      </c>
      <c r="L9" s="19">
        <f t="shared" si="1"/>
        <v>6.5972890710615142E-2</v>
      </c>
      <c r="M9" s="19">
        <f t="shared" si="2"/>
        <v>6.5971875871925073E-2</v>
      </c>
      <c r="N9" s="19">
        <f t="shared" si="3"/>
        <v>6.5913794629716915E-2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8">SUM(F9)</f>
        <v>105238400000</v>
      </c>
      <c r="G10" s="25">
        <f t="shared" si="8"/>
        <v>105238400000</v>
      </c>
      <c r="H10" s="25">
        <f t="shared" si="8"/>
        <v>0</v>
      </c>
      <c r="I10" s="25">
        <f t="shared" si="8"/>
        <v>6942881461.7600002</v>
      </c>
      <c r="J10" s="25">
        <f t="shared" si="8"/>
        <v>6942774661.7600002</v>
      </c>
      <c r="K10" s="25">
        <f t="shared" si="8"/>
        <v>6936662284.7600002</v>
      </c>
      <c r="L10" s="23">
        <f t="shared" si="1"/>
        <v>6.5972890710615142E-2</v>
      </c>
      <c r="M10" s="23">
        <f t="shared" si="2"/>
        <v>6.5971875871925073E-2</v>
      </c>
      <c r="N10" s="23">
        <f t="shared" si="3"/>
        <v>6.5913794629716915E-2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983673700000</v>
      </c>
      <c r="G11" s="24">
        <f>SUM([1]REP_EPG034_EjecucionPresupuesta!V8)</f>
        <v>956357211720.5</v>
      </c>
      <c r="H11" s="24">
        <f>SUM([1]REP_EPG034_EjecucionPresupuesta!W8)</f>
        <v>27316488279.5</v>
      </c>
      <c r="I11" s="24">
        <f>SUM([1]REP_EPG034_EjecucionPresupuesta!X8)</f>
        <v>239486050301.45001</v>
      </c>
      <c r="J11" s="24">
        <f>SUM([1]REP_EPG034_EjecucionPresupuesta!Y8)</f>
        <v>5890718270.9499998</v>
      </c>
      <c r="K11" s="24">
        <f>SUM([1]REP_EPG034_EjecucionPresupuesta!AA8)</f>
        <v>4552521668</v>
      </c>
      <c r="L11" s="19">
        <f t="shared" si="1"/>
        <v>0.24346086542869858</v>
      </c>
      <c r="M11" s="19">
        <f t="shared" si="2"/>
        <v>5.9884881246189663E-3</v>
      </c>
      <c r="N11" s="19">
        <f t="shared" si="3"/>
        <v>4.6280811086033919E-3</v>
      </c>
    </row>
    <row r="12" spans="1:14" x14ac:dyDescent="0.25">
      <c r="A12" s="25" t="s">
        <v>34</v>
      </c>
      <c r="B12" s="26"/>
      <c r="C12" s="26"/>
      <c r="D12" s="26"/>
      <c r="E12" s="25"/>
      <c r="F12" s="25">
        <f>SUM(F11:F11)</f>
        <v>983673700000</v>
      </c>
      <c r="G12" s="25">
        <f>SUM(G11:G11)</f>
        <v>956357211720.5</v>
      </c>
      <c r="H12" s="25">
        <f>SUM(H11:H11)</f>
        <v>27316488279.5</v>
      </c>
      <c r="I12" s="25">
        <f>SUM(I11:I11)</f>
        <v>239486050301.45001</v>
      </c>
      <c r="J12" s="25">
        <f>SUM(J11:J11)</f>
        <v>5890718270.9499998</v>
      </c>
      <c r="K12" s="25">
        <f>SUM(K11:K11)</f>
        <v>4552521668</v>
      </c>
      <c r="L12" s="23">
        <f t="shared" si="1"/>
        <v>0.24346086542869858</v>
      </c>
      <c r="M12" s="23">
        <f t="shared" si="2"/>
        <v>5.9884881246189663E-3</v>
      </c>
      <c r="N12" s="23">
        <f t="shared" si="3"/>
        <v>4.6280811086033919E-3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1090000000</v>
      </c>
      <c r="G13" s="24">
        <f>SUM([1]REP_EPG034_EjecucionPresupuesta!V12)</f>
        <v>0</v>
      </c>
      <c r="H13" s="24">
        <f>SUM([1]REP_EPG034_EjecucionPresupuesta!W12)</f>
        <v>1090000000</v>
      </c>
      <c r="I13" s="24">
        <f>SUM([1]REP_EPG034_EjecucionPresupuesta!X12)</f>
        <v>0</v>
      </c>
      <c r="J13" s="24">
        <f>SUM([1]REP_EPG034_EjecucionPresupuesta!Y12)</f>
        <v>0</v>
      </c>
      <c r="K13" s="24">
        <f>SUM([1]REP_EPG034_EjecucionPresupuesta!AA12)</f>
        <v>0</v>
      </c>
      <c r="L13" s="19">
        <f t="shared" si="1"/>
        <v>0</v>
      </c>
      <c r="M13" s="19">
        <f t="shared" si="2"/>
        <v>0</v>
      </c>
      <c r="N13" s="19">
        <f t="shared" si="3"/>
        <v>0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86553300000</v>
      </c>
      <c r="G14" s="24">
        <f>[1]REP_EPG034_EjecucionPresupuesta!V9+[1]REP_EPG034_EjecucionPresupuesta!V10+[1]REP_EPG034_EjecucionPresupuesta!V11+[1]REP_EPG034_EjecucionPresupuesta!V13</f>
        <v>27482295552</v>
      </c>
      <c r="H14" s="24">
        <f>[1]REP_EPG034_EjecucionPresupuesta!W9+[1]REP_EPG034_EjecucionPresupuesta!W10+[1]REP_EPG034_EjecucionPresupuesta!W11+[1]REP_EPG034_EjecucionPresupuesta!W13</f>
        <v>9071004448</v>
      </c>
      <c r="I14" s="24">
        <f>[1]REP_EPG034_EjecucionPresupuesta!X9+[1]REP_EPG034_EjecucionPresupuesta!X10+[1]REP_EPG034_EjecucionPresupuesta!X11+[1]REP_EPG034_EjecucionPresupuesta!X13</f>
        <v>2450267814</v>
      </c>
      <c r="J14" s="24">
        <f>[1]REP_EPG034_EjecucionPresupuesta!Y9+[1]REP_EPG034_EjecucionPresupuesta!Y10+[1]REP_EPG034_EjecucionPresupuesta!Y11+[1]REP_EPG034_EjecucionPresupuesta!Y13</f>
        <v>807696623</v>
      </c>
      <c r="K14" s="24">
        <f>[1]REP_EPG034_EjecucionPresupuesta!AA9+[1]REP_EPG034_EjecucionPresupuesta!AA10+[1]REP_EPG034_EjecucionPresupuesta!AA11+[1]REP_EPG034_EjecucionPresupuesta!AA13</f>
        <v>132257409</v>
      </c>
      <c r="L14" s="19">
        <f t="shared" si="1"/>
        <v>2.830935174048823E-2</v>
      </c>
      <c r="M14" s="19">
        <f t="shared" si="2"/>
        <v>9.331783109367291E-3</v>
      </c>
      <c r="N14" s="19">
        <f t="shared" si="3"/>
        <v>1.5280458284086223E-3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87643300000</v>
      </c>
      <c r="G15" s="27">
        <f t="shared" si="9"/>
        <v>27482295552</v>
      </c>
      <c r="H15" s="27">
        <f t="shared" si="9"/>
        <v>10161004448</v>
      </c>
      <c r="I15" s="27">
        <f t="shared" si="9"/>
        <v>2450267814</v>
      </c>
      <c r="J15" s="27">
        <f t="shared" si="9"/>
        <v>807696623</v>
      </c>
      <c r="K15" s="27">
        <f t="shared" si="9"/>
        <v>132257409</v>
      </c>
      <c r="L15" s="23">
        <f t="shared" si="1"/>
        <v>2.7957274703257408E-2</v>
      </c>
      <c r="M15" s="23">
        <f t="shared" si="2"/>
        <v>9.2157258227383038E-3</v>
      </c>
      <c r="N15" s="23">
        <f t="shared" si="3"/>
        <v>1.5090418662921181E-3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137741700000</v>
      </c>
      <c r="G16" s="28">
        <f>SUM([1]REP_EPG034_EjecucionPresupuesta!V14)</f>
        <v>137741699999</v>
      </c>
      <c r="H16" s="28">
        <f>SUM([1]REP_EPG034_EjecucionPresupuesta!W14)</f>
        <v>1</v>
      </c>
      <c r="I16" s="28">
        <f>SUM([1]REP_EPG034_EjecucionPresupuesta!X14)</f>
        <v>1621363852</v>
      </c>
      <c r="J16" s="28">
        <f>SUM([1]REP_EPG034_EjecucionPresupuesta!Y14)</f>
        <v>46283475</v>
      </c>
      <c r="K16" s="28">
        <f>SUM([1]REP_EPG034_EjecucionPresupuesta!AA14)</f>
        <v>0</v>
      </c>
      <c r="L16" s="19">
        <f t="shared" si="1"/>
        <v>1.1771045747221067E-2</v>
      </c>
      <c r="M16" s="19">
        <f t="shared" si="2"/>
        <v>3.3601643511006469E-4</v>
      </c>
      <c r="N16" s="19">
        <f t="shared" si="3"/>
        <v>0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137741700000</v>
      </c>
      <c r="G17" s="27">
        <f t="shared" si="10"/>
        <v>137741699999</v>
      </c>
      <c r="H17" s="27">
        <f t="shared" si="10"/>
        <v>1</v>
      </c>
      <c r="I17" s="27">
        <f t="shared" si="10"/>
        <v>1621363852</v>
      </c>
      <c r="J17" s="27">
        <f t="shared" si="10"/>
        <v>46283475</v>
      </c>
      <c r="K17" s="27">
        <f t="shared" si="10"/>
        <v>0</v>
      </c>
      <c r="L17" s="23">
        <f t="shared" si="1"/>
        <v>1.1771045747221067E-2</v>
      </c>
      <c r="M17" s="23">
        <f t="shared" si="2"/>
        <v>3.3601643511006469E-4</v>
      </c>
      <c r="N17" s="23">
        <f t="shared" si="3"/>
        <v>0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1309700000</v>
      </c>
      <c r="H18" s="28">
        <f>SUM([1]REP_EPG034_EjecucionPresupuesta!W15)</f>
        <v>30000000</v>
      </c>
      <c r="I18" s="28">
        <f>SUM([1]REP_EPG034_EjecucionPresupuesta!X15)</f>
        <v>0</v>
      </c>
      <c r="J18" s="28">
        <f>SUM([1]REP_EPG034_EjecucionPresupuesta!Y15)</f>
        <v>0</v>
      </c>
      <c r="K18" s="28">
        <f>SUM([1]REP_EPG034_EjecucionPresupuesta!AA15)</f>
        <v>0</v>
      </c>
      <c r="L18" s="19">
        <f t="shared" si="1"/>
        <v>0</v>
      </c>
      <c r="M18" s="19">
        <f t="shared" si="2"/>
        <v>0</v>
      </c>
      <c r="N18" s="19">
        <f t="shared" si="3"/>
        <v>0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0</v>
      </c>
      <c r="H19" s="28">
        <f>SUM([1]REP_EPG034_EjecucionPresupuesta!W17)</f>
        <v>2649000000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11000000</v>
      </c>
      <c r="H20" s="28">
        <f>[1]REP_EPG034_EjecucionPresupuesta!W16+[1]REP_EPG034_EjecucionPresupuesta!W18</f>
        <v>54600000</v>
      </c>
      <c r="I20" s="28">
        <f>[1]REP_EPG034_EjecucionPresupuesta!X16+[1]REP_EPG034_EjecucionPresupuesta!X18</f>
        <v>1000000</v>
      </c>
      <c r="J20" s="28">
        <f>[1]REP_EPG034_EjecucionPresupuesta!Y16+[1]REP_EPG034_EjecucionPresupuesta!Y18</f>
        <v>0</v>
      </c>
      <c r="K20" s="28">
        <f>[1]REP_EPG034_EjecucionPresupuesta!AA16+[1]REP_EPG034_EjecucionPresupuesta!AA18</f>
        <v>0</v>
      </c>
      <c r="L20" s="19">
        <f t="shared" si="1"/>
        <v>1.524390243902439E-2</v>
      </c>
      <c r="M20" s="19">
        <f t="shared" si="2"/>
        <v>0</v>
      </c>
      <c r="N20" s="19">
        <f t="shared" si="3"/>
        <v>0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4054300000</v>
      </c>
      <c r="G21" s="27">
        <f t="shared" si="11"/>
        <v>1320700000</v>
      </c>
      <c r="H21" s="27">
        <f t="shared" si="11"/>
        <v>2733600000</v>
      </c>
      <c r="I21" s="27">
        <f t="shared" si="11"/>
        <v>1000000</v>
      </c>
      <c r="J21" s="27">
        <f t="shared" si="11"/>
        <v>0</v>
      </c>
      <c r="K21" s="27">
        <f t="shared" si="11"/>
        <v>0</v>
      </c>
      <c r="L21" s="23">
        <f t="shared" si="1"/>
        <v>2.4665170313001013E-4</v>
      </c>
      <c r="M21" s="23">
        <f t="shared" si="2"/>
        <v>0</v>
      </c>
      <c r="N21" s="23">
        <f t="shared" si="3"/>
        <v>0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0</v>
      </c>
      <c r="H22" s="30">
        <f>SUM([1]REP_EPG034_EjecucionPresupuesta!W19)</f>
        <v>8828110870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ref="L22:L23" si="12">+I22/F22</f>
        <v>0</v>
      </c>
      <c r="M22" s="19">
        <f t="shared" ref="M22:M23" si="13">+J22/F22</f>
        <v>0</v>
      </c>
      <c r="N22" s="19">
        <f t="shared" ref="N22:N23" si="14">+K22/F22</f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0</v>
      </c>
      <c r="H23" s="30">
        <f>SUM([1]REP_EPG034_EjecucionPresupuesta!W20)</f>
        <v>2436100754</v>
      </c>
      <c r="I23" s="30">
        <f>SUM([1]REP_EPG034_EjecucionPresupuesta!X20)</f>
        <v>0</v>
      </c>
      <c r="J23" s="30">
        <f>SUM([1]REP_EPG034_EjecucionPresupuesta!Y20)</f>
        <v>0</v>
      </c>
      <c r="K23" s="30">
        <f>SUM([1]REP_EPG034_EjecucionPresupuesta!AA20)</f>
        <v>0</v>
      </c>
      <c r="L23" s="19">
        <f t="shared" si="12"/>
        <v>0</v>
      </c>
      <c r="M23" s="19">
        <f t="shared" si="13"/>
        <v>0</v>
      </c>
      <c r="N23" s="19">
        <f t="shared" si="14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>SUM(F22:F23)</f>
        <v>11264211624</v>
      </c>
      <c r="G24" s="27">
        <f t="shared" ref="G24:K24" si="15">SUM(G22:G23)</f>
        <v>0</v>
      </c>
      <c r="H24" s="27">
        <f t="shared" si="15"/>
        <v>11264211624</v>
      </c>
      <c r="I24" s="27">
        <f t="shared" si="15"/>
        <v>0</v>
      </c>
      <c r="J24" s="27">
        <f t="shared" si="15"/>
        <v>0</v>
      </c>
      <c r="K24" s="27">
        <f t="shared" si="15"/>
        <v>0</v>
      </c>
      <c r="L24" s="23">
        <f t="shared" ref="L24" si="16">+I24/F24</f>
        <v>0</v>
      </c>
      <c r="M24" s="23">
        <f t="shared" ref="M24" si="17">+J24/F24</f>
        <v>0</v>
      </c>
      <c r="N24" s="23">
        <f t="shared" ref="N24" si="18">+K24/F24</f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>SUM(F26:F31)</f>
        <v>9000000000</v>
      </c>
      <c r="G25" s="27">
        <f t="shared" ref="G25:K25" si="19">SUM(G26:G31)</f>
        <v>4552645043</v>
      </c>
      <c r="H25" s="27">
        <f t="shared" si="19"/>
        <v>3947354957</v>
      </c>
      <c r="I25" s="27">
        <f t="shared" si="19"/>
        <v>4552645043</v>
      </c>
      <c r="J25" s="27">
        <f t="shared" si="19"/>
        <v>0</v>
      </c>
      <c r="K25" s="27">
        <f t="shared" si="19"/>
        <v>0</v>
      </c>
      <c r="L25" s="23">
        <f t="shared" si="1"/>
        <v>0.50584944922222219</v>
      </c>
      <c r="M25" s="23">
        <f t="shared" si="2"/>
        <v>0</v>
      </c>
      <c r="N25" s="23">
        <f t="shared" si="3"/>
        <v>0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0</v>
      </c>
      <c r="H26" s="24">
        <f>SUM([1]REP_EPG034_EjecucionPresupuesta!W21)</f>
        <v>1725000000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2002645043</v>
      </c>
      <c r="H27" s="24">
        <f>SUM([1]REP_EPG034_EjecucionPresupuesta!W22)</f>
        <v>1622354957</v>
      </c>
      <c r="I27" s="24">
        <f>SUM([1]REP_EPG034_EjecucionPresupuesta!X22)</f>
        <v>2002645043</v>
      </c>
      <c r="J27" s="24">
        <f>SUM([1]REP_EPG034_EjecucionPresupuesta!Y22)</f>
        <v>0</v>
      </c>
      <c r="K27" s="24">
        <f>SUM([1]REP_EPG034_EjecucionPresupuesta!AA22)</f>
        <v>0</v>
      </c>
      <c r="L27" s="19">
        <f t="shared" si="1"/>
        <v>0.55245380496551721</v>
      </c>
      <c r="M27" s="19">
        <f t="shared" si="2"/>
        <v>0</v>
      </c>
      <c r="N27" s="19">
        <f t="shared" si="3"/>
        <v>0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0</v>
      </c>
      <c r="H28" s="24">
        <f>SUM([1]REP_EPG034_EjecucionPresupuesta!W23)</f>
        <v>323656437</v>
      </c>
      <c r="I28" s="24">
        <f>SUM([1]REP_EPG034_EjecucionPresupuesta!X23)</f>
        <v>0</v>
      </c>
      <c r="J28" s="24">
        <f>SUM([1]REP_EPG034_EjecucionPresupuesta!Y23)</f>
        <v>0</v>
      </c>
      <c r="K28" s="24">
        <f>SUM([1]REP_EPG034_EjecucionPresupuesta!AA23)</f>
        <v>0</v>
      </c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2550000000</v>
      </c>
      <c r="H29" s="24">
        <f>SUM([1]REP_EPG034_EjecucionPresupuesta!W24)</f>
        <v>276343563</v>
      </c>
      <c r="I29" s="24">
        <f>SUM([1]REP_EPG034_EjecucionPresupuesta!X24)</f>
        <v>2550000000</v>
      </c>
      <c r="J29" s="24">
        <f>SUM([1]REP_EPG034_EjecucionPresupuesta!Y24)</f>
        <v>0</v>
      </c>
      <c r="K29" s="24">
        <f>SUM([1]REP_EPG034_EjecucionPresupuesta!AA24)</f>
        <v>0</v>
      </c>
      <c r="L29" s="19">
        <f t="shared" si="1"/>
        <v>0.90222577091559342</v>
      </c>
      <c r="M29" s="19">
        <f t="shared" si="2"/>
        <v>0</v>
      </c>
      <c r="N29" s="19">
        <f t="shared" si="3"/>
        <v>0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0</v>
      </c>
      <c r="H30" s="24">
        <f>SUM([1]REP_EPG034_EjecucionPresupuesta!W25)</f>
        <v>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55</v>
      </c>
      <c r="F31" s="24">
        <f>SUM([1]REP_EPG034_EjecucionPresupuesta!T26)</f>
        <v>438092140</v>
      </c>
      <c r="G31" s="24">
        <f>SUM([1]REP_EPG034_EjecucionPresupuesta!V26)</f>
        <v>0</v>
      </c>
      <c r="H31" s="24">
        <f>SUM([1]REP_EPG034_EjecucionPresupuesta!W26)</f>
        <v>0</v>
      </c>
      <c r="I31" s="24">
        <f>SUM([1]REP_EPG034_EjecucionPresupuesta!X26)</f>
        <v>0</v>
      </c>
      <c r="J31" s="24">
        <f>SUM([1]REP_EPG034_EjecucionPresupuesta!Y26)</f>
        <v>0</v>
      </c>
      <c r="K31" s="24">
        <f>SUM([1]REP_EPG034_EjecucionPresupuesta!AA26)</f>
        <v>0</v>
      </c>
      <c r="L31" s="19">
        <f t="shared" si="1"/>
        <v>0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54</v>
      </c>
      <c r="B32" s="31"/>
      <c r="C32" s="31"/>
      <c r="D32" s="31"/>
      <c r="E32" s="31"/>
      <c r="F32" s="32">
        <f>F8+F25</f>
        <v>1327351400000</v>
      </c>
      <c r="G32" s="32">
        <f>G8+G25</f>
        <v>1232692952314.5</v>
      </c>
      <c r="H32" s="32">
        <f>H8+H25</f>
        <v>55422659309.5</v>
      </c>
      <c r="I32" s="32">
        <f>I8+I25</f>
        <v>255054208472.21002</v>
      </c>
      <c r="J32" s="32">
        <f>J8+J25</f>
        <v>13687473030.709999</v>
      </c>
      <c r="K32" s="32">
        <f>K8+K25</f>
        <v>11621441361.76</v>
      </c>
      <c r="L32" s="33">
        <f t="shared" si="1"/>
        <v>0.19215274001459601</v>
      </c>
      <c r="M32" s="33">
        <f t="shared" si="2"/>
        <v>1.0311868455263617E-2</v>
      </c>
      <c r="N32" s="33">
        <f t="shared" si="3"/>
        <v>8.7553615129799083E-3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ENERO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Omar Diaz</cp:lastModifiedBy>
  <cp:lastPrinted>2022-02-10T23:20:14Z</cp:lastPrinted>
  <dcterms:created xsi:type="dcterms:W3CDTF">2022-02-10T23:07:07Z</dcterms:created>
  <dcterms:modified xsi:type="dcterms:W3CDTF">2022-02-10T23:20:38Z</dcterms:modified>
</cp:coreProperties>
</file>