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wek\OneDrive\Documentos\TRABAJO VIRTUAL VANESSA\CALIDAD\INDICADORES\2021\DICIEMBRE\"/>
    </mc:Choice>
  </mc:AlternateContent>
  <bookViews>
    <workbookView xWindow="0" yWindow="0" windowWidth="20490" windowHeight="7650"/>
  </bookViews>
  <sheets>
    <sheet name="EJECUCION A 31 DICIEMBRE 2021" sheetId="1" r:id="rId1"/>
  </sheets>
  <externalReferences>
    <externalReference r:id="rId2"/>
    <externalReference r:id="rId3"/>
    <externalReference r:id="rId4"/>
  </externalReferences>
  <definedNames>
    <definedName name="_xlnm.Print_Area">#REF!</definedName>
    <definedName name="ccccc" localSheetId="0">#REF!</definedName>
    <definedName name="ccccc">#REF!</definedName>
    <definedName name="Comod_avantel08" localSheetId="0">Base [3]Avantel!$A$1:$Q$1075</definedName>
    <definedName name="Comod_avantel08">Base [3]Avantel!$A$1:$Q$1075</definedName>
    <definedName name="DYNAMICTD" localSheetId="0">OFFSET(#REF!,0,0,COUNTA(#REF!),COUNTA(#REF!))</definedName>
    <definedName name="DYNAMICTD">OFFSET(#REF!,0,0,COUNTA(#REF!),COUNTA(#REF!))</definedName>
    <definedName name="eduardo" localSheetId="0">#REF!</definedName>
    <definedName name="eduardo">#REF!</definedName>
    <definedName name="Ejecucion" localSheetId="0">#REF!</definedName>
    <definedName name="Ejecucion">#REF!</definedName>
    <definedName name="FFFF" localSheetId="0">#REF!</definedName>
    <definedName name="FFFF">#REF!</definedName>
    <definedName name="GG" localSheetId="0">#REF!</definedName>
    <definedName name="GG">#REF!</definedName>
    <definedName name="GGGG" localSheetId="0">Base [3]Avantel!$A$1:$Q$1075</definedName>
    <definedName name="GGGG">Base [3]Avantel!$A$1:$Q$1075</definedName>
    <definedName name="PROYECCIONES2013" localSheetId="0">#REF!</definedName>
    <definedName name="PROYECCIONES2013">#REF!</definedName>
    <definedName name="vigencias" localSheetId="0">#REF!</definedName>
    <definedName name="vigencias">#REF!</definedName>
    <definedName name="Vigencias_Futuras" localSheetId="0">#REF!</definedName>
    <definedName name="Vigencias_Futuras">#REF!</definedName>
    <definedName name="xxxxx" localSheetId="0">#REF!</definedName>
    <definedName name="xxxx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G7" i="1"/>
  <c r="K7" i="1"/>
  <c r="F9" i="1"/>
  <c r="F5" i="1" s="1"/>
  <c r="G9" i="1"/>
  <c r="G5" i="1" s="1"/>
  <c r="H9" i="1"/>
  <c r="H5" i="1" s="1"/>
  <c r="I9" i="1"/>
  <c r="I10" i="1" s="1"/>
  <c r="L10" i="1" s="1"/>
  <c r="J9" i="1"/>
  <c r="J5" i="1" s="1"/>
  <c r="K9" i="1"/>
  <c r="K5" i="1" s="1"/>
  <c r="M9" i="1"/>
  <c r="N9" i="1"/>
  <c r="F10" i="1"/>
  <c r="G10" i="1"/>
  <c r="H10" i="1"/>
  <c r="J10" i="1"/>
  <c r="K10" i="1"/>
  <c r="M10" i="1"/>
  <c r="N10" i="1"/>
  <c r="F11" i="1"/>
  <c r="G11" i="1"/>
  <c r="G13" i="1" s="1"/>
  <c r="H11" i="1"/>
  <c r="H13" i="1" s="1"/>
  <c r="I11" i="1"/>
  <c r="J11" i="1"/>
  <c r="K11" i="1"/>
  <c r="K13" i="1" s="1"/>
  <c r="N13" i="1" s="1"/>
  <c r="L11" i="1"/>
  <c r="M11" i="1"/>
  <c r="F12" i="1"/>
  <c r="F13" i="1" s="1"/>
  <c r="G12" i="1"/>
  <c r="H12" i="1"/>
  <c r="I12" i="1"/>
  <c r="J12" i="1"/>
  <c r="J13" i="1" s="1"/>
  <c r="M13" i="1" s="1"/>
  <c r="K12" i="1"/>
  <c r="N12" i="1"/>
  <c r="I13" i="1"/>
  <c r="F14" i="1"/>
  <c r="G14" i="1"/>
  <c r="H14" i="1"/>
  <c r="H16" i="1" s="1"/>
  <c r="I14" i="1"/>
  <c r="J14" i="1"/>
  <c r="K14" i="1"/>
  <c r="L14" i="1"/>
  <c r="M14" i="1"/>
  <c r="N14" i="1"/>
  <c r="F15" i="1"/>
  <c r="G15" i="1"/>
  <c r="G16" i="1" s="1"/>
  <c r="H15" i="1"/>
  <c r="I15" i="1"/>
  <c r="J15" i="1"/>
  <c r="M15" i="1" s="1"/>
  <c r="K15" i="1"/>
  <c r="K16" i="1" s="1"/>
  <c r="N16" i="1" s="1"/>
  <c r="L15" i="1"/>
  <c r="F16" i="1"/>
  <c r="I16" i="1"/>
  <c r="L16" i="1" s="1"/>
  <c r="J16" i="1"/>
  <c r="M16" i="1" s="1"/>
  <c r="F17" i="1"/>
  <c r="F18" i="1" s="1"/>
  <c r="G17" i="1"/>
  <c r="H17" i="1"/>
  <c r="H7" i="1" s="1"/>
  <c r="I17" i="1"/>
  <c r="I18" i="1" s="1"/>
  <c r="J17" i="1"/>
  <c r="J18" i="1" s="1"/>
  <c r="M18" i="1" s="1"/>
  <c r="K17" i="1"/>
  <c r="M17" i="1"/>
  <c r="N17" i="1"/>
  <c r="G18" i="1"/>
  <c r="H18" i="1"/>
  <c r="K18" i="1"/>
  <c r="N18" i="1" s="1"/>
  <c r="F19" i="1"/>
  <c r="G19" i="1"/>
  <c r="G22" i="1" s="1"/>
  <c r="H19" i="1"/>
  <c r="I19" i="1"/>
  <c r="J19" i="1"/>
  <c r="M19" i="1" s="1"/>
  <c r="K19" i="1"/>
  <c r="N19" i="1" s="1"/>
  <c r="L19" i="1"/>
  <c r="F20" i="1"/>
  <c r="F6" i="1" s="1"/>
  <c r="G20" i="1"/>
  <c r="G6" i="1" s="1"/>
  <c r="H20" i="1"/>
  <c r="I20" i="1"/>
  <c r="I6" i="1" s="1"/>
  <c r="J20" i="1"/>
  <c r="J6" i="1" s="1"/>
  <c r="M6" i="1" s="1"/>
  <c r="K20" i="1"/>
  <c r="K6" i="1" s="1"/>
  <c r="F21" i="1"/>
  <c r="G21" i="1"/>
  <c r="H21" i="1"/>
  <c r="I21" i="1"/>
  <c r="I22" i="1" s="1"/>
  <c r="J21" i="1"/>
  <c r="K21" i="1"/>
  <c r="M21" i="1"/>
  <c r="N21" i="1"/>
  <c r="H22" i="1"/>
  <c r="G23" i="1"/>
  <c r="K23" i="1"/>
  <c r="F24" i="1"/>
  <c r="L24" i="1" s="1"/>
  <c r="G24" i="1"/>
  <c r="H24" i="1"/>
  <c r="I24" i="1"/>
  <c r="I23" i="1" s="1"/>
  <c r="J24" i="1"/>
  <c r="J23" i="1" s="1"/>
  <c r="K24" i="1"/>
  <c r="N24" i="1"/>
  <c r="F25" i="1"/>
  <c r="G25" i="1"/>
  <c r="H25" i="1"/>
  <c r="I25" i="1"/>
  <c r="L25" i="1" s="1"/>
  <c r="J25" i="1"/>
  <c r="K25" i="1"/>
  <c r="M25" i="1"/>
  <c r="N25" i="1"/>
  <c r="F26" i="1"/>
  <c r="G26" i="1"/>
  <c r="H26" i="1"/>
  <c r="H23" i="1" s="1"/>
  <c r="I26" i="1"/>
  <c r="J26" i="1"/>
  <c r="K26" i="1"/>
  <c r="L26" i="1"/>
  <c r="M26" i="1"/>
  <c r="N26" i="1"/>
  <c r="M5" i="1" l="1"/>
  <c r="L6" i="1"/>
  <c r="L13" i="1"/>
  <c r="H8" i="1"/>
  <c r="H27" i="1" s="1"/>
  <c r="N6" i="1"/>
  <c r="L18" i="1"/>
  <c r="N5" i="1"/>
  <c r="K8" i="1"/>
  <c r="G8" i="1"/>
  <c r="G27" i="1" s="1"/>
  <c r="I5" i="1"/>
  <c r="M24" i="1"/>
  <c r="F23" i="1"/>
  <c r="L23" i="1" s="1"/>
  <c r="K22" i="1"/>
  <c r="L21" i="1"/>
  <c r="M20" i="1"/>
  <c r="L17" i="1"/>
  <c r="N15" i="1"/>
  <c r="M12" i="1"/>
  <c r="N11" i="1"/>
  <c r="L9" i="1"/>
  <c r="J7" i="1"/>
  <c r="F7" i="1"/>
  <c r="F8" i="1" s="1"/>
  <c r="F27" i="1" s="1"/>
  <c r="N20" i="1"/>
  <c r="J22" i="1"/>
  <c r="F22" i="1"/>
  <c r="L22" i="1" s="1"/>
  <c r="L20" i="1"/>
  <c r="L12" i="1"/>
  <c r="I7" i="1"/>
  <c r="M7" i="1" l="1"/>
  <c r="N22" i="1"/>
  <c r="J8" i="1"/>
  <c r="L7" i="1"/>
  <c r="M22" i="1"/>
  <c r="K27" i="1"/>
  <c r="N27" i="1" s="1"/>
  <c r="N8" i="1"/>
  <c r="N7" i="1"/>
  <c r="M23" i="1"/>
  <c r="N23" i="1"/>
  <c r="L5" i="1"/>
  <c r="I8" i="1"/>
  <c r="L8" i="1" l="1"/>
  <c r="I27" i="1"/>
  <c r="L27" i="1" s="1"/>
  <c r="M8" i="1"/>
  <c r="J27" i="1"/>
  <c r="M27" i="1" s="1"/>
</calcChain>
</file>

<file path=xl/sharedStrings.xml><?xml version="1.0" encoding="utf-8"?>
<sst xmlns="http://schemas.openxmlformats.org/spreadsheetml/2006/main" count="100" uniqueCount="51">
  <si>
    <t xml:space="preserve">TOTAL </t>
  </si>
  <si>
    <t>OTROS RECURSOS DEL TESORO</t>
  </si>
  <si>
    <t>CSF</t>
  </si>
  <si>
    <t>Nación</t>
  </si>
  <si>
    <t>MODERNIZACIÓN DEL SISTEMA DE GESTIÓN DOCUMENTAL EN LA UNP A NIVEL   NACIONAL</t>
  </si>
  <si>
    <t>IMPLEMENTACION DE LA RUTA DE PROTECCION COLECTIVA DE LA UNP A NIVEL NACIONAL</t>
  </si>
  <si>
    <t>IMPLEMENTACION DE LA RUTA DE  PROTECCION INDIVIDUAL DE LA UNIDAD NACIONAL DE PROTECCION  A  NIVEL    NACIONAL-[PREVIO CONCEPTO DNP]</t>
  </si>
  <si>
    <t>11</t>
  </si>
  <si>
    <t>INVERSION</t>
  </si>
  <si>
    <t>TOTAL GASTOS POR TRIBUTOS, MULTAS, SANCIONES E INTERESES DE MORA</t>
  </si>
  <si>
    <t>RECURSOS CORRIENTES</t>
  </si>
  <si>
    <t>MULTAS, SANCIONES E INTERESES DE MORA</t>
  </si>
  <si>
    <t>CUOTA DE AUDITAJE CONTRANAL</t>
  </si>
  <si>
    <t>SSF</t>
  </si>
  <si>
    <t>CONTRIBUCIONES</t>
  </si>
  <si>
    <t>IMPUESTOS</t>
  </si>
  <si>
    <t>TOTAL COMPRA DE BIENES Y SERVICIOS</t>
  </si>
  <si>
    <t>INGRESOS CORRIENTES</t>
  </si>
  <si>
    <t>20</t>
  </si>
  <si>
    <t>Propios</t>
  </si>
  <si>
    <t>COMPRA DE BIENES Y SERVICIOS</t>
  </si>
  <si>
    <t>TOTAL TRANSFERENCIAS</t>
  </si>
  <si>
    <t>10</t>
  </si>
  <si>
    <t>TRANSFERENCIAS CORRIENTES</t>
  </si>
  <si>
    <t>TOTAL ADQUISICIÓN DE BIENES  Y SERVICIOS</t>
  </si>
  <si>
    <t>ADQUISICIONES DIFERENTES DE ACTIVOS</t>
  </si>
  <si>
    <t>ADQUISICIÓN DE ACTIVOS NO FINANCIEROS</t>
  </si>
  <si>
    <t>TOTAL GASTOS DE PERSONAL</t>
  </si>
  <si>
    <t>GASTOS DE PERSONAL</t>
  </si>
  <si>
    <t>TOTAL FUNCIONAMIENTO</t>
  </si>
  <si>
    <t>FUNCIONAMIENTO</t>
  </si>
  <si>
    <t>SSF/CSF</t>
  </si>
  <si>
    <t>%Pagos      (pagos   /  apro. Vigente)</t>
  </si>
  <si>
    <t>%Obligaciones      (obligaciones/  apro. Vigente)</t>
  </si>
  <si>
    <t>%Compromisos      (compromisos/  apro. Vigente)</t>
  </si>
  <si>
    <t>PAGOS</t>
  </si>
  <si>
    <t>OBLIGACIONES</t>
  </si>
  <si>
    <t>COMPROMISOS</t>
  </si>
  <si>
    <t xml:space="preserve">APROPIACION
DISPONIBLE </t>
  </si>
  <si>
    <t xml:space="preserve"> CDP
</t>
  </si>
  <si>
    <t xml:space="preserve">APROPIACION
VIGENTE </t>
  </si>
  <si>
    <t>RECURSO</t>
  </si>
  <si>
    <t>REC</t>
  </si>
  <si>
    <t>SIT</t>
  </si>
  <si>
    <t>FUENTE</t>
  </si>
  <si>
    <t>CONCEPTO</t>
  </si>
  <si>
    <t>PORCENTAJES DE AVANCE</t>
  </si>
  <si>
    <t>EJECUCION VIGENCIA</t>
  </si>
  <si>
    <t>DESCRIPCION</t>
  </si>
  <si>
    <t>UNIDAD EJECUTORA: 37-08-00  MES: DICIEMBRE 31 DE 2021</t>
  </si>
  <si>
    <t>UNIDAD NACIONAL DE PROTECCION - UNP EJECUCION A DICIEMBRE 31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</si>
</sst>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6"/>
      <color rgb="FF000000"/>
      <name val="Arial Narrow"/>
      <family val="2"/>
    </font>
    <font>
      <sz val="9"/>
      <name val="Calibri"/>
      <family val="2"/>
    </font>
    <font>
      <b/>
      <i/>
      <sz val="11"/>
      <name val="Calibri"/>
      <family val="2"/>
    </font>
    <font>
      <b/>
      <sz val="8"/>
      <name val="Calibri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sz val="7"/>
      <color rgb="FF000000"/>
      <name val="Calibri"/>
      <family val="2"/>
    </font>
    <font>
      <b/>
      <sz val="8"/>
      <color theme="0"/>
      <name val="Calibri"/>
      <family val="2"/>
    </font>
    <font>
      <sz val="20"/>
      <name val="Calibri"/>
      <family val="2"/>
    </font>
    <font>
      <sz val="26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1" applyFont="1" applyFill="1" applyBorder="1"/>
    <xf numFmtId="164" fontId="3" fillId="0" borderId="0" xfId="2" applyFont="1" applyFill="1" applyBorder="1"/>
    <xf numFmtId="164" fontId="3" fillId="0" borderId="0" xfId="1" applyNumberFormat="1" applyFont="1" applyFill="1" applyBorder="1"/>
    <xf numFmtId="164" fontId="4" fillId="0" borderId="0" xfId="3" applyFont="1" applyFill="1" applyBorder="1" applyAlignment="1">
      <alignment horizontal="right" vertical="center" wrapText="1" readingOrder="1"/>
    </xf>
    <xf numFmtId="10" fontId="3" fillId="0" borderId="0" xfId="1" applyNumberFormat="1" applyFont="1" applyFill="1" applyBorder="1"/>
    <xf numFmtId="165" fontId="3" fillId="0" borderId="0" xfId="1" applyNumberFormat="1" applyFont="1" applyFill="1" applyBorder="1"/>
    <xf numFmtId="164" fontId="3" fillId="0" borderId="0" xfId="3" applyFont="1" applyFill="1" applyBorder="1"/>
    <xf numFmtId="164" fontId="5" fillId="0" borderId="0" xfId="3" applyFont="1" applyFill="1" applyBorder="1"/>
    <xf numFmtId="0" fontId="6" fillId="0" borderId="0" xfId="1" applyFont="1" applyFill="1" applyBorder="1"/>
    <xf numFmtId="9" fontId="3" fillId="0" borderId="0" xfId="1" applyNumberFormat="1" applyFont="1" applyFill="1" applyBorder="1"/>
    <xf numFmtId="4" fontId="3" fillId="0" borderId="0" xfId="1" applyNumberFormat="1" applyFont="1" applyFill="1" applyBorder="1"/>
    <xf numFmtId="10" fontId="7" fillId="2" borderId="1" xfId="4" applyNumberFormat="1" applyFont="1" applyFill="1" applyBorder="1" applyAlignment="1">
      <alignment horizontal="center" vertical="center" wrapText="1"/>
    </xf>
    <xf numFmtId="164" fontId="8" fillId="2" borderId="1" xfId="2" applyFont="1" applyFill="1" applyBorder="1" applyAlignment="1">
      <alignment vertical="top" wrapText="1" readingOrder="1"/>
    </xf>
    <xf numFmtId="4" fontId="8" fillId="2" borderId="1" xfId="1" applyNumberFormat="1" applyFont="1" applyFill="1" applyBorder="1" applyAlignment="1">
      <alignment horizontal="center" vertical="top" wrapText="1" readingOrder="1"/>
    </xf>
    <xf numFmtId="10" fontId="7" fillId="0" borderId="1" xfId="4" applyNumberFormat="1" applyFont="1" applyFill="1" applyBorder="1" applyAlignment="1">
      <alignment horizontal="center" vertical="center" wrapText="1"/>
    </xf>
    <xf numFmtId="164" fontId="9" fillId="3" borderId="1" xfId="2" applyFont="1" applyFill="1" applyBorder="1" applyAlignment="1">
      <alignment vertical="center" wrapText="1" readingOrder="1"/>
    </xf>
    <xf numFmtId="4" fontId="9" fillId="0" borderId="1" xfId="1" applyNumberFormat="1" applyFont="1" applyFill="1" applyBorder="1" applyAlignment="1">
      <alignment vertical="center" wrapText="1" readingOrder="1"/>
    </xf>
    <xf numFmtId="3" fontId="9" fillId="0" borderId="1" xfId="1" applyNumberFormat="1" applyFont="1" applyFill="1" applyBorder="1" applyAlignment="1">
      <alignment horizontal="center" vertical="center" wrapText="1" readingOrder="1"/>
    </xf>
    <xf numFmtId="4" fontId="9" fillId="0" borderId="1" xfId="1" applyNumberFormat="1" applyFont="1" applyFill="1" applyBorder="1" applyAlignment="1">
      <alignment horizontal="center" vertical="center" wrapText="1" readingOrder="1"/>
    </xf>
    <xf numFmtId="164" fontId="8" fillId="3" borderId="1" xfId="2" applyFont="1" applyFill="1" applyBorder="1" applyAlignment="1">
      <alignment vertical="center" wrapText="1" readingOrder="1"/>
    </xf>
    <xf numFmtId="4" fontId="8" fillId="0" borderId="1" xfId="1" applyNumberFormat="1" applyFont="1" applyFill="1" applyBorder="1" applyAlignment="1">
      <alignment vertical="center" wrapText="1" readingOrder="1"/>
    </xf>
    <xf numFmtId="4" fontId="8" fillId="0" borderId="1" xfId="1" applyNumberFormat="1" applyFont="1" applyFill="1" applyBorder="1" applyAlignment="1">
      <alignment horizontal="center" vertical="center" wrapText="1" readingOrder="1"/>
    </xf>
    <xf numFmtId="164" fontId="9" fillId="2" borderId="1" xfId="2" applyFont="1" applyFill="1" applyBorder="1" applyAlignment="1">
      <alignment vertical="center" wrapText="1" readingOrder="1"/>
    </xf>
    <xf numFmtId="4" fontId="9" fillId="2" borderId="1" xfId="1" applyNumberFormat="1" applyFont="1" applyFill="1" applyBorder="1" applyAlignment="1">
      <alignment vertical="center" wrapText="1" readingOrder="1"/>
    </xf>
    <xf numFmtId="4" fontId="9" fillId="2" borderId="1" xfId="1" applyNumberFormat="1" applyFont="1" applyFill="1" applyBorder="1" applyAlignment="1">
      <alignment horizontal="center" vertical="center" wrapText="1" readingOrder="1"/>
    </xf>
    <xf numFmtId="164" fontId="9" fillId="3" borderId="1" xfId="2" applyFont="1" applyFill="1" applyBorder="1" applyAlignment="1">
      <alignment vertical="center" readingOrder="1"/>
    </xf>
    <xf numFmtId="4" fontId="8" fillId="2" borderId="1" xfId="1" applyNumberFormat="1" applyFont="1" applyFill="1" applyBorder="1" applyAlignment="1">
      <alignment vertical="center" wrapText="1" readingOrder="1"/>
    </xf>
    <xf numFmtId="4" fontId="8" fillId="2" borderId="1" xfId="1" applyNumberFormat="1" applyFont="1" applyFill="1" applyBorder="1" applyAlignment="1">
      <alignment horizontal="center" vertical="center" wrapText="1" readingOrder="1"/>
    </xf>
    <xf numFmtId="164" fontId="9" fillId="3" borderId="1" xfId="2" applyFont="1" applyFill="1" applyBorder="1" applyAlignment="1">
      <alignment horizontal="right" vertical="center" wrapText="1" readingOrder="1"/>
    </xf>
    <xf numFmtId="4" fontId="10" fillId="0" borderId="1" xfId="1" applyNumberFormat="1" applyFont="1" applyFill="1" applyBorder="1" applyAlignment="1">
      <alignment horizontal="center" vertical="center" wrapText="1" readingOrder="1"/>
    </xf>
    <xf numFmtId="4" fontId="11" fillId="4" borderId="1" xfId="1" applyNumberFormat="1" applyFont="1" applyFill="1" applyBorder="1" applyAlignment="1">
      <alignment horizontal="center" vertical="center" wrapText="1"/>
    </xf>
    <xf numFmtId="4" fontId="11" fillId="5" borderId="1" xfId="1" applyNumberFormat="1" applyFont="1" applyFill="1" applyBorder="1" applyAlignment="1">
      <alignment horizontal="center" vertical="center" wrapText="1" readingOrder="1"/>
    </xf>
    <xf numFmtId="4" fontId="11" fillId="5" borderId="2" xfId="1" applyNumberFormat="1" applyFont="1" applyFill="1" applyBorder="1" applyAlignment="1">
      <alignment horizontal="center" vertical="center" wrapText="1" readingOrder="1"/>
    </xf>
    <xf numFmtId="4" fontId="11" fillId="6" borderId="3" xfId="1" applyNumberFormat="1" applyFont="1" applyFill="1" applyBorder="1" applyAlignment="1">
      <alignment horizontal="center" vertical="center" wrapText="1"/>
    </xf>
    <xf numFmtId="4" fontId="11" fillId="6" borderId="4" xfId="1" applyNumberFormat="1" applyFont="1" applyFill="1" applyBorder="1" applyAlignment="1">
      <alignment horizontal="center" vertical="center" wrapText="1"/>
    </xf>
    <xf numFmtId="4" fontId="11" fillId="6" borderId="2" xfId="1" applyNumberFormat="1" applyFont="1" applyFill="1" applyBorder="1" applyAlignment="1">
      <alignment horizontal="center" vertical="center" wrapText="1"/>
    </xf>
    <xf numFmtId="4" fontId="11" fillId="7" borderId="3" xfId="1" applyNumberFormat="1" applyFont="1" applyFill="1" applyBorder="1" applyAlignment="1">
      <alignment horizontal="center" vertical="center" wrapText="1" readingOrder="1"/>
    </xf>
    <xf numFmtId="4" fontId="11" fillId="7" borderId="4" xfId="1" applyNumberFormat="1" applyFont="1" applyFill="1" applyBorder="1" applyAlignment="1">
      <alignment horizontal="center" vertical="center" wrapText="1" readingOrder="1"/>
    </xf>
    <xf numFmtId="4" fontId="11" fillId="7" borderId="2" xfId="1" applyNumberFormat="1" applyFont="1" applyFill="1" applyBorder="1" applyAlignment="1">
      <alignment horizontal="center" vertical="center" wrapText="1" readingOrder="1"/>
    </xf>
    <xf numFmtId="4" fontId="11" fillId="8" borderId="3" xfId="1" applyNumberFormat="1" applyFont="1" applyFill="1" applyBorder="1" applyAlignment="1">
      <alignment horizontal="center" vertical="center" wrapText="1"/>
    </xf>
    <xf numFmtId="4" fontId="11" fillId="8" borderId="4" xfId="1" applyNumberFormat="1" applyFont="1" applyFill="1" applyBorder="1" applyAlignment="1">
      <alignment horizontal="center" vertical="center" wrapText="1"/>
    </xf>
    <xf numFmtId="4" fontId="11" fillId="8" borderId="2" xfId="1" applyNumberFormat="1" applyFont="1" applyFill="1" applyBorder="1" applyAlignment="1">
      <alignment horizontal="center" vertical="center" wrapText="1"/>
    </xf>
    <xf numFmtId="4" fontId="12" fillId="3" borderId="5" xfId="1" applyNumberFormat="1" applyFont="1" applyFill="1" applyBorder="1" applyAlignment="1">
      <alignment horizontal="center" vertical="top" wrapText="1"/>
    </xf>
    <xf numFmtId="4" fontId="13" fillId="3" borderId="0" xfId="1" applyNumberFormat="1" applyFont="1" applyFill="1" applyBorder="1" applyAlignment="1">
      <alignment horizontal="center" vertical="center" wrapText="1"/>
    </xf>
  </cellXfs>
  <cellStyles count="5">
    <cellStyle name="Millares 2" xfId="3"/>
    <cellStyle name="Millares 4 7 2 7 5 2 2 2" xfId="2"/>
    <cellStyle name="Normal" xfId="0" builtinId="0"/>
    <cellStyle name="Normal 2 4" xfId="1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wek\OneDrive\Documentos\TRABAJO%20VIRTUAL%20VANESSA\REPORTES\E.P.%20AGREGADA\2021\DICIEMBRE-2021\E.P.%20AGREGADA%20A%2031%20DICIEMBRE%20DE%202021-31-ENE-2022%20-%20definiti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wek\OneDrive\Documentos\TRABAJO%20VIRTUAL%20VANESSA\REPORTES\E.P.%20AGREGADA\2021\DICIEMBRE-2021\E.P.%20AGREGADA%20A%2031%20DICIEMBRE%20DE%202021-14-ENE-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ante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_EPG034_EjecucionPresupuesta"/>
      <sheetName val="EJECUCION A 31 DICIEMBRE 2021"/>
    </sheetNames>
    <sheetDataSet>
      <sheetData sheetId="0">
        <row r="5">
          <cell r="T5">
            <v>66451200000</v>
          </cell>
          <cell r="V5">
            <v>66451174000</v>
          </cell>
          <cell r="W5">
            <v>26000</v>
          </cell>
          <cell r="X5">
            <v>63855634141.339996</v>
          </cell>
          <cell r="Y5">
            <v>63808243670.339996</v>
          </cell>
          <cell r="AA5">
            <v>63807950893.339996</v>
          </cell>
        </row>
        <row r="6">
          <cell r="T6">
            <v>28809300000</v>
          </cell>
          <cell r="V6">
            <v>28809290570</v>
          </cell>
          <cell r="W6">
            <v>9430</v>
          </cell>
          <cell r="X6">
            <v>26281314962</v>
          </cell>
          <cell r="Y6">
            <v>26269207780</v>
          </cell>
          <cell r="AA6">
            <v>26269079480</v>
          </cell>
        </row>
        <row r="7">
          <cell r="T7">
            <v>6677900000</v>
          </cell>
          <cell r="V7">
            <v>6677899990</v>
          </cell>
          <cell r="W7">
            <v>10</v>
          </cell>
          <cell r="X7">
            <v>5996645668.71</v>
          </cell>
          <cell r="Y7">
            <v>5979009915.71</v>
          </cell>
          <cell r="AA7">
            <v>5979009915.71</v>
          </cell>
        </row>
        <row r="8">
          <cell r="T8">
            <v>4059257060</v>
          </cell>
          <cell r="V8">
            <v>4059257060</v>
          </cell>
          <cell r="W8">
            <v>0</v>
          </cell>
          <cell r="X8">
            <v>3691701547.8600001</v>
          </cell>
          <cell r="Y8">
            <v>3271753899.7399998</v>
          </cell>
          <cell r="AA8">
            <v>3271753899.7399998</v>
          </cell>
        </row>
        <row r="9">
          <cell r="T9">
            <v>972888683145</v>
          </cell>
          <cell r="V9">
            <v>965695437379.69995</v>
          </cell>
          <cell r="W9">
            <v>7193245765.3000002</v>
          </cell>
          <cell r="X9">
            <v>962524119572.88</v>
          </cell>
          <cell r="Y9">
            <v>782942350223.56006</v>
          </cell>
          <cell r="AA9">
            <v>782739133285.02002</v>
          </cell>
        </row>
        <row r="10"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AA10">
            <v>0</v>
          </cell>
        </row>
        <row r="11">
          <cell r="T11">
            <v>329600000</v>
          </cell>
          <cell r="V11">
            <v>329600000</v>
          </cell>
          <cell r="W11">
            <v>0</v>
          </cell>
          <cell r="X11">
            <v>250984420</v>
          </cell>
          <cell r="Y11">
            <v>240251829</v>
          </cell>
          <cell r="AA11">
            <v>240251829</v>
          </cell>
        </row>
        <row r="12">
          <cell r="T12">
            <v>12410786128</v>
          </cell>
          <cell r="V12">
            <v>12296522593.299999</v>
          </cell>
          <cell r="W12">
            <v>114263534.7</v>
          </cell>
          <cell r="X12">
            <v>12296522593.299999</v>
          </cell>
          <cell r="Y12">
            <v>9539218067.5100002</v>
          </cell>
          <cell r="AA12">
            <v>7915247382.8299999</v>
          </cell>
        </row>
        <row r="13">
          <cell r="T13">
            <v>24716729809</v>
          </cell>
          <cell r="V13">
            <v>24716729809</v>
          </cell>
          <cell r="W13">
            <v>0</v>
          </cell>
          <cell r="X13">
            <v>24716644991</v>
          </cell>
          <cell r="Y13">
            <v>24716644990</v>
          </cell>
          <cell r="AA13">
            <v>8542515181</v>
          </cell>
        </row>
        <row r="14">
          <cell r="T14">
            <v>13811022338</v>
          </cell>
          <cell r="V14">
            <v>13724022738</v>
          </cell>
          <cell r="W14">
            <v>86999600</v>
          </cell>
          <cell r="X14">
            <v>13681840085</v>
          </cell>
          <cell r="Y14">
            <v>12641671991</v>
          </cell>
          <cell r="AA14">
            <v>12145254702</v>
          </cell>
        </row>
        <row r="15">
          <cell r="T15">
            <v>131144217016</v>
          </cell>
          <cell r="V15">
            <v>130993329209</v>
          </cell>
          <cell r="W15">
            <v>150887807</v>
          </cell>
          <cell r="X15">
            <v>130988164367.86</v>
          </cell>
          <cell r="Y15">
            <v>106490858931.82001</v>
          </cell>
          <cell r="AA15">
            <v>106490858931.82001</v>
          </cell>
        </row>
        <row r="16">
          <cell r="T16">
            <v>1303184000</v>
          </cell>
          <cell r="V16">
            <v>1046796000</v>
          </cell>
          <cell r="W16">
            <v>256388000</v>
          </cell>
          <cell r="X16">
            <v>1025959185.6</v>
          </cell>
          <cell r="Y16">
            <v>1025959185.6</v>
          </cell>
          <cell r="AA16">
            <v>825959185.60000002</v>
          </cell>
        </row>
        <row r="17">
          <cell r="T17">
            <v>10700000</v>
          </cell>
          <cell r="V17">
            <v>9732200</v>
          </cell>
          <cell r="W17">
            <v>967800</v>
          </cell>
          <cell r="X17">
            <v>293471</v>
          </cell>
          <cell r="Y17">
            <v>293471</v>
          </cell>
          <cell r="AA17">
            <v>293471</v>
          </cell>
        </row>
        <row r="18"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1656167329</v>
          </cell>
          <cell r="V19">
            <v>1656167329</v>
          </cell>
          <cell r="W19">
            <v>0</v>
          </cell>
          <cell r="X19">
            <v>1656167329</v>
          </cell>
          <cell r="Y19">
            <v>1656167329</v>
          </cell>
          <cell r="AA19">
            <v>1656167329</v>
          </cell>
        </row>
        <row r="20">
          <cell r="T20">
            <v>644100000</v>
          </cell>
          <cell r="V20">
            <v>644100000</v>
          </cell>
          <cell r="W20">
            <v>0</v>
          </cell>
          <cell r="X20">
            <v>644100000</v>
          </cell>
          <cell r="Y20">
            <v>644100000</v>
          </cell>
          <cell r="AA20">
            <v>644100000</v>
          </cell>
        </row>
        <row r="21">
          <cell r="T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2000000000</v>
          </cell>
          <cell r="V22">
            <v>0</v>
          </cell>
          <cell r="W22">
            <v>2000000000</v>
          </cell>
          <cell r="X22">
            <v>0</v>
          </cell>
          <cell r="Y22">
            <v>0</v>
          </cell>
          <cell r="AA22">
            <v>0</v>
          </cell>
        </row>
        <row r="23">
          <cell r="T23">
            <v>16000000000</v>
          </cell>
          <cell r="V23">
            <v>4000000000</v>
          </cell>
          <cell r="W23">
            <v>12000000000</v>
          </cell>
          <cell r="X23">
            <v>4000000000</v>
          </cell>
          <cell r="Y23">
            <v>2614196790</v>
          </cell>
          <cell r="AA23">
            <v>2614196790</v>
          </cell>
        </row>
        <row r="24">
          <cell r="T24">
            <v>3000000000</v>
          </cell>
          <cell r="V24">
            <v>2997830435</v>
          </cell>
          <cell r="W24">
            <v>2169565</v>
          </cell>
          <cell r="X24">
            <v>2996079371</v>
          </cell>
          <cell r="Y24">
            <v>2996079369</v>
          </cell>
          <cell r="AA24">
            <v>2996079369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_EPG034_EjecucionPresupuesta"/>
      <sheetName val="EJECUCION A 31 DICIEMBRE 2021"/>
    </sheetNames>
    <sheetDataSet>
      <sheetData sheetId="0">
        <row r="5">
          <cell r="T5">
            <v>66451200000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te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abSelected="1" topLeftCell="A20" zoomScaleNormal="100" workbookViewId="0">
      <selection activeCell="F27" sqref="F27:K27"/>
    </sheetView>
  </sheetViews>
  <sheetFormatPr baseColWidth="10" defaultRowHeight="15" x14ac:dyDescent="0.25"/>
  <cols>
    <col min="1" max="1" width="26" style="1" customWidth="1"/>
    <col min="2" max="2" width="6.140625" style="1" bestFit="1" customWidth="1"/>
    <col min="3" max="3" width="5.5703125" style="1" customWidth="1"/>
    <col min="4" max="4" width="4.85546875" style="1" bestFit="1" customWidth="1"/>
    <col min="5" max="5" width="20.5703125" style="1" bestFit="1" customWidth="1"/>
    <col min="6" max="7" width="16.7109375" style="1" bestFit="1" customWidth="1"/>
    <col min="8" max="8" width="17.5703125" style="1" bestFit="1" customWidth="1"/>
    <col min="9" max="9" width="18.85546875" style="1" bestFit="1" customWidth="1"/>
    <col min="10" max="11" width="16.7109375" style="1" bestFit="1" customWidth="1"/>
    <col min="12" max="13" width="10.5703125" style="1" bestFit="1" customWidth="1"/>
    <col min="14" max="14" width="10.42578125" style="1" bestFit="1" customWidth="1"/>
    <col min="15" max="15" width="13.140625" style="1" bestFit="1" customWidth="1"/>
    <col min="16" max="16384" width="11.42578125" style="1"/>
  </cols>
  <sheetData>
    <row r="1" spans="1:14" s="1" customFormat="1" ht="33.75" customHeight="1" x14ac:dyDescent="0.25">
      <c r="A1" s="44" t="s">
        <v>50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s="1" customFormat="1" ht="26.25" customHeight="1" x14ac:dyDescent="0.25">
      <c r="A2" s="43" t="s">
        <v>49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s="1" customFormat="1" ht="15.75" customHeight="1" x14ac:dyDescent="0.25">
      <c r="A3" s="42" t="s">
        <v>48</v>
      </c>
      <c r="B3" s="41"/>
      <c r="C3" s="41"/>
      <c r="D3" s="41"/>
      <c r="E3" s="40"/>
      <c r="F3" s="39" t="s">
        <v>47</v>
      </c>
      <c r="G3" s="38"/>
      <c r="H3" s="38"/>
      <c r="I3" s="38"/>
      <c r="J3" s="38"/>
      <c r="K3" s="37"/>
      <c r="L3" s="36" t="s">
        <v>46</v>
      </c>
      <c r="M3" s="35"/>
      <c r="N3" s="34"/>
    </row>
    <row r="4" spans="1:14" s="1" customFormat="1" ht="56.25" x14ac:dyDescent="0.25">
      <c r="A4" s="33" t="s">
        <v>45</v>
      </c>
      <c r="B4" s="33" t="s">
        <v>44</v>
      </c>
      <c r="C4" s="33" t="s">
        <v>43</v>
      </c>
      <c r="D4" s="32" t="s">
        <v>42</v>
      </c>
      <c r="E4" s="33" t="s">
        <v>41</v>
      </c>
      <c r="F4" s="32" t="s">
        <v>40</v>
      </c>
      <c r="G4" s="32" t="s">
        <v>39</v>
      </c>
      <c r="H4" s="32" t="s">
        <v>38</v>
      </c>
      <c r="I4" s="33" t="s">
        <v>37</v>
      </c>
      <c r="J4" s="33" t="s">
        <v>36</v>
      </c>
      <c r="K4" s="32" t="s">
        <v>35</v>
      </c>
      <c r="L4" s="31" t="s">
        <v>34</v>
      </c>
      <c r="M4" s="31" t="s">
        <v>33</v>
      </c>
      <c r="N4" s="31" t="s">
        <v>32</v>
      </c>
    </row>
    <row r="5" spans="1:14" s="1" customFormat="1" x14ac:dyDescent="0.25">
      <c r="A5" s="17" t="s">
        <v>30</v>
      </c>
      <c r="B5" s="19" t="s">
        <v>3</v>
      </c>
      <c r="C5" s="19" t="s">
        <v>2</v>
      </c>
      <c r="D5" s="19" t="s">
        <v>22</v>
      </c>
      <c r="E5" s="17" t="s">
        <v>10</v>
      </c>
      <c r="F5" s="29">
        <f>F9+F11+F12+F14+F15+F19+F21</f>
        <v>1131468362480</v>
      </c>
      <c r="G5" s="29">
        <f>G9+G11+G12+G14+G15+G19+G21</f>
        <v>1123816462340</v>
      </c>
      <c r="H5" s="29">
        <f>H9+H11+H12+H14+H15+H19+H21</f>
        <v>7651900140</v>
      </c>
      <c r="I5" s="29">
        <f>I9+I11+I12+I14+I15+I19+I21</f>
        <v>1114321660638.6902</v>
      </c>
      <c r="J5" s="29">
        <f>J9+J11+J12+J14+J15+J19+J21</f>
        <v>930434605023.46008</v>
      </c>
      <c r="K5" s="29">
        <f>K9+K11+K12+K14+K15+K19+K21</f>
        <v>911736449225.23999</v>
      </c>
      <c r="L5" s="15">
        <f>+I5/F5</f>
        <v>0.98484561971867512</v>
      </c>
      <c r="M5" s="15">
        <f>+J5/F5</f>
        <v>0.82232489734321368</v>
      </c>
      <c r="N5" s="15">
        <f>+K5/F5</f>
        <v>0.80579933072707188</v>
      </c>
    </row>
    <row r="6" spans="1:14" s="1" customFormat="1" ht="15.75" customHeight="1" x14ac:dyDescent="0.25">
      <c r="A6" s="17" t="s">
        <v>30</v>
      </c>
      <c r="B6" s="19" t="s">
        <v>3</v>
      </c>
      <c r="C6" s="30" t="s">
        <v>31</v>
      </c>
      <c r="D6" s="19" t="s">
        <v>7</v>
      </c>
      <c r="E6" s="17" t="s">
        <v>1</v>
      </c>
      <c r="F6" s="29">
        <f>+F20</f>
        <v>2300267329</v>
      </c>
      <c r="G6" s="29">
        <f>+G20</f>
        <v>2300267329</v>
      </c>
      <c r="H6" s="29">
        <f>+H20</f>
        <v>0</v>
      </c>
      <c r="I6" s="29">
        <f>+I20</f>
        <v>2300267329</v>
      </c>
      <c r="J6" s="29">
        <f>+J20</f>
        <v>2300267329</v>
      </c>
      <c r="K6" s="29">
        <f>+K20</f>
        <v>2300267329</v>
      </c>
      <c r="L6" s="15">
        <f>+I6/F6</f>
        <v>1</v>
      </c>
      <c r="M6" s="15">
        <f>+J6/F6</f>
        <v>1</v>
      </c>
      <c r="N6" s="15">
        <f>+K6/F6</f>
        <v>1</v>
      </c>
    </row>
    <row r="7" spans="1:14" s="1" customFormat="1" x14ac:dyDescent="0.25">
      <c r="A7" s="17" t="s">
        <v>30</v>
      </c>
      <c r="B7" s="19" t="s">
        <v>19</v>
      </c>
      <c r="C7" s="19" t="s">
        <v>2</v>
      </c>
      <c r="D7" s="19" t="s">
        <v>18</v>
      </c>
      <c r="E7" s="17" t="s">
        <v>17</v>
      </c>
      <c r="F7" s="29">
        <f>+F17</f>
        <v>131144217016</v>
      </c>
      <c r="G7" s="29">
        <f>+G17</f>
        <v>130993329209</v>
      </c>
      <c r="H7" s="29">
        <f>+H17</f>
        <v>150887807</v>
      </c>
      <c r="I7" s="29">
        <f>+I17</f>
        <v>130988164367.86</v>
      </c>
      <c r="J7" s="29">
        <f>+J17</f>
        <v>106490858931.82001</v>
      </c>
      <c r="K7" s="29">
        <f>+K17</f>
        <v>106490858931.82001</v>
      </c>
      <c r="L7" s="15">
        <f>+I7/F7</f>
        <v>0.99881006839881503</v>
      </c>
      <c r="M7" s="15">
        <f>+J7/F7</f>
        <v>0.81201338003968404</v>
      </c>
      <c r="N7" s="15">
        <f>+K7/F7</f>
        <v>0.81201338003968404</v>
      </c>
    </row>
    <row r="8" spans="1:14" s="1" customFormat="1" x14ac:dyDescent="0.25">
      <c r="A8" s="27" t="s">
        <v>29</v>
      </c>
      <c r="B8" s="28"/>
      <c r="C8" s="28"/>
      <c r="D8" s="28"/>
      <c r="E8" s="27"/>
      <c r="F8" s="27">
        <f>SUM(F5:F7)</f>
        <v>1264912846825</v>
      </c>
      <c r="G8" s="27">
        <f>SUM(G5:G7)</f>
        <v>1257110058878</v>
      </c>
      <c r="H8" s="27">
        <f>SUM(H5:H7)</f>
        <v>7802787947</v>
      </c>
      <c r="I8" s="27">
        <f>SUM(I5:I7)</f>
        <v>1247610092335.5503</v>
      </c>
      <c r="J8" s="27">
        <f>SUM(J5:J7)</f>
        <v>1039225731284.28</v>
      </c>
      <c r="K8" s="27">
        <f>SUM(K5:K7)</f>
        <v>1020527575486.0601</v>
      </c>
      <c r="L8" s="12">
        <f>+I8/F8</f>
        <v>0.98632099078376778</v>
      </c>
      <c r="M8" s="12">
        <f>+J8/F8</f>
        <v>0.8215789205499755</v>
      </c>
      <c r="N8" s="12">
        <f>+K8/F8</f>
        <v>0.8067967512921066</v>
      </c>
    </row>
    <row r="9" spans="1:14" s="1" customFormat="1" x14ac:dyDescent="0.25">
      <c r="A9" s="17" t="s">
        <v>28</v>
      </c>
      <c r="B9" s="19" t="s">
        <v>3</v>
      </c>
      <c r="C9" s="19" t="s">
        <v>2</v>
      </c>
      <c r="D9" s="19" t="s">
        <v>22</v>
      </c>
      <c r="E9" s="17" t="s">
        <v>10</v>
      </c>
      <c r="F9" s="16">
        <f>SUM([1]REP_EPG034_EjecucionPresupuesta!T5:T7)</f>
        <v>101938400000</v>
      </c>
      <c r="G9" s="16">
        <f>SUM([1]REP_EPG034_EjecucionPresupuesta!V5:V7)</f>
        <v>101938364560</v>
      </c>
      <c r="H9" s="16">
        <f>SUM([1]REP_EPG034_EjecucionPresupuesta!W5:W7)</f>
        <v>35440</v>
      </c>
      <c r="I9" s="16">
        <f>SUM([1]REP_EPG034_EjecucionPresupuesta!X5:X7)</f>
        <v>96133594772.050003</v>
      </c>
      <c r="J9" s="16">
        <f>SUM([1]REP_EPG034_EjecucionPresupuesta!Y5:Y7)</f>
        <v>96056461366.050003</v>
      </c>
      <c r="K9" s="16">
        <f>SUM([1]REP_EPG034_EjecucionPresupuesta!AA5:AA7)</f>
        <v>96056040289.050003</v>
      </c>
      <c r="L9" s="15">
        <f>+I9/F9</f>
        <v>0.94305575496623451</v>
      </c>
      <c r="M9" s="15">
        <f>+J9/F9</f>
        <v>0.94229908813607044</v>
      </c>
      <c r="N9" s="15">
        <f>+K9/F9</f>
        <v>0.94229495743556901</v>
      </c>
    </row>
    <row r="10" spans="1:14" s="1" customFormat="1" x14ac:dyDescent="0.25">
      <c r="A10" s="24" t="s">
        <v>27</v>
      </c>
      <c r="B10" s="25"/>
      <c r="C10" s="25"/>
      <c r="D10" s="25"/>
      <c r="E10" s="24"/>
      <c r="F10" s="24">
        <f>SUM(F9)</f>
        <v>101938400000</v>
      </c>
      <c r="G10" s="24">
        <f>SUM(G9)</f>
        <v>101938364560</v>
      </c>
      <c r="H10" s="24">
        <f>SUM(H9)</f>
        <v>35440</v>
      </c>
      <c r="I10" s="24">
        <f>SUM(I9)</f>
        <v>96133594772.050003</v>
      </c>
      <c r="J10" s="24">
        <f>SUM(J9)</f>
        <v>96056461366.050003</v>
      </c>
      <c r="K10" s="24">
        <f>SUM(K9)</f>
        <v>96056040289.050003</v>
      </c>
      <c r="L10" s="12">
        <f>+I10/F10</f>
        <v>0.94305575496623451</v>
      </c>
      <c r="M10" s="12">
        <f>+J10/F10</f>
        <v>0.94229908813607044</v>
      </c>
      <c r="N10" s="12">
        <f>+K10/F10</f>
        <v>0.94229495743556901</v>
      </c>
    </row>
    <row r="11" spans="1:14" s="1" customFormat="1" ht="22.5" x14ac:dyDescent="0.25">
      <c r="A11" s="17" t="s">
        <v>26</v>
      </c>
      <c r="B11" s="19" t="s">
        <v>3</v>
      </c>
      <c r="C11" s="19" t="s">
        <v>2</v>
      </c>
      <c r="D11" s="19" t="s">
        <v>22</v>
      </c>
      <c r="E11" s="17" t="s">
        <v>10</v>
      </c>
      <c r="F11" s="16">
        <f>SUM([1]REP_EPG034_EjecucionPresupuesta!T8)</f>
        <v>4059257060</v>
      </c>
      <c r="G11" s="16">
        <f>SUM([1]REP_EPG034_EjecucionPresupuesta!V8)</f>
        <v>4059257060</v>
      </c>
      <c r="H11" s="16">
        <f>SUM([1]REP_EPG034_EjecucionPresupuesta!W8)</f>
        <v>0</v>
      </c>
      <c r="I11" s="16">
        <f>SUM([1]REP_EPG034_EjecucionPresupuesta!X8)</f>
        <v>3691701547.8600001</v>
      </c>
      <c r="J11" s="16">
        <f>SUM([1]REP_EPG034_EjecucionPresupuesta!Y8)</f>
        <v>3271753899.7399998</v>
      </c>
      <c r="K11" s="16">
        <f>SUM([1]REP_EPG034_EjecucionPresupuesta!AA8)</f>
        <v>3271753899.7399998</v>
      </c>
      <c r="L11" s="15">
        <f>+I11/F11</f>
        <v>0.90945251638239444</v>
      </c>
      <c r="M11" s="15">
        <f>+J11/F11</f>
        <v>0.80599820395212907</v>
      </c>
      <c r="N11" s="15">
        <f>+K11/F11</f>
        <v>0.80599820395212907</v>
      </c>
    </row>
    <row r="12" spans="1:14" s="1" customFormat="1" ht="22.5" x14ac:dyDescent="0.25">
      <c r="A12" s="17" t="s">
        <v>25</v>
      </c>
      <c r="B12" s="19" t="s">
        <v>3</v>
      </c>
      <c r="C12" s="19" t="s">
        <v>2</v>
      </c>
      <c r="D12" s="19" t="s">
        <v>22</v>
      </c>
      <c r="E12" s="17" t="s">
        <v>10</v>
      </c>
      <c r="F12" s="16">
        <f>SUM([1]REP_EPG034_EjecucionPresupuesta!T9)</f>
        <v>972888683145</v>
      </c>
      <c r="G12" s="16">
        <f>SUM([1]REP_EPG034_EjecucionPresupuesta!V9)</f>
        <v>965695437379.69995</v>
      </c>
      <c r="H12" s="16">
        <f>SUM([1]REP_EPG034_EjecucionPresupuesta!W9)</f>
        <v>7193245765.3000002</v>
      </c>
      <c r="I12" s="16">
        <f>SUM([1]REP_EPG034_EjecucionPresupuesta!X9)</f>
        <v>962524119572.88</v>
      </c>
      <c r="J12" s="16">
        <f>SUM([1]REP_EPG034_EjecucionPresupuesta!Y9)</f>
        <v>782942350223.56006</v>
      </c>
      <c r="K12" s="16">
        <f>SUM([1]REP_EPG034_EjecucionPresupuesta!AA9)</f>
        <v>782739133285.02002</v>
      </c>
      <c r="L12" s="15">
        <f>+I12/F12</f>
        <v>0.98934660896803206</v>
      </c>
      <c r="M12" s="15">
        <f>+J12/F12</f>
        <v>0.80476046621550612</v>
      </c>
      <c r="N12" s="15">
        <f>+K12/F12</f>
        <v>0.80455158626648349</v>
      </c>
    </row>
    <row r="13" spans="1:14" s="1" customFormat="1" ht="22.5" x14ac:dyDescent="0.25">
      <c r="A13" s="24" t="s">
        <v>24</v>
      </c>
      <c r="B13" s="25"/>
      <c r="C13" s="25"/>
      <c r="D13" s="25"/>
      <c r="E13" s="24"/>
      <c r="F13" s="24">
        <f>SUM(F11:F12)</f>
        <v>976947940205</v>
      </c>
      <c r="G13" s="24">
        <f>SUM(G11:G12)</f>
        <v>969754694439.69995</v>
      </c>
      <c r="H13" s="24">
        <f>SUM(H11:H12)</f>
        <v>7193245765.3000002</v>
      </c>
      <c r="I13" s="24">
        <f>SUM(I11:I12)</f>
        <v>966215821120.73999</v>
      </c>
      <c r="J13" s="24">
        <f>SUM(J11:J12)</f>
        <v>786214104123.30005</v>
      </c>
      <c r="K13" s="24">
        <f>SUM(K11:K12)</f>
        <v>786010887184.76001</v>
      </c>
      <c r="L13" s="12">
        <f>+I13/F13</f>
        <v>0.98901464587559496</v>
      </c>
      <c r="M13" s="12">
        <f>+J13/F13</f>
        <v>0.80476560906441252</v>
      </c>
      <c r="N13" s="12">
        <f>+K13/F13</f>
        <v>0.80455759701978158</v>
      </c>
    </row>
    <row r="14" spans="1:14" s="1" customFormat="1" x14ac:dyDescent="0.25">
      <c r="A14" s="17" t="s">
        <v>23</v>
      </c>
      <c r="B14" s="19" t="s">
        <v>3</v>
      </c>
      <c r="C14" s="19" t="s">
        <v>2</v>
      </c>
      <c r="D14" s="19" t="s">
        <v>22</v>
      </c>
      <c r="E14" s="17" t="s">
        <v>10</v>
      </c>
      <c r="F14" s="16">
        <f>SUM([1]REP_EPG034_EjecucionPresupuesta!T13)</f>
        <v>24716729809</v>
      </c>
      <c r="G14" s="16">
        <f>SUM([1]REP_EPG034_EjecucionPresupuesta!V13)</f>
        <v>24716729809</v>
      </c>
      <c r="H14" s="16">
        <f>SUM([1]REP_EPG034_EjecucionPresupuesta!W13)</f>
        <v>0</v>
      </c>
      <c r="I14" s="16">
        <f>SUM([1]REP_EPG034_EjecucionPresupuesta!X13)</f>
        <v>24716644991</v>
      </c>
      <c r="J14" s="16">
        <f>SUM([1]REP_EPG034_EjecucionPresupuesta!Y13)</f>
        <v>24716644990</v>
      </c>
      <c r="K14" s="16">
        <f>SUM([1]REP_EPG034_EjecucionPresupuesta!AA13)</f>
        <v>8542515181</v>
      </c>
      <c r="L14" s="15">
        <f>+I14/F14</f>
        <v>0.99999656839716844</v>
      </c>
      <c r="M14" s="15">
        <f>+J14/F14</f>
        <v>0.99999656835671002</v>
      </c>
      <c r="N14" s="15">
        <f>+K14/F14</f>
        <v>0.34561672385516995</v>
      </c>
    </row>
    <row r="15" spans="1:14" s="1" customFormat="1" x14ac:dyDescent="0.25">
      <c r="A15" s="17" t="s">
        <v>23</v>
      </c>
      <c r="B15" s="19" t="s">
        <v>3</v>
      </c>
      <c r="C15" s="19" t="s">
        <v>2</v>
      </c>
      <c r="D15" s="19" t="s">
        <v>22</v>
      </c>
      <c r="E15" s="17" t="s">
        <v>10</v>
      </c>
      <c r="F15" s="16">
        <f>[1]REP_EPG034_EjecucionPresupuesta!T10+[1]REP_EPG034_EjecucionPresupuesta!T11+[1]REP_EPG034_EjecucionPresupuesta!T12+[1]REP_EPG034_EjecucionPresupuesta!T14</f>
        <v>26551408466</v>
      </c>
      <c r="G15" s="16">
        <f>[1]REP_EPG034_EjecucionPresupuesta!V10+[1]REP_EPG034_EjecucionPresupuesta!V11+[1]REP_EPG034_EjecucionPresupuesta!V12+[1]REP_EPG034_EjecucionPresupuesta!V14</f>
        <v>26350145331.299999</v>
      </c>
      <c r="H15" s="16">
        <f>[1]REP_EPG034_EjecucionPresupuesta!W10+[1]REP_EPG034_EjecucionPresupuesta!W11+[1]REP_EPG034_EjecucionPresupuesta!W12+[1]REP_EPG034_EjecucionPresupuesta!W14</f>
        <v>201263134.69999999</v>
      </c>
      <c r="I15" s="16">
        <f>[1]REP_EPG034_EjecucionPresupuesta!X10+[1]REP_EPG034_EjecucionPresupuesta!X11+[1]REP_EPG034_EjecucionPresupuesta!X12+[1]REP_EPG034_EjecucionPresupuesta!X14</f>
        <v>26229347098.299999</v>
      </c>
      <c r="J15" s="16">
        <f>[1]REP_EPG034_EjecucionPresupuesta!Y10+[1]REP_EPG034_EjecucionPresupuesta!Y11+[1]REP_EPG034_EjecucionPresupuesta!Y12+[1]REP_EPG034_EjecucionPresupuesta!Y14</f>
        <v>22421141887.510002</v>
      </c>
      <c r="K15" s="16">
        <f>[1]REP_EPG034_EjecucionPresupuesta!AA10+[1]REP_EPG034_EjecucionPresupuesta!AA11+[1]REP_EPG034_EjecucionPresupuesta!AA12+[1]REP_EPG034_EjecucionPresupuesta!AA14</f>
        <v>20300753913.830002</v>
      </c>
      <c r="L15" s="15">
        <f>+I15/F15</f>
        <v>0.98787027181204301</v>
      </c>
      <c r="M15" s="15">
        <f>+J15/F15</f>
        <v>0.84444265607306868</v>
      </c>
      <c r="N15" s="15">
        <f>+K15/F15</f>
        <v>0.76458293878555716</v>
      </c>
    </row>
    <row r="16" spans="1:14" s="1" customFormat="1" x14ac:dyDescent="0.25">
      <c r="A16" s="24" t="s">
        <v>21</v>
      </c>
      <c r="B16" s="25"/>
      <c r="C16" s="25"/>
      <c r="D16" s="25"/>
      <c r="E16" s="24"/>
      <c r="F16" s="23">
        <f>SUM(F14:F15)</f>
        <v>51268138275</v>
      </c>
      <c r="G16" s="23">
        <f>SUM(G14:G15)</f>
        <v>51066875140.300003</v>
      </c>
      <c r="H16" s="23">
        <f>SUM(H14:H15)</f>
        <v>201263134.69999999</v>
      </c>
      <c r="I16" s="23">
        <f>SUM(I14:I15)</f>
        <v>50945992089.300003</v>
      </c>
      <c r="J16" s="23">
        <f>SUM(J14:J15)</f>
        <v>47137786877.510002</v>
      </c>
      <c r="K16" s="23">
        <f>SUM(K14:K15)</f>
        <v>28843269094.830002</v>
      </c>
      <c r="L16" s="12">
        <f>+I16/F16</f>
        <v>0.99371644462742104</v>
      </c>
      <c r="M16" s="12">
        <f>+J16/F16</f>
        <v>0.91943629052151299</v>
      </c>
      <c r="N16" s="12">
        <f>+K16/F16</f>
        <v>0.56259638179401006</v>
      </c>
    </row>
    <row r="17" spans="1:14" s="1" customFormat="1" x14ac:dyDescent="0.25">
      <c r="A17" s="17" t="s">
        <v>20</v>
      </c>
      <c r="B17" s="19" t="s">
        <v>19</v>
      </c>
      <c r="C17" s="19" t="s">
        <v>2</v>
      </c>
      <c r="D17" s="19" t="s">
        <v>18</v>
      </c>
      <c r="E17" s="17" t="s">
        <v>17</v>
      </c>
      <c r="F17" s="26">
        <f>SUM([1]REP_EPG034_EjecucionPresupuesta!T15)</f>
        <v>131144217016</v>
      </c>
      <c r="G17" s="26">
        <f>SUM([1]REP_EPG034_EjecucionPresupuesta!V15)</f>
        <v>130993329209</v>
      </c>
      <c r="H17" s="26">
        <f>SUM([1]REP_EPG034_EjecucionPresupuesta!W15)</f>
        <v>150887807</v>
      </c>
      <c r="I17" s="26">
        <f>SUM([1]REP_EPG034_EjecucionPresupuesta!X15)</f>
        <v>130988164367.86</v>
      </c>
      <c r="J17" s="26">
        <f>SUM([1]REP_EPG034_EjecucionPresupuesta!Y15)</f>
        <v>106490858931.82001</v>
      </c>
      <c r="K17" s="26">
        <f>SUM([1]REP_EPG034_EjecucionPresupuesta!AA15)</f>
        <v>106490858931.82001</v>
      </c>
      <c r="L17" s="15">
        <f>+I17/F17</f>
        <v>0.99881006839881503</v>
      </c>
      <c r="M17" s="15">
        <f>+J17/F17</f>
        <v>0.81201338003968404</v>
      </c>
      <c r="N17" s="15">
        <f>+K17/F17</f>
        <v>0.81201338003968404</v>
      </c>
    </row>
    <row r="18" spans="1:14" s="1" customFormat="1" x14ac:dyDescent="0.25">
      <c r="A18" s="24" t="s">
        <v>16</v>
      </c>
      <c r="B18" s="25"/>
      <c r="C18" s="25"/>
      <c r="D18" s="25"/>
      <c r="E18" s="24"/>
      <c r="F18" s="23">
        <f>SUM(F17)</f>
        <v>131144217016</v>
      </c>
      <c r="G18" s="23">
        <f>SUM(G17)</f>
        <v>130993329209</v>
      </c>
      <c r="H18" s="23">
        <f>SUM(H17)</f>
        <v>150887807</v>
      </c>
      <c r="I18" s="23">
        <f>SUM(I17)</f>
        <v>130988164367.86</v>
      </c>
      <c r="J18" s="23">
        <f>SUM(J17)</f>
        <v>106490858931.82001</v>
      </c>
      <c r="K18" s="23">
        <f>SUM(K17)</f>
        <v>106490858931.82001</v>
      </c>
      <c r="L18" s="12">
        <f>+I18/F18</f>
        <v>0.99881006839881503</v>
      </c>
      <c r="M18" s="12">
        <f>+J18/F18</f>
        <v>0.81201338003968404</v>
      </c>
      <c r="N18" s="12">
        <f>+K18/F18</f>
        <v>0.81201338003968404</v>
      </c>
    </row>
    <row r="19" spans="1:14" s="1" customFormat="1" x14ac:dyDescent="0.25">
      <c r="A19" s="17" t="s">
        <v>15</v>
      </c>
      <c r="B19" s="19" t="s">
        <v>3</v>
      </c>
      <c r="C19" s="19" t="s">
        <v>2</v>
      </c>
      <c r="D19" s="18">
        <v>10</v>
      </c>
      <c r="E19" s="17" t="s">
        <v>10</v>
      </c>
      <c r="F19" s="26">
        <f>SUM([1]REP_EPG034_EjecucionPresupuesta!T16)</f>
        <v>1303184000</v>
      </c>
      <c r="G19" s="26">
        <f>SUM([1]REP_EPG034_EjecucionPresupuesta!V16)</f>
        <v>1046796000</v>
      </c>
      <c r="H19" s="26">
        <f>SUM([1]REP_EPG034_EjecucionPresupuesta!W16)</f>
        <v>256388000</v>
      </c>
      <c r="I19" s="26">
        <f>SUM([1]REP_EPG034_EjecucionPresupuesta!X16)</f>
        <v>1025959185.6</v>
      </c>
      <c r="J19" s="26">
        <f>SUM([1]REP_EPG034_EjecucionPresupuesta!Y16)</f>
        <v>1025959185.6</v>
      </c>
      <c r="K19" s="26">
        <f>SUM([1]REP_EPG034_EjecucionPresupuesta!AA16)</f>
        <v>825959185.60000002</v>
      </c>
      <c r="L19" s="15">
        <f>+I19/F19</f>
        <v>0.78727116477795922</v>
      </c>
      <c r="M19" s="15">
        <f>+J19/F19</f>
        <v>0.78727116477795922</v>
      </c>
      <c r="N19" s="15">
        <f>+K19/F19</f>
        <v>0.63380089503861314</v>
      </c>
    </row>
    <row r="20" spans="1:14" s="1" customFormat="1" ht="22.5" x14ac:dyDescent="0.25">
      <c r="A20" s="17" t="s">
        <v>14</v>
      </c>
      <c r="B20" s="19" t="s">
        <v>3</v>
      </c>
      <c r="C20" s="19" t="s">
        <v>13</v>
      </c>
      <c r="D20" s="18">
        <v>11</v>
      </c>
      <c r="E20" s="17" t="s">
        <v>12</v>
      </c>
      <c r="F20" s="26">
        <f>SUM([1]REP_EPG034_EjecucionPresupuesta!T19:T20)</f>
        <v>2300267329</v>
      </c>
      <c r="G20" s="26">
        <f>SUM([1]REP_EPG034_EjecucionPresupuesta!V19:V20)</f>
        <v>2300267329</v>
      </c>
      <c r="H20" s="26">
        <f>SUM([1]REP_EPG034_EjecucionPresupuesta!W19:W20)</f>
        <v>0</v>
      </c>
      <c r="I20" s="26">
        <f>SUM([1]REP_EPG034_EjecucionPresupuesta!X19:X20)</f>
        <v>2300267329</v>
      </c>
      <c r="J20" s="26">
        <f>SUM([1]REP_EPG034_EjecucionPresupuesta!Y19:Y20)</f>
        <v>2300267329</v>
      </c>
      <c r="K20" s="26">
        <f>SUM([1]REP_EPG034_EjecucionPresupuesta!AA19:AA20)</f>
        <v>2300267329</v>
      </c>
      <c r="L20" s="15">
        <f>+I20/F20</f>
        <v>1</v>
      </c>
      <c r="M20" s="15">
        <f>+J20/F20</f>
        <v>1</v>
      </c>
      <c r="N20" s="15">
        <f>+K20/F20</f>
        <v>1</v>
      </c>
    </row>
    <row r="21" spans="1:14" s="1" customFormat="1" ht="22.5" x14ac:dyDescent="0.25">
      <c r="A21" s="17" t="s">
        <v>11</v>
      </c>
      <c r="B21" s="19" t="s">
        <v>3</v>
      </c>
      <c r="C21" s="19" t="s">
        <v>2</v>
      </c>
      <c r="D21" s="18">
        <v>10</v>
      </c>
      <c r="E21" s="17" t="s">
        <v>10</v>
      </c>
      <c r="F21" s="26">
        <f>[1]REP_EPG034_EjecucionPresupuesta!T17+[1]REP_EPG034_EjecucionPresupuesta!T18+[1]REP_EPG034_EjecucionPresupuesta!T21</f>
        <v>10700000</v>
      </c>
      <c r="G21" s="26">
        <f>[1]REP_EPG034_EjecucionPresupuesta!V17+[1]REP_EPG034_EjecucionPresupuesta!V18+[1]REP_EPG034_EjecucionPresupuesta!V21</f>
        <v>9732200</v>
      </c>
      <c r="H21" s="26">
        <f>[1]REP_EPG034_EjecucionPresupuesta!W17+[1]REP_EPG034_EjecucionPresupuesta!W18+[1]REP_EPG034_EjecucionPresupuesta!W21</f>
        <v>967800</v>
      </c>
      <c r="I21" s="26">
        <f>[1]REP_EPG034_EjecucionPresupuesta!X17+[1]REP_EPG034_EjecucionPresupuesta!X18+[1]REP_EPG034_EjecucionPresupuesta!X21</f>
        <v>293471</v>
      </c>
      <c r="J21" s="26">
        <f>[1]REP_EPG034_EjecucionPresupuesta!Y17+[1]REP_EPG034_EjecucionPresupuesta!Y18+[1]REP_EPG034_EjecucionPresupuesta!Y21</f>
        <v>293471</v>
      </c>
      <c r="K21" s="26">
        <f>[1]REP_EPG034_EjecucionPresupuesta!AA17+[1]REP_EPG034_EjecucionPresupuesta!AA18+[1]REP_EPG034_EjecucionPresupuesta!AA21</f>
        <v>293471</v>
      </c>
      <c r="L21" s="15">
        <f>+I21/F21</f>
        <v>2.7427196261682243E-2</v>
      </c>
      <c r="M21" s="15">
        <f>+J21/F21</f>
        <v>2.7427196261682243E-2</v>
      </c>
      <c r="N21" s="15">
        <f>+K21/F21</f>
        <v>2.7427196261682243E-2</v>
      </c>
    </row>
    <row r="22" spans="1:14" s="1" customFormat="1" ht="33.75" x14ac:dyDescent="0.25">
      <c r="A22" s="24" t="s">
        <v>9</v>
      </c>
      <c r="B22" s="25"/>
      <c r="C22" s="25"/>
      <c r="D22" s="25"/>
      <c r="E22" s="24"/>
      <c r="F22" s="23">
        <f>SUM(F19:F21)</f>
        <v>3614151329</v>
      </c>
      <c r="G22" s="23">
        <f>SUM(G19:G21)</f>
        <v>3356795529</v>
      </c>
      <c r="H22" s="23">
        <f>SUM(H19:H21)</f>
        <v>257355800</v>
      </c>
      <c r="I22" s="23">
        <f>SUM(I19:I21)</f>
        <v>3326519985.5999999</v>
      </c>
      <c r="J22" s="23">
        <f>SUM(J19:J21)</f>
        <v>3326519985.5999999</v>
      </c>
      <c r="K22" s="23">
        <f>SUM(K19:K21)</f>
        <v>3126519985.5999999</v>
      </c>
      <c r="L22" s="12">
        <f>+I22/F22</f>
        <v>0.92041524628699356</v>
      </c>
      <c r="M22" s="12">
        <f>+J22/F22</f>
        <v>0.92041524628699356</v>
      </c>
      <c r="N22" s="12">
        <f>+K22/F22</f>
        <v>0.86507722034568957</v>
      </c>
    </row>
    <row r="23" spans="1:14" s="1" customFormat="1" x14ac:dyDescent="0.25">
      <c r="A23" s="21" t="s">
        <v>8</v>
      </c>
      <c r="B23" s="22" t="s">
        <v>3</v>
      </c>
      <c r="C23" s="22" t="s">
        <v>2</v>
      </c>
      <c r="D23" s="22" t="s">
        <v>7</v>
      </c>
      <c r="E23" s="21" t="s">
        <v>1</v>
      </c>
      <c r="F23" s="20">
        <f>SUM(F24:F26)</f>
        <v>21000000000</v>
      </c>
      <c r="G23" s="20">
        <f>SUM(G24:G26)</f>
        <v>6997830435</v>
      </c>
      <c r="H23" s="20">
        <f>SUM(H24:H26)</f>
        <v>14002169565</v>
      </c>
      <c r="I23" s="20">
        <f>SUM(I24:I26)</f>
        <v>6996079371</v>
      </c>
      <c r="J23" s="20">
        <f>SUM(J24:J26)</f>
        <v>5610276159</v>
      </c>
      <c r="K23" s="20">
        <f>SUM(K24:K26)</f>
        <v>5610276159</v>
      </c>
      <c r="L23" s="15">
        <f>+I23/F23</f>
        <v>0.33314663671428574</v>
      </c>
      <c r="M23" s="15">
        <f>+J23/F23</f>
        <v>0.26715600757142854</v>
      </c>
      <c r="N23" s="15">
        <f>+K23/F23</f>
        <v>0.26715600757142854</v>
      </c>
    </row>
    <row r="24" spans="1:14" s="1" customFormat="1" ht="56.25" x14ac:dyDescent="0.25">
      <c r="A24" s="17" t="s">
        <v>6</v>
      </c>
      <c r="B24" s="19" t="s">
        <v>3</v>
      </c>
      <c r="C24" s="19" t="s">
        <v>2</v>
      </c>
      <c r="D24" s="18">
        <v>11</v>
      </c>
      <c r="E24" s="17" t="s">
        <v>1</v>
      </c>
      <c r="F24" s="16">
        <f>SUM([1]REP_EPG034_EjecucionPresupuesta!T22)</f>
        <v>2000000000</v>
      </c>
      <c r="G24" s="16">
        <f>SUM([1]REP_EPG034_EjecucionPresupuesta!V22)</f>
        <v>0</v>
      </c>
      <c r="H24" s="16">
        <f>SUM([1]REP_EPG034_EjecucionPresupuesta!W22)</f>
        <v>2000000000</v>
      </c>
      <c r="I24" s="16">
        <f>SUM([1]REP_EPG034_EjecucionPresupuesta!X22)</f>
        <v>0</v>
      </c>
      <c r="J24" s="16">
        <f>SUM([1]REP_EPG034_EjecucionPresupuesta!Y22)</f>
        <v>0</v>
      </c>
      <c r="K24" s="16">
        <f>SUM([1]REP_EPG034_EjecucionPresupuesta!AA22)</f>
        <v>0</v>
      </c>
      <c r="L24" s="15">
        <f>+I24/F24</f>
        <v>0</v>
      </c>
      <c r="M24" s="15">
        <f>+J24/F24</f>
        <v>0</v>
      </c>
      <c r="N24" s="15">
        <f>+K24/F24</f>
        <v>0</v>
      </c>
    </row>
    <row r="25" spans="1:14" s="1" customFormat="1" ht="33.75" x14ac:dyDescent="0.25">
      <c r="A25" s="17" t="s">
        <v>5</v>
      </c>
      <c r="B25" s="19" t="s">
        <v>3</v>
      </c>
      <c r="C25" s="19" t="s">
        <v>2</v>
      </c>
      <c r="D25" s="18">
        <v>11</v>
      </c>
      <c r="E25" s="17" t="s">
        <v>1</v>
      </c>
      <c r="F25" s="16">
        <f>SUM([1]REP_EPG034_EjecucionPresupuesta!T23)</f>
        <v>16000000000</v>
      </c>
      <c r="G25" s="16">
        <f>SUM([1]REP_EPG034_EjecucionPresupuesta!V23)</f>
        <v>4000000000</v>
      </c>
      <c r="H25" s="16">
        <f>SUM([1]REP_EPG034_EjecucionPresupuesta!W23)</f>
        <v>12000000000</v>
      </c>
      <c r="I25" s="16">
        <f>SUM([1]REP_EPG034_EjecucionPresupuesta!X23)</f>
        <v>4000000000</v>
      </c>
      <c r="J25" s="16">
        <f>SUM([1]REP_EPG034_EjecucionPresupuesta!Y23)</f>
        <v>2614196790</v>
      </c>
      <c r="K25" s="16">
        <f>SUM([1]REP_EPG034_EjecucionPresupuesta!AA23)</f>
        <v>2614196790</v>
      </c>
      <c r="L25" s="15">
        <f>+I25/F25</f>
        <v>0.25</v>
      </c>
      <c r="M25" s="15">
        <f>+J25/F25</f>
        <v>0.16338729937499999</v>
      </c>
      <c r="N25" s="15">
        <f>+K25/F25</f>
        <v>0.16338729937499999</v>
      </c>
    </row>
    <row r="26" spans="1:14" s="1" customFormat="1" ht="33.75" x14ac:dyDescent="0.25">
      <c r="A26" s="17" t="s">
        <v>4</v>
      </c>
      <c r="B26" s="19" t="s">
        <v>3</v>
      </c>
      <c r="C26" s="19" t="s">
        <v>2</v>
      </c>
      <c r="D26" s="18">
        <v>11</v>
      </c>
      <c r="E26" s="17" t="s">
        <v>1</v>
      </c>
      <c r="F26" s="16">
        <f>SUM([1]REP_EPG034_EjecucionPresupuesta!T24)</f>
        <v>3000000000</v>
      </c>
      <c r="G26" s="16">
        <f>SUM([1]REP_EPG034_EjecucionPresupuesta!V24)</f>
        <v>2997830435</v>
      </c>
      <c r="H26" s="16">
        <f>SUM([1]REP_EPG034_EjecucionPresupuesta!W24)</f>
        <v>2169565</v>
      </c>
      <c r="I26" s="16">
        <f>SUM([1]REP_EPG034_EjecucionPresupuesta!X24)</f>
        <v>2996079371</v>
      </c>
      <c r="J26" s="16">
        <f>SUM([1]REP_EPG034_EjecucionPresupuesta!Y24)</f>
        <v>2996079369</v>
      </c>
      <c r="K26" s="16">
        <f>SUM([1]REP_EPG034_EjecucionPresupuesta!AA24)</f>
        <v>2996079369</v>
      </c>
      <c r="L26" s="15">
        <f>+I26/F26</f>
        <v>0.99869312366666663</v>
      </c>
      <c r="M26" s="15">
        <f>+J26/F26</f>
        <v>0.99869312300000002</v>
      </c>
      <c r="N26" s="15">
        <f>+K26/F26</f>
        <v>0.99869312300000002</v>
      </c>
    </row>
    <row r="27" spans="1:14" s="1" customFormat="1" x14ac:dyDescent="0.25">
      <c r="A27" s="14" t="s">
        <v>0</v>
      </c>
      <c r="B27" s="14"/>
      <c r="C27" s="14"/>
      <c r="D27" s="14"/>
      <c r="E27" s="14"/>
      <c r="F27" s="13">
        <f>F8+F23</f>
        <v>1285912846825</v>
      </c>
      <c r="G27" s="13">
        <f>G8+G23</f>
        <v>1264107889313</v>
      </c>
      <c r="H27" s="13">
        <f>H8+H23</f>
        <v>21804957512</v>
      </c>
      <c r="I27" s="13">
        <f>I8+I23</f>
        <v>1254606171706.5503</v>
      </c>
      <c r="J27" s="13">
        <f>J8+J23</f>
        <v>1044836007443.28</v>
      </c>
      <c r="K27" s="13">
        <f>K8+K23</f>
        <v>1026137851645.0601</v>
      </c>
      <c r="L27" s="12">
        <f>+I27/F27</f>
        <v>0.97565412368672744</v>
      </c>
      <c r="M27" s="12">
        <f>+J27/F27</f>
        <v>0.81252474459917412</v>
      </c>
      <c r="N27" s="12">
        <f>+K27/F27</f>
        <v>0.79798398015748828</v>
      </c>
    </row>
    <row r="28" spans="1:14" s="1" customFormat="1" x14ac:dyDescent="0.25">
      <c r="F28" s="2"/>
      <c r="G28" s="3"/>
      <c r="H28" s="11"/>
      <c r="I28" s="3"/>
      <c r="K28" s="2"/>
      <c r="L28" s="10"/>
    </row>
    <row r="29" spans="1:14" s="1" customFormat="1" x14ac:dyDescent="0.25">
      <c r="A29" s="9"/>
      <c r="F29" s="8"/>
      <c r="G29" s="7"/>
      <c r="H29" s="3"/>
      <c r="I29" s="2"/>
      <c r="J29" s="6"/>
      <c r="K29" s="2"/>
      <c r="L29" s="5"/>
    </row>
    <row r="30" spans="1:14" s="1" customFormat="1" x14ac:dyDescent="0.25">
      <c r="F30" s="4"/>
      <c r="I30" s="2"/>
    </row>
    <row r="31" spans="1:14" s="1" customFormat="1" x14ac:dyDescent="0.25">
      <c r="F31" s="4"/>
      <c r="I31" s="2"/>
      <c r="K31" s="2"/>
    </row>
    <row r="32" spans="1:14" s="1" customFormat="1" x14ac:dyDescent="0.25">
      <c r="F32" s="4"/>
      <c r="G32" s="3"/>
      <c r="I32" s="3"/>
    </row>
    <row r="33" spans="9:11" s="1" customFormat="1" x14ac:dyDescent="0.25">
      <c r="I33" s="2"/>
    </row>
    <row r="34" spans="9:11" s="1" customFormat="1" x14ac:dyDescent="0.25">
      <c r="I34" s="3"/>
      <c r="K34" s="2"/>
    </row>
  </sheetData>
  <mergeCells count="6">
    <mergeCell ref="A1:N1"/>
    <mergeCell ref="A2:N2"/>
    <mergeCell ref="A3:E3"/>
    <mergeCell ref="F3:K3"/>
    <mergeCell ref="L3:N3"/>
    <mergeCell ref="A27:E2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A 31 DICIEMBRE 2021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Diaz</dc:creator>
  <cp:lastModifiedBy>Omar Diaz</cp:lastModifiedBy>
  <dcterms:created xsi:type="dcterms:W3CDTF">2022-02-01T21:03:40Z</dcterms:created>
  <dcterms:modified xsi:type="dcterms:W3CDTF">2022-02-02T11:54:44Z</dcterms:modified>
</cp:coreProperties>
</file>