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COMPUTADOR HP VANESSA\TRABAJO VIRTUAL VANESSA\CALIDAD\INDICADORES\2022\ABRIL 2022\"/>
    </mc:Choice>
  </mc:AlternateContent>
  <xr:revisionPtr revIDLastSave="0" documentId="8_{A4FBDBAD-DAF8-46A9-830A-A5740EAA6DC9}" xr6:coauthVersionLast="47" xr6:coauthVersionMax="47" xr10:uidLastSave="{00000000-0000-0000-0000-000000000000}"/>
  <bookViews>
    <workbookView xWindow="-120" yWindow="-120" windowWidth="20730" windowHeight="11160" xr2:uid="{9AFB755E-97B7-40BF-8B83-372FC54132E3}"/>
  </bookViews>
  <sheets>
    <sheet name="EJECUCION A 30 ABRIL 2022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1" l="1"/>
  <c r="L31" i="1"/>
  <c r="K31" i="1"/>
  <c r="N31" i="1" s="1"/>
  <c r="J31" i="1"/>
  <c r="I31" i="1"/>
  <c r="H31" i="1"/>
  <c r="G31" i="1"/>
  <c r="F31" i="1"/>
  <c r="M30" i="1"/>
  <c r="K30" i="1"/>
  <c r="J30" i="1"/>
  <c r="I30" i="1"/>
  <c r="L30" i="1" s="1"/>
  <c r="H30" i="1"/>
  <c r="G30" i="1"/>
  <c r="F30" i="1"/>
  <c r="N30" i="1" s="1"/>
  <c r="K29" i="1"/>
  <c r="J29" i="1"/>
  <c r="M29" i="1" s="1"/>
  <c r="I29" i="1"/>
  <c r="L29" i="1" s="1"/>
  <c r="H29" i="1"/>
  <c r="G29" i="1"/>
  <c r="F29" i="1"/>
  <c r="N29" i="1" s="1"/>
  <c r="K28" i="1"/>
  <c r="N28" i="1" s="1"/>
  <c r="J28" i="1"/>
  <c r="M28" i="1" s="1"/>
  <c r="I28" i="1"/>
  <c r="H28" i="1"/>
  <c r="G28" i="1"/>
  <c r="G25" i="1" s="1"/>
  <c r="F28" i="1"/>
  <c r="L28" i="1" s="1"/>
  <c r="M27" i="1"/>
  <c r="L27" i="1"/>
  <c r="K27" i="1"/>
  <c r="N27" i="1" s="1"/>
  <c r="J27" i="1"/>
  <c r="I27" i="1"/>
  <c r="H27" i="1"/>
  <c r="G27" i="1"/>
  <c r="F27" i="1"/>
  <c r="M26" i="1"/>
  <c r="K26" i="1"/>
  <c r="J26" i="1"/>
  <c r="I26" i="1"/>
  <c r="L26" i="1" s="1"/>
  <c r="H26" i="1"/>
  <c r="H25" i="1" s="1"/>
  <c r="G26" i="1"/>
  <c r="F26" i="1"/>
  <c r="N26" i="1" s="1"/>
  <c r="J25" i="1"/>
  <c r="M25" i="1" s="1"/>
  <c r="F25" i="1"/>
  <c r="K24" i="1"/>
  <c r="G24" i="1"/>
  <c r="M23" i="1"/>
  <c r="L23" i="1"/>
  <c r="K23" i="1"/>
  <c r="N23" i="1" s="1"/>
  <c r="J23" i="1"/>
  <c r="I23" i="1"/>
  <c r="H23" i="1"/>
  <c r="G23" i="1"/>
  <c r="F23" i="1"/>
  <c r="M22" i="1"/>
  <c r="K22" i="1"/>
  <c r="J22" i="1"/>
  <c r="J24" i="1" s="1"/>
  <c r="I22" i="1"/>
  <c r="L22" i="1" s="1"/>
  <c r="H22" i="1"/>
  <c r="H24" i="1" s="1"/>
  <c r="G22" i="1"/>
  <c r="F22" i="1"/>
  <c r="F24" i="1" s="1"/>
  <c r="J21" i="1"/>
  <c r="M21" i="1" s="1"/>
  <c r="F21" i="1"/>
  <c r="K20" i="1"/>
  <c r="N20" i="1" s="1"/>
  <c r="J20" i="1"/>
  <c r="M20" i="1" s="1"/>
  <c r="I20" i="1"/>
  <c r="H20" i="1"/>
  <c r="G20" i="1"/>
  <c r="G5" i="1" s="1"/>
  <c r="F20" i="1"/>
  <c r="L20" i="1" s="1"/>
  <c r="M19" i="1"/>
  <c r="L19" i="1"/>
  <c r="K19" i="1"/>
  <c r="N19" i="1" s="1"/>
  <c r="J19" i="1"/>
  <c r="I19" i="1"/>
  <c r="H19" i="1"/>
  <c r="H6" i="1" s="1"/>
  <c r="G19" i="1"/>
  <c r="G6" i="1" s="1"/>
  <c r="F19" i="1"/>
  <c r="M18" i="1"/>
  <c r="K18" i="1"/>
  <c r="J18" i="1"/>
  <c r="I18" i="1"/>
  <c r="I21" i="1" s="1"/>
  <c r="L21" i="1" s="1"/>
  <c r="H18" i="1"/>
  <c r="H21" i="1" s="1"/>
  <c r="G18" i="1"/>
  <c r="F18" i="1"/>
  <c r="N18" i="1" s="1"/>
  <c r="J17" i="1"/>
  <c r="M17" i="1" s="1"/>
  <c r="I17" i="1"/>
  <c r="L17" i="1" s="1"/>
  <c r="F17" i="1"/>
  <c r="K16" i="1"/>
  <c r="N16" i="1" s="1"/>
  <c r="J16" i="1"/>
  <c r="M16" i="1" s="1"/>
  <c r="I16" i="1"/>
  <c r="H16" i="1"/>
  <c r="H17" i="1" s="1"/>
  <c r="G16" i="1"/>
  <c r="G7" i="1" s="1"/>
  <c r="F16" i="1"/>
  <c r="F7" i="1" s="1"/>
  <c r="L7" i="1" s="1"/>
  <c r="H15" i="1"/>
  <c r="M14" i="1"/>
  <c r="K14" i="1"/>
  <c r="J14" i="1"/>
  <c r="I14" i="1"/>
  <c r="L14" i="1" s="1"/>
  <c r="H14" i="1"/>
  <c r="G14" i="1"/>
  <c r="F14" i="1"/>
  <c r="N14" i="1" s="1"/>
  <c r="K13" i="1"/>
  <c r="K15" i="1" s="1"/>
  <c r="J13" i="1"/>
  <c r="M13" i="1" s="1"/>
  <c r="I13" i="1"/>
  <c r="L13" i="1" s="1"/>
  <c r="H13" i="1"/>
  <c r="G13" i="1"/>
  <c r="G15" i="1" s="1"/>
  <c r="F13" i="1"/>
  <c r="N13" i="1" s="1"/>
  <c r="K12" i="1"/>
  <c r="N12" i="1" s="1"/>
  <c r="J12" i="1"/>
  <c r="M12" i="1" s="1"/>
  <c r="G12" i="1"/>
  <c r="F12" i="1"/>
  <c r="M11" i="1"/>
  <c r="L11" i="1"/>
  <c r="K11" i="1"/>
  <c r="N11" i="1" s="1"/>
  <c r="J11" i="1"/>
  <c r="I11" i="1"/>
  <c r="I12" i="1" s="1"/>
  <c r="L12" i="1" s="1"/>
  <c r="H11" i="1"/>
  <c r="H5" i="1" s="1"/>
  <c r="H8" i="1" s="1"/>
  <c r="G11" i="1"/>
  <c r="F11" i="1"/>
  <c r="I10" i="1"/>
  <c r="H10" i="1"/>
  <c r="K9" i="1"/>
  <c r="K10" i="1" s="1"/>
  <c r="J9" i="1"/>
  <c r="M9" i="1" s="1"/>
  <c r="I9" i="1"/>
  <c r="L9" i="1" s="1"/>
  <c r="H9" i="1"/>
  <c r="G9" i="1"/>
  <c r="G10" i="1" s="1"/>
  <c r="F9" i="1"/>
  <c r="N9" i="1" s="1"/>
  <c r="I7" i="1"/>
  <c r="H7" i="1"/>
  <c r="M6" i="1"/>
  <c r="J6" i="1"/>
  <c r="I6" i="1"/>
  <c r="L6" i="1" s="1"/>
  <c r="F6" i="1"/>
  <c r="J5" i="1"/>
  <c r="F5" i="1"/>
  <c r="F8" i="1" s="1"/>
  <c r="F32" i="1" s="1"/>
  <c r="N15" i="1" l="1"/>
  <c r="G8" i="1"/>
  <c r="G32" i="1" s="1"/>
  <c r="H32" i="1"/>
  <c r="M24" i="1"/>
  <c r="N24" i="1"/>
  <c r="K5" i="1"/>
  <c r="J10" i="1"/>
  <c r="H12" i="1"/>
  <c r="I15" i="1"/>
  <c r="L15" i="1" s="1"/>
  <c r="L16" i="1"/>
  <c r="G17" i="1"/>
  <c r="K17" i="1"/>
  <c r="N17" i="1" s="1"/>
  <c r="G21" i="1"/>
  <c r="K21" i="1"/>
  <c r="N21" i="1" s="1"/>
  <c r="N22" i="1"/>
  <c r="K25" i="1"/>
  <c r="N25" i="1" s="1"/>
  <c r="F10" i="1"/>
  <c r="L10" i="1" s="1"/>
  <c r="K6" i="1"/>
  <c r="N6" i="1" s="1"/>
  <c r="J7" i="1"/>
  <c r="M7" i="1" s="1"/>
  <c r="F15" i="1"/>
  <c r="J15" i="1"/>
  <c r="M15" i="1" s="1"/>
  <c r="I24" i="1"/>
  <c r="L24" i="1" s="1"/>
  <c r="I5" i="1"/>
  <c r="M5" i="1"/>
  <c r="K7" i="1"/>
  <c r="N7" i="1" s="1"/>
  <c r="L18" i="1"/>
  <c r="I25" i="1"/>
  <c r="L25" i="1" s="1"/>
  <c r="N10" i="1" l="1"/>
  <c r="I8" i="1"/>
  <c r="L5" i="1"/>
  <c r="M10" i="1"/>
  <c r="J8" i="1"/>
  <c r="K8" i="1"/>
  <c r="N5" i="1"/>
  <c r="N8" i="1" l="1"/>
  <c r="K32" i="1"/>
  <c r="N32" i="1" s="1"/>
  <c r="I32" i="1"/>
  <c r="L32" i="1" s="1"/>
  <c r="L8" i="1"/>
  <c r="J32" i="1"/>
  <c r="M32" i="1" s="1"/>
  <c r="M8" i="1"/>
</calcChain>
</file>

<file path=xl/sharedStrings.xml><?xml version="1.0" encoding="utf-8"?>
<sst xmlns="http://schemas.openxmlformats.org/spreadsheetml/2006/main" count="120" uniqueCount="56">
  <si>
    <t>UNIDAD NACIONAL DE PROTECCION - UNP EJECUCION A ABRIL 30 DE 2022</t>
  </si>
  <si>
    <t>UNIDAD EJECUTORA: 37-08-00  MES: ABRIL 30 DE 2022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</si>
  <si>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</si>
  <si>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</si>
  <si>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</si>
  <si>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</si>
  <si>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</si>
  <si>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</si>
  <si>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</si>
  <si>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</si>
  <si>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</si>
  <si>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</si>
  <si>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</si>
  <si>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</si>
  <si>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</si>
  <si>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</si>
  <si>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</si>
  <si>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</si>
  <si>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</si>
  <si>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</si>
  <si>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</si>
  <si>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</si>
  <si>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</si>
  <si>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</si>
  <si>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</si>
  <si>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</si>
  <si>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</si>
  <si>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</si>
  <si>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</si>
  <si>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</si>
  <si>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</si>
  <si>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</si>
  <si>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</si>
  <si>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</si>
  <si>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</si>
  <si>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</si>
  <si>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</si>
  <si>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</si>
  <si>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</si>
  <si>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</si>
  <si>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</si>
  <si>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</si>
  <si>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</si>
  <si>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</si>
  <si>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</si>
  <si>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</si>
  <si>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APORTES AL FONDO DE CONTINGENCIAS</t>
  </si>
  <si>
    <t>TOTAL SERVICIO DE LA DEUDA PÚBLICA</t>
  </si>
  <si>
    <t>INVERSION</t>
  </si>
  <si>
    <t>IMPLEMENTACION DE LA RUTA DE  PROTECCION INDIVIDUAL DE LA UNIDAD NACIONAL DE PROTECCION  A  NIVEL    NACIONAL</t>
  </si>
  <si>
    <t>IMPLEMENTACION DE LA RUTA DE PROTECCION COLECTIVA DE LA UNP A NIVEL NACIONAL</t>
  </si>
  <si>
    <t>MODERNIAAACIÓN DEL SISTEMA DE GESTIÓN DOCUMENTAL EN LA UNP A NIVEL   NACIONAL</t>
  </si>
  <si>
    <t>13</t>
  </si>
  <si>
    <t>FORTALECIMIENTO  Y APROPIACION  DE  LA IMPLEMENTACION DE LOS SISTEMAS INTEGRADOS DE GESTION Y  DEL  MODELO INTEGRADO DE PLANEACION Y  GESTION DE LA UNIDAD NACIONAL DE PROTECCION  NACIONAL-[PREVIO CONCEPTO DNP]</t>
  </si>
  <si>
    <t>RECURSOS DEL CREDITO EXTERNO PREVIA AUTORIZACION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</si>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</sst>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4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5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0" fontId="11" fillId="0" borderId="0" xfId="1" applyFont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/>
    <xf numFmtId="10" fontId="4" fillId="0" borderId="0" xfId="1" applyNumberFormat="1" applyFont="1"/>
    <xf numFmtId="164" fontId="13" fillId="0" borderId="0" xfId="4" applyFont="1" applyFill="1" applyBorder="1" applyAlignment="1">
      <alignment horizontal="right" vertical="center" wrapText="1" readingOrder="1"/>
    </xf>
  </cellXfs>
  <cellStyles count="5">
    <cellStyle name="Millares 2" xfId="4" xr:uid="{52166C3E-7559-454D-AC2A-586A234BC2CB}"/>
    <cellStyle name="Millares 4 7 2 7 5 2 2 2" xfId="2" xr:uid="{EDFB79DC-9B8B-4538-87C3-7295C21273C6}"/>
    <cellStyle name="Normal" xfId="0" builtinId="0"/>
    <cellStyle name="Normal 2 4" xfId="1" xr:uid="{AB0726B3-0F42-4BAB-995F-1B6F9A89B4D5}"/>
    <cellStyle name="Porcentaje 2" xfId="3" xr:uid="{2D1CCFC9-9B38-4B23-A6B2-8959FEBA02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ABRIL%202022/E.P.%20AGREGADA%20A%2030%20ABRIL%20D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MARZO%202022/E.P.%20AGREGADA%20A%2031%20MARZO%20DE%202022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0 ABRIL 2022"/>
    </sheetNames>
    <sheetDataSet>
      <sheetData sheetId="0">
        <row r="5">
          <cell r="T5">
            <v>69201200000</v>
          </cell>
          <cell r="V5">
            <v>69201200000</v>
          </cell>
          <cell r="W5">
            <v>0</v>
          </cell>
          <cell r="X5">
            <v>18545256408</v>
          </cell>
          <cell r="Y5">
            <v>18545256408</v>
          </cell>
          <cell r="AA5">
            <v>18545256408</v>
          </cell>
        </row>
        <row r="6">
          <cell r="T6">
            <v>30564300000</v>
          </cell>
          <cell r="V6">
            <v>30564300000</v>
          </cell>
          <cell r="W6">
            <v>0</v>
          </cell>
          <cell r="X6">
            <v>8461409893</v>
          </cell>
          <cell r="Y6">
            <v>8461409893</v>
          </cell>
          <cell r="AA6">
            <v>8460295393</v>
          </cell>
        </row>
        <row r="7">
          <cell r="T7">
            <v>5472900000</v>
          </cell>
          <cell r="V7">
            <v>5472900000</v>
          </cell>
          <cell r="W7">
            <v>0</v>
          </cell>
          <cell r="X7">
            <v>1705738081.8900001</v>
          </cell>
          <cell r="Y7">
            <v>1705738081.8900001</v>
          </cell>
          <cell r="AA7">
            <v>1705738081.8900001</v>
          </cell>
        </row>
        <row r="8">
          <cell r="T8">
            <v>983673700000</v>
          </cell>
          <cell r="V8">
            <v>964636569356.5</v>
          </cell>
          <cell r="W8">
            <v>19037130643.5</v>
          </cell>
          <cell r="X8">
            <v>827854765878.62</v>
          </cell>
          <cell r="Y8">
            <v>220993771906.45999</v>
          </cell>
          <cell r="AA8">
            <v>207018226674.85999</v>
          </cell>
        </row>
        <row r="9">
          <cell r="T9">
            <v>50000000000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338900000</v>
          </cell>
          <cell r="V10">
            <v>336385437</v>
          </cell>
          <cell r="W10">
            <v>2514563</v>
          </cell>
          <cell r="X10">
            <v>103228470</v>
          </cell>
          <cell r="Y10">
            <v>80122967</v>
          </cell>
          <cell r="AA10">
            <v>80122967</v>
          </cell>
        </row>
        <row r="11">
          <cell r="T11">
            <v>20983700000</v>
          </cell>
          <cell r="V11">
            <v>11915210115</v>
          </cell>
          <cell r="W11">
            <v>9068489885</v>
          </cell>
          <cell r="X11">
            <v>1642260115</v>
          </cell>
          <cell r="Y11">
            <v>1117660479</v>
          </cell>
          <cell r="AA11">
            <v>1117660479</v>
          </cell>
        </row>
        <row r="12">
          <cell r="T12">
            <v>1090000000</v>
          </cell>
          <cell r="V12">
            <v>1090000000</v>
          </cell>
          <cell r="W12">
            <v>0</v>
          </cell>
          <cell r="X12">
            <v>282049037</v>
          </cell>
          <cell r="Y12">
            <v>282049037</v>
          </cell>
          <cell r="AA12">
            <v>0</v>
          </cell>
        </row>
        <row r="13">
          <cell r="T13">
            <v>15230700000</v>
          </cell>
          <cell r="V13">
            <v>15230700000</v>
          </cell>
          <cell r="W13">
            <v>0</v>
          </cell>
          <cell r="X13">
            <v>2592254744</v>
          </cell>
          <cell r="Y13">
            <v>2592254744</v>
          </cell>
          <cell r="AA13">
            <v>2592254744</v>
          </cell>
        </row>
        <row r="14">
          <cell r="T14">
            <v>137741700000</v>
          </cell>
          <cell r="V14">
            <v>137741699999</v>
          </cell>
          <cell r="W14">
            <v>1</v>
          </cell>
          <cell r="X14">
            <v>57814899491.900002</v>
          </cell>
          <cell r="Y14">
            <v>3090655975.0700002</v>
          </cell>
          <cell r="AA14">
            <v>3049134771.0700002</v>
          </cell>
        </row>
        <row r="15">
          <cell r="T15">
            <v>1339700000</v>
          </cell>
          <cell r="V15">
            <v>1339700000</v>
          </cell>
          <cell r="W15">
            <v>0</v>
          </cell>
          <cell r="X15">
            <v>252203216</v>
          </cell>
          <cell r="Y15">
            <v>252203216</v>
          </cell>
          <cell r="AA15">
            <v>252203216</v>
          </cell>
        </row>
        <row r="16">
          <cell r="T16">
            <v>11000000</v>
          </cell>
          <cell r="V16">
            <v>11000000</v>
          </cell>
          <cell r="W16">
            <v>0</v>
          </cell>
          <cell r="X16">
            <v>1000000</v>
          </cell>
          <cell r="Y16">
            <v>1000000</v>
          </cell>
          <cell r="AA16">
            <v>1000000</v>
          </cell>
        </row>
        <row r="17">
          <cell r="T17">
            <v>2649000000</v>
          </cell>
          <cell r="V17">
            <v>0</v>
          </cell>
          <cell r="W17">
            <v>2649000000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54600000</v>
          </cell>
          <cell r="V18">
            <v>0</v>
          </cell>
          <cell r="W18">
            <v>54600000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8828110870</v>
          </cell>
          <cell r="V19">
            <v>0</v>
          </cell>
          <cell r="W19">
            <v>8828110870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2436100754</v>
          </cell>
          <cell r="V20">
            <v>0</v>
          </cell>
          <cell r="W20">
            <v>2436100754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1725000000</v>
          </cell>
          <cell r="V21">
            <v>0</v>
          </cell>
          <cell r="W21">
            <v>1725000000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3625000000</v>
          </cell>
          <cell r="V22">
            <v>3556228893</v>
          </cell>
          <cell r="W22">
            <v>68771107</v>
          </cell>
          <cell r="X22">
            <v>2002645043</v>
          </cell>
          <cell r="Y22">
            <v>350765492</v>
          </cell>
          <cell r="AA22">
            <v>350765492</v>
          </cell>
        </row>
        <row r="23">
          <cell r="T23">
            <v>323656437</v>
          </cell>
          <cell r="V23">
            <v>0</v>
          </cell>
          <cell r="W23">
            <v>323656437</v>
          </cell>
          <cell r="X23">
            <v>0</v>
          </cell>
          <cell r="Y23">
            <v>0</v>
          </cell>
          <cell r="AA23">
            <v>0</v>
          </cell>
        </row>
        <row r="24">
          <cell r="T24">
            <v>2826343563</v>
          </cell>
          <cell r="V24">
            <v>2550000000</v>
          </cell>
          <cell r="W24">
            <v>276343563</v>
          </cell>
          <cell r="X24">
            <v>2550000000</v>
          </cell>
          <cell r="Y24">
            <v>711482407</v>
          </cell>
          <cell r="AA24">
            <v>711482407</v>
          </cell>
        </row>
        <row r="25">
          <cell r="T25">
            <v>61907860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</row>
        <row r="26">
          <cell r="T26">
            <v>438092140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MARZO 2022"/>
    </sheetNames>
    <sheetDataSet>
      <sheetData sheetId="0">
        <row r="5">
          <cell r="T5">
            <v>69201200000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46397-142A-4EAF-BBDF-400EE36468A6}">
  <sheetPr>
    <pageSetUpPr fitToPage="1"/>
  </sheetPr>
  <dimension ref="A1:N39"/>
  <sheetViews>
    <sheetView tabSelected="1" topLeftCell="A20" zoomScaleNormal="100" workbookViewId="0">
      <selection activeCell="H30" sqref="H30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7" width="16.7109375" style="2" bestFit="1" customWidth="1"/>
    <col min="8" max="8" width="17.5703125" style="2" bestFit="1" customWidth="1"/>
    <col min="9" max="9" width="18.85546875" style="2" bestFit="1" customWidth="1"/>
    <col min="10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>F9+F11+F13+F14+F18+F20</f>
        <v>1177960700000</v>
      </c>
      <c r="G5" s="18">
        <f>G9+G11+G13+G14+G18+G20</f>
        <v>1099797964908.5</v>
      </c>
      <c r="H5" s="18">
        <f t="shared" ref="H5:K5" si="0">H9+H11+H13+H14+H18+H20</f>
        <v>28162735091.5</v>
      </c>
      <c r="I5" s="18">
        <f t="shared" si="0"/>
        <v>861440165843.51001</v>
      </c>
      <c r="J5" s="18">
        <f t="shared" si="0"/>
        <v>254031466732.34998</v>
      </c>
      <c r="K5" s="18">
        <f t="shared" si="0"/>
        <v>239772757963.75</v>
      </c>
      <c r="L5" s="19">
        <f t="shared" ref="L5:L32" si="1">+I5/F5</f>
        <v>0.73129788272521312</v>
      </c>
      <c r="M5" s="19">
        <f t="shared" ref="M5:M32" si="2">+J5/F5</f>
        <v>0.21565360094980246</v>
      </c>
      <c r="N5" s="19">
        <f t="shared" ref="N5:N32" si="3">+K5/F5</f>
        <v>0.20354903008542644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>F19</f>
        <v>2649000000</v>
      </c>
      <c r="G6" s="18">
        <f>G19</f>
        <v>0</v>
      </c>
      <c r="H6" s="18">
        <f t="shared" ref="H6:K6" si="4">H19</f>
        <v>2649000000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>+F16</f>
        <v>137741700000</v>
      </c>
      <c r="G7" s="18">
        <f t="shared" ref="G7:K7" si="5">+G16</f>
        <v>137741699999</v>
      </c>
      <c r="H7" s="18">
        <f t="shared" si="5"/>
        <v>1</v>
      </c>
      <c r="I7" s="18">
        <f t="shared" si="5"/>
        <v>57814899491.900002</v>
      </c>
      <c r="J7" s="18">
        <f t="shared" si="5"/>
        <v>3090655975.0700002</v>
      </c>
      <c r="K7" s="18">
        <f t="shared" si="5"/>
        <v>3049134771.0700002</v>
      </c>
      <c r="L7" s="19">
        <f t="shared" si="1"/>
        <v>0.41973417993171275</v>
      </c>
      <c r="M7" s="19">
        <f t="shared" si="2"/>
        <v>2.2438055977746754E-2</v>
      </c>
      <c r="N7" s="19">
        <f t="shared" si="3"/>
        <v>2.2136613466147145E-2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" si="6">SUM(F5:F7)</f>
        <v>1318351400000</v>
      </c>
      <c r="G8" s="21">
        <f>SUM(G5:G7)</f>
        <v>1237539664907.5</v>
      </c>
      <c r="H8" s="21">
        <f>SUM(H5:H7)</f>
        <v>30811735092.5</v>
      </c>
      <c r="I8" s="21">
        <f t="shared" ref="I8:K8" si="7">SUM(I5:I7)</f>
        <v>919255065335.41003</v>
      </c>
      <c r="J8" s="21">
        <f t="shared" si="7"/>
        <v>257122122707.41998</v>
      </c>
      <c r="K8" s="21">
        <f t="shared" si="7"/>
        <v>242821892734.82001</v>
      </c>
      <c r="L8" s="23">
        <f t="shared" si="1"/>
        <v>0.69727620825176806</v>
      </c>
      <c r="M8" s="23">
        <f t="shared" si="2"/>
        <v>0.195033071385535</v>
      </c>
      <c r="N8" s="23">
        <f t="shared" si="3"/>
        <v>0.18418601651640071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105238400000</v>
      </c>
      <c r="G9" s="24">
        <f>SUM([1]REP_EPG034_EjecucionPresupuesta!V5:V7)</f>
        <v>105238400000</v>
      </c>
      <c r="H9" s="24">
        <f>SUM([1]REP_EPG034_EjecucionPresupuesta!W5:W7)</f>
        <v>0</v>
      </c>
      <c r="I9" s="24">
        <f>SUM([1]REP_EPG034_EjecucionPresupuesta!X5:X7)</f>
        <v>28712404382.889999</v>
      </c>
      <c r="J9" s="24">
        <f>SUM([1]REP_EPG034_EjecucionPresupuesta!Y5:Y7)</f>
        <v>28712404382.889999</v>
      </c>
      <c r="K9" s="24">
        <f>SUM([1]REP_EPG034_EjecucionPresupuesta!AA5:AA7)</f>
        <v>28711289882.889999</v>
      </c>
      <c r="L9" s="19">
        <f t="shared" si="1"/>
        <v>0.27283201172661309</v>
      </c>
      <c r="M9" s="19">
        <f t="shared" si="2"/>
        <v>0.27283201172661309</v>
      </c>
      <c r="N9" s="19">
        <f t="shared" si="3"/>
        <v>0.27282142148578847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8">SUM(F9)</f>
        <v>105238400000</v>
      </c>
      <c r="G10" s="25">
        <f t="shared" si="8"/>
        <v>105238400000</v>
      </c>
      <c r="H10" s="25">
        <f t="shared" si="8"/>
        <v>0</v>
      </c>
      <c r="I10" s="25">
        <f t="shared" si="8"/>
        <v>28712404382.889999</v>
      </c>
      <c r="J10" s="25">
        <f t="shared" si="8"/>
        <v>28712404382.889999</v>
      </c>
      <c r="K10" s="25">
        <f t="shared" si="8"/>
        <v>28711289882.889999</v>
      </c>
      <c r="L10" s="23">
        <f t="shared" si="1"/>
        <v>0.27283201172661309</v>
      </c>
      <c r="M10" s="23">
        <f t="shared" si="2"/>
        <v>0.27283201172661309</v>
      </c>
      <c r="N10" s="23">
        <f t="shared" si="3"/>
        <v>0.27282142148578847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983673700000</v>
      </c>
      <c r="G11" s="24">
        <f>SUM([1]REP_EPG034_EjecucionPresupuesta!V8)</f>
        <v>964636569356.5</v>
      </c>
      <c r="H11" s="24">
        <f>SUM([1]REP_EPG034_EjecucionPresupuesta!W8)</f>
        <v>19037130643.5</v>
      </c>
      <c r="I11" s="24">
        <f>SUM([1]REP_EPG034_EjecucionPresupuesta!X8)</f>
        <v>827854765878.62</v>
      </c>
      <c r="J11" s="24">
        <f>SUM([1]REP_EPG034_EjecucionPresupuesta!Y8)</f>
        <v>220993771906.45999</v>
      </c>
      <c r="K11" s="24">
        <f>SUM([1]REP_EPG034_EjecucionPresupuesta!AA8)</f>
        <v>207018226674.85999</v>
      </c>
      <c r="L11" s="19">
        <f t="shared" si="1"/>
        <v>0.8415948966396275</v>
      </c>
      <c r="M11" s="19">
        <f t="shared" si="2"/>
        <v>0.22466166565850038</v>
      </c>
      <c r="N11" s="19">
        <f t="shared" si="3"/>
        <v>0.21045416450074855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9">SUM(F11:F11)</f>
        <v>983673700000</v>
      </c>
      <c r="G12" s="25">
        <f t="shared" si="9"/>
        <v>964636569356.5</v>
      </c>
      <c r="H12" s="25">
        <f t="shared" si="9"/>
        <v>19037130643.5</v>
      </c>
      <c r="I12" s="25">
        <f t="shared" si="9"/>
        <v>827854765878.62</v>
      </c>
      <c r="J12" s="25">
        <f t="shared" si="9"/>
        <v>220993771906.45999</v>
      </c>
      <c r="K12" s="25">
        <f t="shared" si="9"/>
        <v>207018226674.85999</v>
      </c>
      <c r="L12" s="23">
        <f t="shared" si="1"/>
        <v>0.8415948966396275</v>
      </c>
      <c r="M12" s="23">
        <f t="shared" si="2"/>
        <v>0.22466166565850038</v>
      </c>
      <c r="N12" s="23">
        <f t="shared" si="3"/>
        <v>0.21045416450074855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1090000000</v>
      </c>
      <c r="G13" s="24">
        <f>SUM([1]REP_EPG034_EjecucionPresupuesta!V12)</f>
        <v>1090000000</v>
      </c>
      <c r="H13" s="24">
        <f>SUM([1]REP_EPG034_EjecucionPresupuesta!W12)</f>
        <v>0</v>
      </c>
      <c r="I13" s="24">
        <f>SUM([1]REP_EPG034_EjecucionPresupuesta!X12)</f>
        <v>282049037</v>
      </c>
      <c r="J13" s="24">
        <f>SUM([1]REP_EPG034_EjecucionPresupuesta!Y12)</f>
        <v>282049037</v>
      </c>
      <c r="K13" s="24">
        <f>SUM([1]REP_EPG034_EjecucionPresupuesta!AA12)</f>
        <v>0</v>
      </c>
      <c r="L13" s="19">
        <f t="shared" si="1"/>
        <v>0.25876058440366972</v>
      </c>
      <c r="M13" s="19">
        <f t="shared" si="2"/>
        <v>0.25876058440366972</v>
      </c>
      <c r="N13" s="19">
        <f t="shared" si="3"/>
        <v>0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86553300000</v>
      </c>
      <c r="G14" s="24">
        <f>[1]REP_EPG034_EjecucionPresupuesta!V9+[1]REP_EPG034_EjecucionPresupuesta!V10+[1]REP_EPG034_EjecucionPresupuesta!V11+[1]REP_EPG034_EjecucionPresupuesta!V13</f>
        <v>27482295552</v>
      </c>
      <c r="H14" s="24">
        <f>[1]REP_EPG034_EjecucionPresupuesta!W9+[1]REP_EPG034_EjecucionPresupuesta!W10+[1]REP_EPG034_EjecucionPresupuesta!W11+[1]REP_EPG034_EjecucionPresupuesta!W13</f>
        <v>9071004448</v>
      </c>
      <c r="I14" s="24">
        <f>[1]REP_EPG034_EjecucionPresupuesta!X9+[1]REP_EPG034_EjecucionPresupuesta!X10+[1]REP_EPG034_EjecucionPresupuesta!X11+[1]REP_EPG034_EjecucionPresupuesta!X13</f>
        <v>4337743329</v>
      </c>
      <c r="J14" s="24">
        <f>[1]REP_EPG034_EjecucionPresupuesta!Y9+[1]REP_EPG034_EjecucionPresupuesta!Y10+[1]REP_EPG034_EjecucionPresupuesta!Y11+[1]REP_EPG034_EjecucionPresupuesta!Y13</f>
        <v>3790038190</v>
      </c>
      <c r="K14" s="24">
        <f>[1]REP_EPG034_EjecucionPresupuesta!AA9+[1]REP_EPG034_EjecucionPresupuesta!AA10+[1]REP_EPG034_EjecucionPresupuesta!AA11+[1]REP_EPG034_EjecucionPresupuesta!AA13</f>
        <v>3790038190</v>
      </c>
      <c r="L14" s="19">
        <f t="shared" si="1"/>
        <v>5.0116440724963691E-2</v>
      </c>
      <c r="M14" s="19">
        <f t="shared" si="2"/>
        <v>4.3788488596044284E-2</v>
      </c>
      <c r="N14" s="19">
        <f t="shared" si="3"/>
        <v>4.3788488596044284E-2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10">SUM(F13:F14)</f>
        <v>87643300000</v>
      </c>
      <c r="G15" s="27">
        <f t="shared" si="10"/>
        <v>28572295552</v>
      </c>
      <c r="H15" s="27">
        <f t="shared" si="10"/>
        <v>9071004448</v>
      </c>
      <c r="I15" s="27">
        <f t="shared" si="10"/>
        <v>4619792366</v>
      </c>
      <c r="J15" s="27">
        <f t="shared" si="10"/>
        <v>4072087227</v>
      </c>
      <c r="K15" s="27">
        <f t="shared" si="10"/>
        <v>3790038190</v>
      </c>
      <c r="L15" s="23">
        <f t="shared" si="1"/>
        <v>5.2711300989351152E-2</v>
      </c>
      <c r="M15" s="23">
        <f t="shared" si="2"/>
        <v>4.6462048177099674E-2</v>
      </c>
      <c r="N15" s="23">
        <f t="shared" si="3"/>
        <v>4.3243901016963078E-2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137741700000</v>
      </c>
      <c r="G16" s="28">
        <f>SUM([1]REP_EPG034_EjecucionPresupuesta!V14)</f>
        <v>137741699999</v>
      </c>
      <c r="H16" s="28">
        <f>SUM([1]REP_EPG034_EjecucionPresupuesta!W14)</f>
        <v>1</v>
      </c>
      <c r="I16" s="28">
        <f>SUM([1]REP_EPG034_EjecucionPresupuesta!X14)</f>
        <v>57814899491.900002</v>
      </c>
      <c r="J16" s="28">
        <f>SUM([1]REP_EPG034_EjecucionPresupuesta!Y14)</f>
        <v>3090655975.0700002</v>
      </c>
      <c r="K16" s="28">
        <f>SUM([1]REP_EPG034_EjecucionPresupuesta!AA14)</f>
        <v>3049134771.0700002</v>
      </c>
      <c r="L16" s="19">
        <f t="shared" si="1"/>
        <v>0.41973417993171275</v>
      </c>
      <c r="M16" s="19">
        <f t="shared" si="2"/>
        <v>2.2438055977746754E-2</v>
      </c>
      <c r="N16" s="19">
        <f t="shared" si="3"/>
        <v>2.2136613466147145E-2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1">SUM(F16)</f>
        <v>137741700000</v>
      </c>
      <c r="G17" s="27">
        <f t="shared" si="11"/>
        <v>137741699999</v>
      </c>
      <c r="H17" s="27">
        <f t="shared" si="11"/>
        <v>1</v>
      </c>
      <c r="I17" s="27">
        <f t="shared" si="11"/>
        <v>57814899491.900002</v>
      </c>
      <c r="J17" s="27">
        <f t="shared" si="11"/>
        <v>3090655975.0700002</v>
      </c>
      <c r="K17" s="27">
        <f t="shared" si="11"/>
        <v>3049134771.0700002</v>
      </c>
      <c r="L17" s="23">
        <f t="shared" si="1"/>
        <v>0.41973417993171275</v>
      </c>
      <c r="M17" s="23">
        <f t="shared" si="2"/>
        <v>2.2438055977746754E-2</v>
      </c>
      <c r="N17" s="23">
        <f t="shared" si="3"/>
        <v>2.2136613466147145E-2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1339700000</v>
      </c>
      <c r="G18" s="28">
        <f>SUM([1]REP_EPG034_EjecucionPresupuesta!V15)</f>
        <v>1339700000</v>
      </c>
      <c r="H18" s="28">
        <f>SUM([1]REP_EPG034_EjecucionPresupuesta!W15)</f>
        <v>0</v>
      </c>
      <c r="I18" s="28">
        <f>SUM([1]REP_EPG034_EjecucionPresupuesta!X15)</f>
        <v>252203216</v>
      </c>
      <c r="J18" s="28">
        <f>SUM([1]REP_EPG034_EjecucionPresupuesta!Y15)</f>
        <v>252203216</v>
      </c>
      <c r="K18" s="28">
        <f>SUM([1]REP_EPG034_EjecucionPresupuesta!AA15)</f>
        <v>252203216</v>
      </c>
      <c r="L18" s="19">
        <f t="shared" si="1"/>
        <v>0.18825350153019332</v>
      </c>
      <c r="M18" s="19">
        <f t="shared" si="2"/>
        <v>0.18825350153019332</v>
      </c>
      <c r="N18" s="19">
        <f t="shared" si="3"/>
        <v>0.18825350153019332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2649000000</v>
      </c>
      <c r="G19" s="28">
        <f>SUM([1]REP_EPG034_EjecucionPresupuesta!V17)</f>
        <v>0</v>
      </c>
      <c r="H19" s="28">
        <f>SUM([1]REP_EPG034_EjecucionPresupuesta!W17)</f>
        <v>2649000000</v>
      </c>
      <c r="I19" s="28">
        <f>SUM([1]REP_EPG034_EjecucionPresupuesta!X17)</f>
        <v>0</v>
      </c>
      <c r="J19" s="28">
        <f>SUM([1]REP_EPG034_EjecucionPresupuesta!Y17)</f>
        <v>0</v>
      </c>
      <c r="K19" s="28">
        <f>SUM([1]REP_EPG034_EjecucionPresupuesta!AA17)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65600000</v>
      </c>
      <c r="G20" s="28">
        <f>[1]REP_EPG034_EjecucionPresupuesta!V16+[1]REP_EPG034_EjecucionPresupuesta!V18</f>
        <v>11000000</v>
      </c>
      <c r="H20" s="28">
        <f>[1]REP_EPG034_EjecucionPresupuesta!W16+[1]REP_EPG034_EjecucionPresupuesta!W18</f>
        <v>54600000</v>
      </c>
      <c r="I20" s="28">
        <f>[1]REP_EPG034_EjecucionPresupuesta!X16+[1]REP_EPG034_EjecucionPresupuesta!X18</f>
        <v>1000000</v>
      </c>
      <c r="J20" s="28">
        <f>[1]REP_EPG034_EjecucionPresupuesta!Y16+[1]REP_EPG034_EjecucionPresupuesta!Y18</f>
        <v>1000000</v>
      </c>
      <c r="K20" s="28">
        <f>[1]REP_EPG034_EjecucionPresupuesta!AA16+[1]REP_EPG034_EjecucionPresupuesta!AA18</f>
        <v>1000000</v>
      </c>
      <c r="L20" s="19">
        <f t="shared" si="1"/>
        <v>1.524390243902439E-2</v>
      </c>
      <c r="M20" s="19">
        <f t="shared" si="2"/>
        <v>1.524390243902439E-2</v>
      </c>
      <c r="N20" s="19">
        <f t="shared" si="3"/>
        <v>1.524390243902439E-2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2">SUM(F18:F20)</f>
        <v>4054300000</v>
      </c>
      <c r="G21" s="27">
        <f t="shared" si="12"/>
        <v>1350700000</v>
      </c>
      <c r="H21" s="27">
        <f t="shared" si="12"/>
        <v>2703600000</v>
      </c>
      <c r="I21" s="27">
        <f t="shared" si="12"/>
        <v>253203216</v>
      </c>
      <c r="J21" s="27">
        <f t="shared" si="12"/>
        <v>253203216</v>
      </c>
      <c r="K21" s="27">
        <f t="shared" si="12"/>
        <v>253203216</v>
      </c>
      <c r="L21" s="23">
        <f t="shared" si="1"/>
        <v>6.2453004464395827E-2</v>
      </c>
      <c r="M21" s="23">
        <f t="shared" si="2"/>
        <v>6.2453004464395827E-2</v>
      </c>
      <c r="N21" s="23">
        <f t="shared" si="3"/>
        <v>6.2453004464395827E-2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SUM([1]REP_EPG034_EjecucionPresupuesta!T19)</f>
        <v>8828110870</v>
      </c>
      <c r="G22" s="30">
        <f>SUM([1]REP_EPG034_EjecucionPresupuesta!V19)</f>
        <v>0</v>
      </c>
      <c r="H22" s="30">
        <f>SUM([1]REP_EPG034_EjecucionPresupuesta!W19)</f>
        <v>8828110870</v>
      </c>
      <c r="I22" s="30">
        <f>SUM([1]REP_EPG034_EjecucionPresupuesta!X19)</f>
        <v>0</v>
      </c>
      <c r="J22" s="30">
        <f>SUM([1]REP_EPG034_EjecucionPresupuesta!Y19)</f>
        <v>0</v>
      </c>
      <c r="K22" s="30">
        <f>SUM([1]REP_EPG034_EjecucionPresupuesta!AA19)</f>
        <v>0</v>
      </c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16" t="s">
        <v>46</v>
      </c>
      <c r="B23" s="17" t="s">
        <v>20</v>
      </c>
      <c r="C23" s="17" t="s">
        <v>25</v>
      </c>
      <c r="D23" s="17" t="s">
        <v>21</v>
      </c>
      <c r="E23" s="16" t="s">
        <v>26</v>
      </c>
      <c r="F23" s="30">
        <f>SUM([1]REP_EPG034_EjecucionPresupuesta!T20)</f>
        <v>2436100754</v>
      </c>
      <c r="G23" s="30">
        <f>SUM([1]REP_EPG034_EjecucionPresupuesta!V20)</f>
        <v>0</v>
      </c>
      <c r="H23" s="30">
        <f>SUM([1]REP_EPG034_EjecucionPresupuesta!W20)</f>
        <v>2436100754</v>
      </c>
      <c r="I23" s="30">
        <f>SUM([1]REP_EPG034_EjecucionPresupuesta!X20)</f>
        <v>0</v>
      </c>
      <c r="J23" s="30">
        <f>SUM([1]REP_EPG034_EjecucionPresupuesta!Y20)</f>
        <v>0</v>
      </c>
      <c r="K23" s="30">
        <f>SUM([1]REP_EPG034_EjecucionPresupuesta!AA20)</f>
        <v>0</v>
      </c>
      <c r="L23" s="19">
        <f t="shared" si="1"/>
        <v>0</v>
      </c>
      <c r="M23" s="19">
        <f t="shared" si="2"/>
        <v>0</v>
      </c>
      <c r="N23" s="19">
        <f t="shared" si="3"/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>SUM(F22:F23)</f>
        <v>11264211624</v>
      </c>
      <c r="G24" s="27">
        <f t="shared" ref="G24:K24" si="13">SUM(G22:G23)</f>
        <v>0</v>
      </c>
      <c r="H24" s="27">
        <f t="shared" si="13"/>
        <v>11264211624</v>
      </c>
      <c r="I24" s="27">
        <f t="shared" si="13"/>
        <v>0</v>
      </c>
      <c r="J24" s="27">
        <f t="shared" si="13"/>
        <v>0</v>
      </c>
      <c r="K24" s="27">
        <f t="shared" si="13"/>
        <v>0</v>
      </c>
      <c r="L24" s="23">
        <f t="shared" si="1"/>
        <v>0</v>
      </c>
      <c r="M24" s="23">
        <f t="shared" si="2"/>
        <v>0</v>
      </c>
      <c r="N24" s="23">
        <f t="shared" si="3"/>
        <v>0</v>
      </c>
    </row>
    <row r="25" spans="1:14" x14ac:dyDescent="0.25">
      <c r="A25" s="25" t="s">
        <v>48</v>
      </c>
      <c r="B25" s="26"/>
      <c r="C25" s="26"/>
      <c r="D25" s="26"/>
      <c r="E25" s="25"/>
      <c r="F25" s="27">
        <f>SUM(F26:F31)</f>
        <v>9000000000</v>
      </c>
      <c r="G25" s="27">
        <f t="shared" ref="G25:K25" si="14">SUM(G26:G31)</f>
        <v>6106228893</v>
      </c>
      <c r="H25" s="27">
        <f t="shared" si="14"/>
        <v>2393771107</v>
      </c>
      <c r="I25" s="27">
        <f t="shared" si="14"/>
        <v>4552645043</v>
      </c>
      <c r="J25" s="27">
        <f t="shared" si="14"/>
        <v>1062247899</v>
      </c>
      <c r="K25" s="27">
        <f t="shared" si="14"/>
        <v>1062247899</v>
      </c>
      <c r="L25" s="23">
        <f t="shared" si="1"/>
        <v>0.50584944922222219</v>
      </c>
      <c r="M25" s="23">
        <f t="shared" si="2"/>
        <v>0.11802754433333333</v>
      </c>
      <c r="N25" s="23">
        <f t="shared" si="3"/>
        <v>0.11802754433333333</v>
      </c>
    </row>
    <row r="26" spans="1:14" ht="33.75" x14ac:dyDescent="0.25">
      <c r="A26" s="16" t="s">
        <v>49</v>
      </c>
      <c r="B26" s="17" t="s">
        <v>20</v>
      </c>
      <c r="C26" s="17" t="s">
        <v>25</v>
      </c>
      <c r="D26" s="29" t="s">
        <v>21</v>
      </c>
      <c r="E26" s="16" t="s">
        <v>26</v>
      </c>
      <c r="F26" s="24">
        <f>SUM([1]REP_EPG034_EjecucionPresupuesta!T21)</f>
        <v>1725000000</v>
      </c>
      <c r="G26" s="24">
        <f>SUM([1]REP_EPG034_EjecucionPresupuesta!V21)</f>
        <v>0</v>
      </c>
      <c r="H26" s="24">
        <f>SUM([1]REP_EPG034_EjecucionPresupuesta!W21)</f>
        <v>1725000000</v>
      </c>
      <c r="I26" s="24">
        <f>SUM([1]REP_EPG034_EjecucionPresupuesta!X21)</f>
        <v>0</v>
      </c>
      <c r="J26" s="24">
        <f>SUM([1]REP_EPG034_EjecucionPresupuesta!Y21)</f>
        <v>0</v>
      </c>
      <c r="K26" s="24">
        <f>SUM([1]REP_EPG034_EjecucionPresupuesta!AA21)</f>
        <v>0</v>
      </c>
      <c r="L26" s="19">
        <f t="shared" si="1"/>
        <v>0</v>
      </c>
      <c r="M26" s="19">
        <f t="shared" si="2"/>
        <v>0</v>
      </c>
      <c r="N26" s="19">
        <f t="shared" si="3"/>
        <v>0</v>
      </c>
    </row>
    <row r="27" spans="1:14" ht="22.5" x14ac:dyDescent="0.25">
      <c r="A27" s="16" t="s">
        <v>50</v>
      </c>
      <c r="B27" s="17" t="s">
        <v>20</v>
      </c>
      <c r="C27" s="17" t="s">
        <v>25</v>
      </c>
      <c r="D27" s="29" t="s">
        <v>21</v>
      </c>
      <c r="E27" s="16" t="s">
        <v>26</v>
      </c>
      <c r="F27" s="24">
        <f>SUM([1]REP_EPG034_EjecucionPresupuesta!T22)</f>
        <v>3625000000</v>
      </c>
      <c r="G27" s="24">
        <f>SUM([1]REP_EPG034_EjecucionPresupuesta!V22)</f>
        <v>3556228893</v>
      </c>
      <c r="H27" s="24">
        <f>SUM([1]REP_EPG034_EjecucionPresupuesta!W22)</f>
        <v>68771107</v>
      </c>
      <c r="I27" s="24">
        <f>SUM([1]REP_EPG034_EjecucionPresupuesta!X22)</f>
        <v>2002645043</v>
      </c>
      <c r="J27" s="24">
        <f>SUM([1]REP_EPG034_EjecucionPresupuesta!Y22)</f>
        <v>350765492</v>
      </c>
      <c r="K27" s="24">
        <f>SUM([1]REP_EPG034_EjecucionPresupuesta!AA22)</f>
        <v>350765492</v>
      </c>
      <c r="L27" s="19">
        <f t="shared" si="1"/>
        <v>0.55245380496551721</v>
      </c>
      <c r="M27" s="19">
        <f t="shared" si="2"/>
        <v>9.6762894344827585E-2</v>
      </c>
      <c r="N27" s="19">
        <f t="shared" si="3"/>
        <v>9.6762894344827585E-2</v>
      </c>
    </row>
    <row r="28" spans="1:14" ht="22.5" x14ac:dyDescent="0.25">
      <c r="A28" s="16" t="s">
        <v>51</v>
      </c>
      <c r="B28" s="17" t="s">
        <v>20</v>
      </c>
      <c r="C28" s="17" t="s">
        <v>25</v>
      </c>
      <c r="D28" s="29" t="s">
        <v>21</v>
      </c>
      <c r="E28" s="16" t="s">
        <v>26</v>
      </c>
      <c r="F28" s="24">
        <f>SUM([1]REP_EPG034_EjecucionPresupuesta!T23)</f>
        <v>323656437</v>
      </c>
      <c r="G28" s="24">
        <f>SUM([1]REP_EPG034_EjecucionPresupuesta!V23)</f>
        <v>0</v>
      </c>
      <c r="H28" s="24">
        <f>SUM([1]REP_EPG034_EjecucionPresupuesta!W23)</f>
        <v>323656437</v>
      </c>
      <c r="I28" s="24">
        <f>SUM([1]REP_EPG034_EjecucionPresupuesta!X23)</f>
        <v>0</v>
      </c>
      <c r="J28" s="24">
        <f>SUM([1]REP_EPG034_EjecucionPresupuesta!Y23)</f>
        <v>0</v>
      </c>
      <c r="K28" s="24">
        <f>SUM([1]REP_EPG034_EjecucionPresupuesta!AA23)</f>
        <v>0</v>
      </c>
      <c r="L28" s="19">
        <f t="shared" si="1"/>
        <v>0</v>
      </c>
      <c r="M28" s="19">
        <f t="shared" si="2"/>
        <v>0</v>
      </c>
      <c r="N28" s="19">
        <f t="shared" si="3"/>
        <v>0</v>
      </c>
    </row>
    <row r="29" spans="1:14" ht="22.5" x14ac:dyDescent="0.25">
      <c r="A29" s="16" t="s">
        <v>51</v>
      </c>
      <c r="B29" s="17" t="s">
        <v>20</v>
      </c>
      <c r="C29" s="17" t="s">
        <v>52</v>
      </c>
      <c r="D29" s="29" t="s">
        <v>21</v>
      </c>
      <c r="E29" s="16" t="s">
        <v>26</v>
      </c>
      <c r="F29" s="24">
        <f>SUM([1]REP_EPG034_EjecucionPresupuesta!T24)</f>
        <v>2826343563</v>
      </c>
      <c r="G29" s="24">
        <f>SUM([1]REP_EPG034_EjecucionPresupuesta!V24)</f>
        <v>2550000000</v>
      </c>
      <c r="H29" s="24">
        <f>SUM([1]REP_EPG034_EjecucionPresupuesta!W24)</f>
        <v>276343563</v>
      </c>
      <c r="I29" s="24">
        <f>SUM([1]REP_EPG034_EjecucionPresupuesta!X24)</f>
        <v>2550000000</v>
      </c>
      <c r="J29" s="24">
        <f>SUM([1]REP_EPG034_EjecucionPresupuesta!Y24)</f>
        <v>711482407</v>
      </c>
      <c r="K29" s="24">
        <f>SUM([1]REP_EPG034_EjecucionPresupuesta!AA24)</f>
        <v>711482407</v>
      </c>
      <c r="L29" s="19">
        <f t="shared" si="1"/>
        <v>0.90222577091559342</v>
      </c>
      <c r="M29" s="19">
        <f t="shared" si="2"/>
        <v>0.2517324561366498</v>
      </c>
      <c r="N29" s="19">
        <f t="shared" si="3"/>
        <v>0.2517324561366498</v>
      </c>
    </row>
    <row r="30" spans="1:14" ht="56.25" x14ac:dyDescent="0.25">
      <c r="A30" s="16" t="s">
        <v>53</v>
      </c>
      <c r="B30" s="17" t="s">
        <v>20</v>
      </c>
      <c r="C30" s="17" t="s">
        <v>25</v>
      </c>
      <c r="D30" s="29" t="s">
        <v>21</v>
      </c>
      <c r="E30" s="16" t="s">
        <v>26</v>
      </c>
      <c r="F30" s="24">
        <f>SUM([1]REP_EPG034_EjecucionPresupuesta!T25)</f>
        <v>61907860</v>
      </c>
      <c r="G30" s="24">
        <f>SUM([1]REP_EPG034_EjecucionPresupuesta!V25)</f>
        <v>0</v>
      </c>
      <c r="H30" s="24">
        <f>SUM([1]REP_EPG034_EjecucionPresupuesta!W25)</f>
        <v>0</v>
      </c>
      <c r="I30" s="24">
        <f>SUM([1]REP_EPG034_EjecucionPresupuesta!X25)</f>
        <v>0</v>
      </c>
      <c r="J30" s="24">
        <f>SUM([1]REP_EPG034_EjecucionPresupuesta!Y25)</f>
        <v>0</v>
      </c>
      <c r="K30" s="24">
        <f>SUM([1]REP_EPG034_EjecucionPresupuesta!AA25)</f>
        <v>0</v>
      </c>
      <c r="L30" s="19">
        <f t="shared" si="1"/>
        <v>0</v>
      </c>
      <c r="M30" s="19">
        <f t="shared" si="2"/>
        <v>0</v>
      </c>
      <c r="N30" s="19">
        <f t="shared" si="3"/>
        <v>0</v>
      </c>
    </row>
    <row r="31" spans="1:14" ht="56.25" x14ac:dyDescent="0.25">
      <c r="A31" s="16" t="s">
        <v>53</v>
      </c>
      <c r="B31" s="17" t="s">
        <v>20</v>
      </c>
      <c r="C31" s="17" t="s">
        <v>52</v>
      </c>
      <c r="D31" s="29" t="s">
        <v>21</v>
      </c>
      <c r="E31" s="16" t="s">
        <v>54</v>
      </c>
      <c r="F31" s="24">
        <f>SUM([1]REP_EPG034_EjecucionPresupuesta!T26)</f>
        <v>438092140</v>
      </c>
      <c r="G31" s="24">
        <f>SUM([1]REP_EPG034_EjecucionPresupuesta!V26)</f>
        <v>0</v>
      </c>
      <c r="H31" s="24">
        <f>SUM([1]REP_EPG034_EjecucionPresupuesta!W26)</f>
        <v>0</v>
      </c>
      <c r="I31" s="24">
        <f>SUM([1]REP_EPG034_EjecucionPresupuesta!X26)</f>
        <v>0</v>
      </c>
      <c r="J31" s="24">
        <f>SUM([1]REP_EPG034_EjecucionPresupuesta!Y26)</f>
        <v>0</v>
      </c>
      <c r="K31" s="24">
        <f>SUM([1]REP_EPG034_EjecucionPresupuesta!AA26)</f>
        <v>0</v>
      </c>
      <c r="L31" s="19">
        <f t="shared" si="1"/>
        <v>0</v>
      </c>
      <c r="M31" s="19">
        <f t="shared" si="2"/>
        <v>0</v>
      </c>
      <c r="N31" s="19">
        <f t="shared" si="3"/>
        <v>0</v>
      </c>
    </row>
    <row r="32" spans="1:14" x14ac:dyDescent="0.25">
      <c r="A32" s="31" t="s">
        <v>55</v>
      </c>
      <c r="B32" s="31"/>
      <c r="C32" s="31"/>
      <c r="D32" s="31"/>
      <c r="E32" s="31"/>
      <c r="F32" s="32">
        <f>F8+F24+F25</f>
        <v>1338615611624</v>
      </c>
      <c r="G32" s="32">
        <f>G8+G24+G25</f>
        <v>1243645893800.5</v>
      </c>
      <c r="H32" s="32">
        <f t="shared" ref="H32:K32" si="15">H8+H24+H25</f>
        <v>44469717823.5</v>
      </c>
      <c r="I32" s="32">
        <f t="shared" si="15"/>
        <v>923807710378.41003</v>
      </c>
      <c r="J32" s="32">
        <f t="shared" si="15"/>
        <v>258184370606.41998</v>
      </c>
      <c r="K32" s="32">
        <f t="shared" si="15"/>
        <v>243884140633.82001</v>
      </c>
      <c r="L32" s="33">
        <f t="shared" si="1"/>
        <v>0.69012172154308915</v>
      </c>
      <c r="M32" s="33">
        <f t="shared" si="2"/>
        <v>0.19287416668717342</v>
      </c>
      <c r="N32" s="33">
        <f t="shared" si="3"/>
        <v>0.18219131654825191</v>
      </c>
    </row>
    <row r="33" spans="1:12" x14ac:dyDescent="0.25">
      <c r="F33" s="34"/>
      <c r="G33" s="35"/>
      <c r="H33" s="36"/>
      <c r="I33" s="35"/>
      <c r="K33" s="34"/>
      <c r="L33" s="37"/>
    </row>
    <row r="34" spans="1:12" x14ac:dyDescent="0.25">
      <c r="A34" s="38"/>
      <c r="F34" s="39"/>
      <c r="G34" s="40"/>
      <c r="H34" s="35"/>
      <c r="I34" s="34"/>
      <c r="J34" s="41"/>
      <c r="K34" s="34"/>
      <c r="L34" s="42"/>
    </row>
    <row r="35" spans="1:12" x14ac:dyDescent="0.25">
      <c r="F35" s="43"/>
      <c r="I35" s="34"/>
    </row>
    <row r="36" spans="1:12" x14ac:dyDescent="0.25">
      <c r="F36" s="43"/>
      <c r="I36" s="34"/>
      <c r="K36" s="34"/>
    </row>
    <row r="37" spans="1:12" x14ac:dyDescent="0.25">
      <c r="F37" s="43"/>
      <c r="G37" s="35"/>
      <c r="I37" s="35"/>
    </row>
    <row r="38" spans="1:12" x14ac:dyDescent="0.25">
      <c r="I38" s="34"/>
    </row>
    <row r="39" spans="1:12" x14ac:dyDescent="0.25">
      <c r="I39" s="35"/>
      <c r="K39" s="34"/>
    </row>
  </sheetData>
  <mergeCells count="6">
    <mergeCell ref="A1:N1"/>
    <mergeCell ref="A2:N2"/>
    <mergeCell ref="A3:E3"/>
    <mergeCell ref="F3:K3"/>
    <mergeCell ref="L3:N3"/>
    <mergeCell ref="A32:E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ABRIL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Desktop</dc:creator>
  <cp:lastModifiedBy>Hp Desktop</cp:lastModifiedBy>
  <dcterms:created xsi:type="dcterms:W3CDTF">2022-06-16T15:12:48Z</dcterms:created>
  <dcterms:modified xsi:type="dcterms:W3CDTF">2022-06-16T15:13:17Z</dcterms:modified>
</cp:coreProperties>
</file>