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JULIO 2022\"/>
    </mc:Choice>
  </mc:AlternateContent>
  <xr:revisionPtr revIDLastSave="0" documentId="8_{DBAA9CCA-EC2C-4370-B5F1-0A37E5D1E797}" xr6:coauthVersionLast="47" xr6:coauthVersionMax="47" xr10:uidLastSave="{00000000-0000-0000-0000-000000000000}"/>
  <bookViews>
    <workbookView xWindow="-120" yWindow="-120" windowWidth="20730" windowHeight="11160" xr2:uid="{10C34528-0ABC-4430-8FCE-0D13E234380E}"/>
  </bookViews>
  <sheets>
    <sheet name="EJECUCION A 31 JULIO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N31" i="1" s="1"/>
  <c r="J31" i="1"/>
  <c r="I31" i="1"/>
  <c r="H31" i="1"/>
  <c r="G31" i="1"/>
  <c r="F31" i="1"/>
  <c r="M30" i="1"/>
  <c r="K30" i="1"/>
  <c r="J30" i="1"/>
  <c r="I30" i="1"/>
  <c r="L30" i="1" s="1"/>
  <c r="H30" i="1"/>
  <c r="G30" i="1"/>
  <c r="F30" i="1"/>
  <c r="N30" i="1" s="1"/>
  <c r="K29" i="1"/>
  <c r="J29" i="1"/>
  <c r="M29" i="1" s="1"/>
  <c r="I29" i="1"/>
  <c r="H29" i="1"/>
  <c r="G29" i="1"/>
  <c r="F29" i="1"/>
  <c r="N29" i="1" s="1"/>
  <c r="M28" i="1"/>
  <c r="L28" i="1"/>
  <c r="K28" i="1"/>
  <c r="N28" i="1" s="1"/>
  <c r="J28" i="1"/>
  <c r="I28" i="1"/>
  <c r="H28" i="1"/>
  <c r="G28" i="1"/>
  <c r="G25" i="1" s="1"/>
  <c r="F28" i="1"/>
  <c r="M27" i="1"/>
  <c r="L27" i="1"/>
  <c r="K27" i="1"/>
  <c r="J27" i="1"/>
  <c r="I27" i="1"/>
  <c r="H27" i="1"/>
  <c r="H25" i="1" s="1"/>
  <c r="G27" i="1"/>
  <c r="F27" i="1"/>
  <c r="N27" i="1" s="1"/>
  <c r="M26" i="1"/>
  <c r="K26" i="1"/>
  <c r="J26" i="1"/>
  <c r="I26" i="1"/>
  <c r="L26" i="1" s="1"/>
  <c r="H26" i="1"/>
  <c r="G26" i="1"/>
  <c r="F26" i="1"/>
  <c r="N26" i="1" s="1"/>
  <c r="J25" i="1"/>
  <c r="M25" i="1" s="1"/>
  <c r="F25" i="1"/>
  <c r="K24" i="1"/>
  <c r="G24" i="1"/>
  <c r="M23" i="1"/>
  <c r="L23" i="1"/>
  <c r="K23" i="1"/>
  <c r="J23" i="1"/>
  <c r="I23" i="1"/>
  <c r="H23" i="1"/>
  <c r="H24" i="1" s="1"/>
  <c r="G23" i="1"/>
  <c r="F23" i="1"/>
  <c r="N23" i="1" s="1"/>
  <c r="M22" i="1"/>
  <c r="K22" i="1"/>
  <c r="J22" i="1"/>
  <c r="J24" i="1" s="1"/>
  <c r="I22" i="1"/>
  <c r="L22" i="1" s="1"/>
  <c r="H22" i="1"/>
  <c r="G22" i="1"/>
  <c r="F22" i="1"/>
  <c r="F24" i="1" s="1"/>
  <c r="J21" i="1"/>
  <c r="M21" i="1" s="1"/>
  <c r="F21" i="1"/>
  <c r="M20" i="1"/>
  <c r="L20" i="1"/>
  <c r="K20" i="1"/>
  <c r="N20" i="1" s="1"/>
  <c r="J20" i="1"/>
  <c r="I20" i="1"/>
  <c r="H20" i="1"/>
  <c r="G20" i="1"/>
  <c r="G21" i="1" s="1"/>
  <c r="F20" i="1"/>
  <c r="M19" i="1"/>
  <c r="L19" i="1"/>
  <c r="K19" i="1"/>
  <c r="J19" i="1"/>
  <c r="I19" i="1"/>
  <c r="H19" i="1"/>
  <c r="H6" i="1" s="1"/>
  <c r="G19" i="1"/>
  <c r="F19" i="1"/>
  <c r="N19" i="1" s="1"/>
  <c r="M18" i="1"/>
  <c r="K18" i="1"/>
  <c r="J18" i="1"/>
  <c r="I18" i="1"/>
  <c r="I21" i="1" s="1"/>
  <c r="L21" i="1" s="1"/>
  <c r="H18" i="1"/>
  <c r="G18" i="1"/>
  <c r="F18" i="1"/>
  <c r="N18" i="1" s="1"/>
  <c r="J17" i="1"/>
  <c r="M17" i="1" s="1"/>
  <c r="F17" i="1"/>
  <c r="M16" i="1"/>
  <c r="L16" i="1"/>
  <c r="K16" i="1"/>
  <c r="N16" i="1" s="1"/>
  <c r="J16" i="1"/>
  <c r="I16" i="1"/>
  <c r="I17" i="1" s="1"/>
  <c r="L17" i="1" s="1"/>
  <c r="H16" i="1"/>
  <c r="H17" i="1" s="1"/>
  <c r="G16" i="1"/>
  <c r="G7" i="1" s="1"/>
  <c r="F16" i="1"/>
  <c r="H15" i="1"/>
  <c r="M14" i="1"/>
  <c r="K14" i="1"/>
  <c r="J14" i="1"/>
  <c r="I14" i="1"/>
  <c r="L14" i="1" s="1"/>
  <c r="H14" i="1"/>
  <c r="G14" i="1"/>
  <c r="F14" i="1"/>
  <c r="N14" i="1" s="1"/>
  <c r="K13" i="1"/>
  <c r="K15" i="1" s="1"/>
  <c r="J13" i="1"/>
  <c r="M13" i="1" s="1"/>
  <c r="I13" i="1"/>
  <c r="H13" i="1"/>
  <c r="G13" i="1"/>
  <c r="G15" i="1" s="1"/>
  <c r="F13" i="1"/>
  <c r="F15" i="1" s="1"/>
  <c r="K12" i="1"/>
  <c r="N12" i="1" s="1"/>
  <c r="G12" i="1"/>
  <c r="M11" i="1"/>
  <c r="L11" i="1"/>
  <c r="K11" i="1"/>
  <c r="J11" i="1"/>
  <c r="J12" i="1" s="1"/>
  <c r="I11" i="1"/>
  <c r="I5" i="1" s="1"/>
  <c r="H11" i="1"/>
  <c r="H5" i="1" s="1"/>
  <c r="H8" i="1" s="1"/>
  <c r="H32" i="1" s="1"/>
  <c r="G11" i="1"/>
  <c r="F11" i="1"/>
  <c r="F12" i="1" s="1"/>
  <c r="I10" i="1"/>
  <c r="K9" i="1"/>
  <c r="K10" i="1" s="1"/>
  <c r="J9" i="1"/>
  <c r="M9" i="1" s="1"/>
  <c r="I9" i="1"/>
  <c r="H9" i="1"/>
  <c r="H10" i="1" s="1"/>
  <c r="G9" i="1"/>
  <c r="G10" i="1" s="1"/>
  <c r="F9" i="1"/>
  <c r="L9" i="1" s="1"/>
  <c r="M7" i="1"/>
  <c r="L7" i="1"/>
  <c r="J7" i="1"/>
  <c r="I7" i="1"/>
  <c r="H7" i="1"/>
  <c r="F7" i="1"/>
  <c r="M6" i="1"/>
  <c r="K6" i="1"/>
  <c r="J6" i="1"/>
  <c r="I6" i="1"/>
  <c r="L6" i="1" s="1"/>
  <c r="G6" i="1"/>
  <c r="F6" i="1"/>
  <c r="N6" i="1" s="1"/>
  <c r="J5" i="1"/>
  <c r="J8" i="1" s="1"/>
  <c r="F5" i="1"/>
  <c r="F8" i="1" s="1"/>
  <c r="F32" i="1" s="1"/>
  <c r="I8" i="1" l="1"/>
  <c r="L5" i="1"/>
  <c r="N15" i="1"/>
  <c r="M24" i="1"/>
  <c r="N24" i="1"/>
  <c r="J32" i="1"/>
  <c r="M32" i="1" s="1"/>
  <c r="M8" i="1"/>
  <c r="M12" i="1"/>
  <c r="N13" i="1"/>
  <c r="K5" i="1"/>
  <c r="J10" i="1"/>
  <c r="H12" i="1"/>
  <c r="I15" i="1"/>
  <c r="L15" i="1" s="1"/>
  <c r="G17" i="1"/>
  <c r="K21" i="1"/>
  <c r="N21" i="1" s="1"/>
  <c r="I12" i="1"/>
  <c r="L12" i="1" s="1"/>
  <c r="L13" i="1"/>
  <c r="J15" i="1"/>
  <c r="M15" i="1" s="1"/>
  <c r="H21" i="1"/>
  <c r="I24" i="1"/>
  <c r="L24" i="1" s="1"/>
  <c r="L29" i="1"/>
  <c r="N9" i="1"/>
  <c r="G5" i="1"/>
  <c r="G8" i="1" s="1"/>
  <c r="G32" i="1" s="1"/>
  <c r="F10" i="1"/>
  <c r="N10" i="1" s="1"/>
  <c r="K17" i="1"/>
  <c r="N17" i="1" s="1"/>
  <c r="N22" i="1"/>
  <c r="K25" i="1"/>
  <c r="N25" i="1" s="1"/>
  <c r="N11" i="1"/>
  <c r="M5" i="1"/>
  <c r="K7" i="1"/>
  <c r="N7" i="1" s="1"/>
  <c r="L18" i="1"/>
  <c r="I25" i="1"/>
  <c r="L25" i="1" s="1"/>
  <c r="K8" i="1" l="1"/>
  <c r="N5" i="1"/>
  <c r="L8" i="1"/>
  <c r="I32" i="1"/>
  <c r="L32" i="1" s="1"/>
  <c r="L10" i="1"/>
  <c r="M10" i="1"/>
  <c r="N8" i="1" l="1"/>
  <c r="K32" i="1"/>
  <c r="N32" i="1" s="1"/>
</calcChain>
</file>

<file path=xl/sharedStrings.xml><?xml version="1.0" encoding="utf-8"?>
<sst xmlns="http://schemas.openxmlformats.org/spreadsheetml/2006/main" count="120" uniqueCount="56">
  <si>
    <t>UNIDAD NACIONAL DE PROTECCION - UNP EJECUCION A JULIO 31 DE 2022</t>
  </si>
  <si>
    <t>UNIDAD EJECUTORA: 37-08-00  MES: JULIO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</si>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</sst>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8CE915D0-348A-480C-8C44-9345D38CCA27}"/>
    <cellStyle name="Millares 4 7 2 7 5 2 2 2" xfId="2" xr:uid="{B0AFE0D6-06CF-462D-99D9-9EA332C879B8}"/>
    <cellStyle name="Normal" xfId="0" builtinId="0"/>
    <cellStyle name="Normal 2 4" xfId="1" xr:uid="{B42C4D05-0310-443C-B30F-AD986286C3F0}"/>
    <cellStyle name="Porcentaje 2" xfId="3" xr:uid="{34D15E92-265E-4AB6-9D46-2DDAC91BF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JULIO%202022/E.P.%20AGREGADA%20A%2031%20JULIO%20D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MAYO%202022/E.P.%20AGREGADA%20A%2031%20MAYO%20D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JULIO 2022"/>
    </sheetNames>
    <sheetDataSet>
      <sheetData sheetId="0">
        <row r="5">
          <cell r="T5">
            <v>69201200000</v>
          </cell>
          <cell r="V5">
            <v>68751200000</v>
          </cell>
          <cell r="W5">
            <v>450000000</v>
          </cell>
          <cell r="X5">
            <v>37153388162.18</v>
          </cell>
          <cell r="Y5">
            <v>37145078406.18</v>
          </cell>
          <cell r="AA5">
            <v>37145078406.18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15795996555</v>
          </cell>
          <cell r="Y6">
            <v>15795996555</v>
          </cell>
          <cell r="AA6">
            <v>15795996555</v>
          </cell>
        </row>
        <row r="7">
          <cell r="T7">
            <v>5472900000</v>
          </cell>
          <cell r="V7">
            <v>5372900000</v>
          </cell>
          <cell r="W7">
            <v>100000000</v>
          </cell>
          <cell r="X7">
            <v>3746948147.2800002</v>
          </cell>
          <cell r="Y7">
            <v>3746948147.2800002</v>
          </cell>
          <cell r="AA7">
            <v>3746948147.2800002</v>
          </cell>
        </row>
        <row r="8">
          <cell r="T8">
            <v>985593700000</v>
          </cell>
          <cell r="V8">
            <v>976747084339.5</v>
          </cell>
          <cell r="W8">
            <v>8846615660.5</v>
          </cell>
          <cell r="X8">
            <v>879660590327.80005</v>
          </cell>
          <cell r="Y8">
            <v>534465684430.53998</v>
          </cell>
          <cell r="AA8">
            <v>530389630712.40997</v>
          </cell>
        </row>
        <row r="9">
          <cell r="T9">
            <v>45647566835</v>
          </cell>
          <cell r="V9">
            <v>11057529720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108071076</v>
          </cell>
          <cell r="Y10">
            <v>80316703</v>
          </cell>
          <cell r="AA10">
            <v>80316703</v>
          </cell>
        </row>
        <row r="11">
          <cell r="T11">
            <v>20983700000</v>
          </cell>
          <cell r="V11">
            <v>11915210115</v>
          </cell>
          <cell r="W11">
            <v>9068489885</v>
          </cell>
          <cell r="X11">
            <v>11283995865</v>
          </cell>
          <cell r="Y11">
            <v>2841326992.8699999</v>
          </cell>
          <cell r="AA11">
            <v>2841326992.8699999</v>
          </cell>
        </row>
        <row r="12">
          <cell r="T12">
            <v>3522433165</v>
          </cell>
          <cell r="V12">
            <v>3522433165</v>
          </cell>
          <cell r="W12">
            <v>0</v>
          </cell>
          <cell r="X12">
            <v>282049037</v>
          </cell>
          <cell r="Y12">
            <v>282049037</v>
          </cell>
          <cell r="AA12">
            <v>282049037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6424918750</v>
          </cell>
          <cell r="Y13">
            <v>6209168750</v>
          </cell>
          <cell r="AA13">
            <v>6209168750</v>
          </cell>
        </row>
        <row r="14">
          <cell r="T14">
            <v>141927019926</v>
          </cell>
          <cell r="V14">
            <v>141741699999</v>
          </cell>
          <cell r="W14">
            <v>185319927</v>
          </cell>
          <cell r="X14">
            <v>83262553868.899994</v>
          </cell>
          <cell r="Y14">
            <v>20016313484</v>
          </cell>
          <cell r="AA14">
            <v>19071611346.279999</v>
          </cell>
        </row>
        <row r="15">
          <cell r="T15">
            <v>1339700000</v>
          </cell>
          <cell r="V15">
            <v>1339700000</v>
          </cell>
          <cell r="W15">
            <v>0</v>
          </cell>
          <cell r="X15">
            <v>869854016</v>
          </cell>
          <cell r="Y15">
            <v>869854016</v>
          </cell>
          <cell r="AA15">
            <v>869854016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25000000</v>
          </cell>
          <cell r="W18">
            <v>29600000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1725000000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2713145043</v>
          </cell>
          <cell r="Y22">
            <v>730986591</v>
          </cell>
          <cell r="AA22">
            <v>730986591</v>
          </cell>
        </row>
        <row r="23">
          <cell r="T23">
            <v>323656437</v>
          </cell>
          <cell r="V23">
            <v>0</v>
          </cell>
          <cell r="W23">
            <v>323656437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2550000000</v>
          </cell>
          <cell r="W24">
            <v>276343563</v>
          </cell>
          <cell r="X24">
            <v>2550000000</v>
          </cell>
          <cell r="Y24">
            <v>1075202813</v>
          </cell>
          <cell r="AA24">
            <v>1075202813</v>
          </cell>
        </row>
        <row r="25">
          <cell r="T25">
            <v>61907860</v>
          </cell>
          <cell r="V25">
            <v>0</v>
          </cell>
          <cell r="W25">
            <v>61907860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438092140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31 MAYO 2022"/>
    </sheetNames>
    <sheetDataSet>
      <sheetData sheetId="0">
        <row r="5">
          <cell r="T5">
            <v>69201200000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B312-8CE1-4901-A762-51B447ABC023}">
  <sheetPr>
    <pageSetUpPr fitToPage="1"/>
  </sheetPr>
  <dimension ref="A1:N39"/>
  <sheetViews>
    <sheetView tabSelected="1" topLeftCell="A20" zoomScaleNormal="100" workbookViewId="0">
      <selection activeCell="G32" sqref="G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1177960700000</v>
      </c>
      <c r="G5" s="18">
        <f>G9+G11+G13+G14+G18+G20</f>
        <v>1124873442776.5</v>
      </c>
      <c r="H5" s="18">
        <f>H9+H11+H13+H14+H18+H20</f>
        <v>18497220108.5</v>
      </c>
      <c r="I5" s="18">
        <f>I9+I11+I13+I14+I18+I20</f>
        <v>955326811936.26001</v>
      </c>
      <c r="J5" s="18">
        <f>J9+J11+J13+J14+J18+J20</f>
        <v>601437423037.87</v>
      </c>
      <c r="K5" s="18">
        <f>K9+K11+K13+K14+K18+K20</f>
        <v>597361369319.73999</v>
      </c>
      <c r="L5" s="19">
        <f>+I5/F5</f>
        <v>0.81100058086510018</v>
      </c>
      <c r="M5" s="19">
        <f>+J5/F5</f>
        <v>0.51057511769099762</v>
      </c>
      <c r="N5" s="19">
        <f>+K5/F5</f>
        <v>0.50711485478228602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>G19</f>
        <v>0</v>
      </c>
      <c r="H6" s="18">
        <f>H19</f>
        <v>2649000000</v>
      </c>
      <c r="I6" s="18">
        <f>I19</f>
        <v>0</v>
      </c>
      <c r="J6" s="18">
        <f>J19</f>
        <v>0</v>
      </c>
      <c r="K6" s="18">
        <f>K19</f>
        <v>0</v>
      </c>
      <c r="L6" s="19">
        <f>+I6/F6</f>
        <v>0</v>
      </c>
      <c r="M6" s="19">
        <f>+J6/F6</f>
        <v>0</v>
      </c>
      <c r="N6" s="19">
        <f>+K6/F6</f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141927019926</v>
      </c>
      <c r="G7" s="18">
        <f>+G16</f>
        <v>141741699999</v>
      </c>
      <c r="H7" s="18">
        <f>+H16</f>
        <v>185319927</v>
      </c>
      <c r="I7" s="18">
        <f>+I16</f>
        <v>83262553868.899994</v>
      </c>
      <c r="J7" s="18">
        <f>+J16</f>
        <v>20016313484</v>
      </c>
      <c r="K7" s="18">
        <f>+K16</f>
        <v>19071611346.279999</v>
      </c>
      <c r="L7" s="19">
        <f>+I7/F7</f>
        <v>0.58665752238236701</v>
      </c>
      <c r="M7" s="19">
        <f>+J7/F7</f>
        <v>0.14103243691325584</v>
      </c>
      <c r="N7" s="19">
        <f>+K7/F7</f>
        <v>0.13437618401502291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1322536719926</v>
      </c>
      <c r="G8" s="21">
        <f>SUM(G5:G7)</f>
        <v>1266615142775.5</v>
      </c>
      <c r="H8" s="21">
        <f>SUM(H5:H7)</f>
        <v>21331540035.5</v>
      </c>
      <c r="I8" s="21">
        <f>SUM(I5:I7)</f>
        <v>1038589365805.16</v>
      </c>
      <c r="J8" s="21">
        <f>SUM(J5:J7)</f>
        <v>621453736521.87</v>
      </c>
      <c r="K8" s="21">
        <f>SUM(K5:K7)</f>
        <v>616432980666.02002</v>
      </c>
      <c r="L8" s="23">
        <f>+I8/F8</f>
        <v>0.7853009675703162</v>
      </c>
      <c r="M8" s="23">
        <f>+J8/F8</f>
        <v>0.46989526049351754</v>
      </c>
      <c r="N8" s="23">
        <f>+K8/F8</f>
        <v>0.46609895315459471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104688400000</v>
      </c>
      <c r="H9" s="24">
        <f>SUM([1]REP_EPG034_EjecucionPresupuesta!W5:W7)</f>
        <v>550000000</v>
      </c>
      <c r="I9" s="24">
        <f>SUM([1]REP_EPG034_EjecucionPresupuesta!X5:X7)</f>
        <v>56696332864.459999</v>
      </c>
      <c r="J9" s="24">
        <f>SUM([1]REP_EPG034_EjecucionPresupuesta!Y5:Y7)</f>
        <v>56688023108.459999</v>
      </c>
      <c r="K9" s="24">
        <f>SUM([1]REP_EPG034_EjecucionPresupuesta!AA5:AA7)</f>
        <v>56688023108.459999</v>
      </c>
      <c r="L9" s="19">
        <f>+I9/F9</f>
        <v>0.53874187430120568</v>
      </c>
      <c r="M9" s="19">
        <f>+J9/F9</f>
        <v>0.53866291304751879</v>
      </c>
      <c r="N9" s="19">
        <f>+K9/F9</f>
        <v>0.53866291304751879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105238400000</v>
      </c>
      <c r="G10" s="25">
        <f>SUM(G9)</f>
        <v>104688400000</v>
      </c>
      <c r="H10" s="25">
        <f>SUM(H9)</f>
        <v>550000000</v>
      </c>
      <c r="I10" s="25">
        <f>SUM(I9)</f>
        <v>56696332864.459999</v>
      </c>
      <c r="J10" s="25">
        <f>SUM(J9)</f>
        <v>56688023108.459999</v>
      </c>
      <c r="K10" s="25">
        <f>SUM(K9)</f>
        <v>56688023108.459999</v>
      </c>
      <c r="L10" s="23">
        <f>+I10/F10</f>
        <v>0.53874187430120568</v>
      </c>
      <c r="M10" s="23">
        <f>+J10/F10</f>
        <v>0.53866291304751879</v>
      </c>
      <c r="N10" s="23">
        <f>+K10/F10</f>
        <v>0.53866291304751879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985593700000</v>
      </c>
      <c r="G11" s="24">
        <f>SUM([1]REP_EPG034_EjecucionPresupuesta!V8)</f>
        <v>976747084339.5</v>
      </c>
      <c r="H11" s="24">
        <f>SUM([1]REP_EPG034_EjecucionPresupuesta!W8)</f>
        <v>8846615660.5</v>
      </c>
      <c r="I11" s="24">
        <f>SUM([1]REP_EPG034_EjecucionPresupuesta!X8)</f>
        <v>879660590327.80005</v>
      </c>
      <c r="J11" s="24">
        <f>SUM([1]REP_EPG034_EjecucionPresupuesta!Y8)</f>
        <v>534465684430.53998</v>
      </c>
      <c r="K11" s="24">
        <f>SUM([1]REP_EPG034_EjecucionPresupuesta!AA8)</f>
        <v>530389630712.40997</v>
      </c>
      <c r="L11" s="19">
        <f>+I11/F11</f>
        <v>0.89251847929608319</v>
      </c>
      <c r="M11" s="19">
        <f>+J11/F11</f>
        <v>0.54227790257845598</v>
      </c>
      <c r="N11" s="19">
        <f>+K11/F11</f>
        <v>0.53814226969227785</v>
      </c>
    </row>
    <row r="12" spans="1:14" x14ac:dyDescent="0.25">
      <c r="A12" s="25" t="s">
        <v>34</v>
      </c>
      <c r="B12" s="26"/>
      <c r="C12" s="26"/>
      <c r="D12" s="26"/>
      <c r="E12" s="25"/>
      <c r="F12" s="25">
        <f>SUM(F11:F11)</f>
        <v>985593700000</v>
      </c>
      <c r="G12" s="25">
        <f>SUM(G11:G11)</f>
        <v>976747084339.5</v>
      </c>
      <c r="H12" s="25">
        <f>SUM(H11:H11)</f>
        <v>8846615660.5</v>
      </c>
      <c r="I12" s="25">
        <f>SUM(I11:I11)</f>
        <v>879660590327.80005</v>
      </c>
      <c r="J12" s="25">
        <f>SUM(J11:J11)</f>
        <v>534465684430.53998</v>
      </c>
      <c r="K12" s="25">
        <f>SUM(K11:K11)</f>
        <v>530389630712.40997</v>
      </c>
      <c r="L12" s="23">
        <f>+I12/F12</f>
        <v>0.89251847929608319</v>
      </c>
      <c r="M12" s="23">
        <f>+J12/F12</f>
        <v>0.54227790257845598</v>
      </c>
      <c r="N12" s="23">
        <f>+K12/F12</f>
        <v>0.53814226969227785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3522433165</v>
      </c>
      <c r="G13" s="24">
        <f>SUM([1]REP_EPG034_EjecucionPresupuesta!V12)</f>
        <v>3522433165</v>
      </c>
      <c r="H13" s="24">
        <f>SUM([1]REP_EPG034_EjecucionPresupuesta!W12)</f>
        <v>0</v>
      </c>
      <c r="I13" s="24">
        <f>SUM([1]REP_EPG034_EjecucionPresupuesta!X12)</f>
        <v>282049037</v>
      </c>
      <c r="J13" s="24">
        <f>SUM([1]REP_EPG034_EjecucionPresupuesta!Y12)</f>
        <v>282049037</v>
      </c>
      <c r="K13" s="24">
        <f>SUM([1]REP_EPG034_EjecucionPresupuesta!AA12)</f>
        <v>282049037</v>
      </c>
      <c r="L13" s="19">
        <f>+I13/F13</f>
        <v>8.0072218204883958E-2</v>
      </c>
      <c r="M13" s="19">
        <f>+J13/F13</f>
        <v>8.0072218204883958E-2</v>
      </c>
      <c r="N13" s="19">
        <f>+K13/F13</f>
        <v>8.0072218204883958E-2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82200866835</v>
      </c>
      <c r="G14" s="24">
        <f>[1]REP_EPG034_EjecucionPresupuesta!V9+[1]REP_EPG034_EjecucionPresupuesta!V10+[1]REP_EPG034_EjecucionPresupuesta!V11+[1]REP_EPG034_EjecucionPresupuesta!V13</f>
        <v>38539825272</v>
      </c>
      <c r="H14" s="24">
        <f>[1]REP_EPG034_EjecucionPresupuesta!W9+[1]REP_EPG034_EjecucionPresupuesta!W10+[1]REP_EPG034_EjecucionPresupuesta!W11+[1]REP_EPG034_EjecucionPresupuesta!W13</f>
        <v>9071004448</v>
      </c>
      <c r="I14" s="24">
        <f>[1]REP_EPG034_EjecucionPresupuesta!X9+[1]REP_EPG034_EjecucionPresupuesta!X10+[1]REP_EPG034_EjecucionPresupuesta!X11+[1]REP_EPG034_EjecucionPresupuesta!X13</f>
        <v>17816985691</v>
      </c>
      <c r="J14" s="24">
        <f>[1]REP_EPG034_EjecucionPresupuesta!Y9+[1]REP_EPG034_EjecucionPresupuesta!Y10+[1]REP_EPG034_EjecucionPresupuesta!Y11+[1]REP_EPG034_EjecucionPresupuesta!Y13</f>
        <v>9130812445.8699989</v>
      </c>
      <c r="K14" s="24">
        <f>[1]REP_EPG034_EjecucionPresupuesta!AA9+[1]REP_EPG034_EjecucionPresupuesta!AA10+[1]REP_EPG034_EjecucionPresupuesta!AA11+[1]REP_EPG034_EjecucionPresupuesta!AA13</f>
        <v>9130812445.8699989</v>
      </c>
      <c r="L14" s="19">
        <f>+I14/F14</f>
        <v>0.21674936502511155</v>
      </c>
      <c r="M14" s="19">
        <f>+J14/F14</f>
        <v>0.11107927200084251</v>
      </c>
      <c r="N14" s="19">
        <f>+K14/F14</f>
        <v>0.11107927200084251</v>
      </c>
    </row>
    <row r="15" spans="1:14" x14ac:dyDescent="0.25">
      <c r="A15" s="25" t="s">
        <v>36</v>
      </c>
      <c r="B15" s="26"/>
      <c r="C15" s="26"/>
      <c r="D15" s="26"/>
      <c r="E15" s="25"/>
      <c r="F15" s="27">
        <f>SUM(F13:F14)</f>
        <v>85723300000</v>
      </c>
      <c r="G15" s="27">
        <f>SUM(G13:G14)</f>
        <v>42062258437</v>
      </c>
      <c r="H15" s="27">
        <f>SUM(H13:H14)</f>
        <v>9071004448</v>
      </c>
      <c r="I15" s="27">
        <f>SUM(I13:I14)</f>
        <v>18099034728</v>
      </c>
      <c r="J15" s="27">
        <f>SUM(J13:J14)</f>
        <v>9412861482.8699989</v>
      </c>
      <c r="K15" s="27">
        <f>SUM(K13:K14)</f>
        <v>9412861482.8699989</v>
      </c>
      <c r="L15" s="23">
        <f>+I15/F15</f>
        <v>0.21113320098502975</v>
      </c>
      <c r="M15" s="23">
        <f>+J15/F15</f>
        <v>0.10980516945649547</v>
      </c>
      <c r="N15" s="23">
        <f>+K15/F15</f>
        <v>0.10980516945649547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141927019926</v>
      </c>
      <c r="G16" s="28">
        <f>SUM([1]REP_EPG034_EjecucionPresupuesta!V14)</f>
        <v>141741699999</v>
      </c>
      <c r="H16" s="28">
        <f>SUM([1]REP_EPG034_EjecucionPresupuesta!W14)</f>
        <v>185319927</v>
      </c>
      <c r="I16" s="28">
        <f>SUM([1]REP_EPG034_EjecucionPresupuesta!X14)</f>
        <v>83262553868.899994</v>
      </c>
      <c r="J16" s="28">
        <f>SUM([1]REP_EPG034_EjecucionPresupuesta!Y14)</f>
        <v>20016313484</v>
      </c>
      <c r="K16" s="28">
        <f>SUM([1]REP_EPG034_EjecucionPresupuesta!AA14)</f>
        <v>19071611346.279999</v>
      </c>
      <c r="L16" s="19">
        <f>+I16/F16</f>
        <v>0.58665752238236701</v>
      </c>
      <c r="M16" s="19">
        <f>+J16/F16</f>
        <v>0.14103243691325584</v>
      </c>
      <c r="N16" s="19">
        <f>+K16/F16</f>
        <v>0.13437618401502291</v>
      </c>
    </row>
    <row r="17" spans="1:14" x14ac:dyDescent="0.25">
      <c r="A17" s="25" t="s">
        <v>38</v>
      </c>
      <c r="B17" s="26"/>
      <c r="C17" s="26"/>
      <c r="D17" s="26"/>
      <c r="E17" s="25"/>
      <c r="F17" s="27">
        <f>SUM(F16)</f>
        <v>141927019926</v>
      </c>
      <c r="G17" s="27">
        <f>SUM(G16)</f>
        <v>141741699999</v>
      </c>
      <c r="H17" s="27">
        <f>SUM(H16)</f>
        <v>185319927</v>
      </c>
      <c r="I17" s="27">
        <f>SUM(I16)</f>
        <v>83262553868.899994</v>
      </c>
      <c r="J17" s="27">
        <f>SUM(J16)</f>
        <v>20016313484</v>
      </c>
      <c r="K17" s="27">
        <f>SUM(K16)</f>
        <v>19071611346.279999</v>
      </c>
      <c r="L17" s="23">
        <f>+I17/F17</f>
        <v>0.58665752238236701</v>
      </c>
      <c r="M17" s="23">
        <f>+J17/F17</f>
        <v>0.14103243691325584</v>
      </c>
      <c r="N17" s="23">
        <f>+K17/F17</f>
        <v>0.13437618401502291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1339700000</v>
      </c>
      <c r="H18" s="28">
        <f>SUM([1]REP_EPG034_EjecucionPresupuesta!W15)</f>
        <v>0</v>
      </c>
      <c r="I18" s="28">
        <f>SUM([1]REP_EPG034_EjecucionPresupuesta!X15)</f>
        <v>869854016</v>
      </c>
      <c r="J18" s="28">
        <f>SUM([1]REP_EPG034_EjecucionPresupuesta!Y15)</f>
        <v>869854016</v>
      </c>
      <c r="K18" s="28">
        <f>SUM([1]REP_EPG034_EjecucionPresupuesta!AA15)</f>
        <v>869854016</v>
      </c>
      <c r="L18" s="19">
        <f>+I18/F18</f>
        <v>0.64929015152646119</v>
      </c>
      <c r="M18" s="19">
        <f>+J18/F18</f>
        <v>0.64929015152646119</v>
      </c>
      <c r="N18" s="19">
        <f>+K18/F18</f>
        <v>0.64929015152646119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>+I19/F19</f>
        <v>0</v>
      </c>
      <c r="M19" s="19">
        <f>+J19/F19</f>
        <v>0</v>
      </c>
      <c r="N19" s="19">
        <f>+K19/F19</f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36000000</v>
      </c>
      <c r="H20" s="28">
        <f>[1]REP_EPG034_EjecucionPresupuesta!W16+[1]REP_EPG034_EjecucionPresupuesta!W18</f>
        <v>29600000</v>
      </c>
      <c r="I20" s="28">
        <f>[1]REP_EPG034_EjecucionPresupuesta!X16+[1]REP_EPG034_EjecucionPresupuesta!X18</f>
        <v>1000000</v>
      </c>
      <c r="J20" s="28">
        <f>[1]REP_EPG034_EjecucionPresupuesta!Y16+[1]REP_EPG034_EjecucionPresupuesta!Y18</f>
        <v>1000000</v>
      </c>
      <c r="K20" s="28">
        <f>[1]REP_EPG034_EjecucionPresupuesta!AA16+[1]REP_EPG034_EjecucionPresupuesta!AA18</f>
        <v>1000000</v>
      </c>
      <c r="L20" s="19">
        <f>+I20/F20</f>
        <v>1.524390243902439E-2</v>
      </c>
      <c r="M20" s="19">
        <f>+J20/F20</f>
        <v>1.524390243902439E-2</v>
      </c>
      <c r="N20" s="19">
        <f>+K20/F20</f>
        <v>1.524390243902439E-2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>SUM(F18:F20)</f>
        <v>4054300000</v>
      </c>
      <c r="G21" s="27">
        <f>SUM(G18:G20)</f>
        <v>1375700000</v>
      </c>
      <c r="H21" s="27">
        <f>SUM(H18:H20)</f>
        <v>2678600000</v>
      </c>
      <c r="I21" s="27">
        <f>SUM(I18:I20)</f>
        <v>870854016</v>
      </c>
      <c r="J21" s="27">
        <f>SUM(J18:J20)</f>
        <v>870854016</v>
      </c>
      <c r="K21" s="27">
        <f>SUM(K18:K20)</f>
        <v>870854016</v>
      </c>
      <c r="L21" s="23">
        <f>+I21/F21</f>
        <v>0.21479762622400908</v>
      </c>
      <c r="M21" s="23">
        <f>+J21/F21</f>
        <v>0.21479762622400908</v>
      </c>
      <c r="N21" s="23">
        <f>+K21/F21</f>
        <v>0.21479762622400908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>+I22/F22</f>
        <v>0</v>
      </c>
      <c r="M22" s="19">
        <f>+J22/F22</f>
        <v>0</v>
      </c>
      <c r="N22" s="19">
        <f>+K22/F22</f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>+I23/F23</f>
        <v>0</v>
      </c>
      <c r="M23" s="19">
        <f>+J23/F23</f>
        <v>0</v>
      </c>
      <c r="N23" s="19">
        <f>+K23/F23</f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>SUM(G22:G23)</f>
        <v>0</v>
      </c>
      <c r="H24" s="27">
        <f>SUM(H22:H23)</f>
        <v>11264211624</v>
      </c>
      <c r="I24" s="27">
        <f>SUM(I22:I23)</f>
        <v>0</v>
      </c>
      <c r="J24" s="27">
        <f>SUM(J22:J23)</f>
        <v>0</v>
      </c>
      <c r="K24" s="27">
        <f>SUM(K22:K23)</f>
        <v>0</v>
      </c>
      <c r="L24" s="23">
        <f>+I24/F24</f>
        <v>0</v>
      </c>
      <c r="M24" s="23">
        <f>+J24/F24</f>
        <v>0</v>
      </c>
      <c r="N24" s="23">
        <f>+K24/F24</f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>SUM(G26:G31)</f>
        <v>7831228893</v>
      </c>
      <c r="H25" s="27">
        <f>SUM(H26:H31)</f>
        <v>1168771107</v>
      </c>
      <c r="I25" s="27">
        <f>SUM(I26:I31)</f>
        <v>5263145043</v>
      </c>
      <c r="J25" s="27">
        <f>SUM(J26:J31)</f>
        <v>1806189404</v>
      </c>
      <c r="K25" s="27">
        <f>SUM(K26:K31)</f>
        <v>1806189404</v>
      </c>
      <c r="L25" s="23">
        <f>+I25/F25</f>
        <v>0.58479389366666668</v>
      </c>
      <c r="M25" s="23">
        <f>+J25/F25</f>
        <v>0.20068771155555556</v>
      </c>
      <c r="N25" s="23">
        <f>+K25/F25</f>
        <v>0.20068771155555556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1725000000</v>
      </c>
      <c r="H26" s="24">
        <f>SUM([1]REP_EPG034_EjecucionPresupuesta!W21)</f>
        <v>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>+I26/F26</f>
        <v>0</v>
      </c>
      <c r="M26" s="19">
        <f>+J26/F26</f>
        <v>0</v>
      </c>
      <c r="N26" s="19">
        <f>+K26/F26</f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2713145043</v>
      </c>
      <c r="J27" s="24">
        <f>SUM([1]REP_EPG034_EjecucionPresupuesta!Y22)</f>
        <v>730986591</v>
      </c>
      <c r="K27" s="24">
        <f>SUM([1]REP_EPG034_EjecucionPresupuesta!AA22)</f>
        <v>730986591</v>
      </c>
      <c r="L27" s="19">
        <f>+I27/F27</f>
        <v>0.74845380496551728</v>
      </c>
      <c r="M27" s="19">
        <f>+J27/F27</f>
        <v>0.20165147337931036</v>
      </c>
      <c r="N27" s="19">
        <f>+K27/F27</f>
        <v>0.20165147337931036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0</v>
      </c>
      <c r="H28" s="24">
        <f>SUM([1]REP_EPG034_EjecucionPresupuesta!W23)</f>
        <v>323656437</v>
      </c>
      <c r="I28" s="24">
        <f>SUM([1]REP_EPG034_EjecucionPresupuesta!X23)</f>
        <v>0</v>
      </c>
      <c r="J28" s="24">
        <f>SUM([1]REP_EPG034_EjecucionPresupuesta!Y23)</f>
        <v>0</v>
      </c>
      <c r="K28" s="24">
        <f>SUM([1]REP_EPG034_EjecucionPresupuesta!AA23)</f>
        <v>0</v>
      </c>
      <c r="L28" s="19">
        <f>+I28/F28</f>
        <v>0</v>
      </c>
      <c r="M28" s="19">
        <f>+J28/F28</f>
        <v>0</v>
      </c>
      <c r="N28" s="19">
        <f>+K28/F28</f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2550000000</v>
      </c>
      <c r="H29" s="24">
        <f>SUM([1]REP_EPG034_EjecucionPresupuesta!W24)</f>
        <v>276343563</v>
      </c>
      <c r="I29" s="24">
        <f>SUM([1]REP_EPG034_EjecucionPresupuesta!X24)</f>
        <v>2550000000</v>
      </c>
      <c r="J29" s="24">
        <f>SUM([1]REP_EPG034_EjecucionPresupuesta!Y24)</f>
        <v>1075202813</v>
      </c>
      <c r="K29" s="24">
        <f>SUM([1]REP_EPG034_EjecucionPresupuesta!AA24)</f>
        <v>1075202813</v>
      </c>
      <c r="L29" s="19">
        <f>+I29/F29</f>
        <v>0.90222577091559342</v>
      </c>
      <c r="M29" s="19">
        <f>+J29/F29</f>
        <v>0.38042183798021162</v>
      </c>
      <c r="N29" s="19">
        <f>+K29/F29</f>
        <v>0.38042183798021162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61907860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>+I30/F30</f>
        <v>0</v>
      </c>
      <c r="M30" s="19">
        <f>+J30/F30</f>
        <v>0</v>
      </c>
      <c r="N30" s="19">
        <f>+K30/F30</f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438092140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>+I31/F31</f>
        <v>0</v>
      </c>
      <c r="M31" s="19">
        <f>+J31/F31</f>
        <v>0</v>
      </c>
      <c r="N31" s="19">
        <f>+K31/F31</f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>F8+F24+F25</f>
        <v>1342800931550</v>
      </c>
      <c r="G32" s="32">
        <f>G8+G24+G25</f>
        <v>1274446371668.5</v>
      </c>
      <c r="H32" s="32">
        <f>H8+H24+H25</f>
        <v>33764522766.5</v>
      </c>
      <c r="I32" s="32">
        <f>I8+I24+I25</f>
        <v>1043852510848.16</v>
      </c>
      <c r="J32" s="32">
        <f>J8+J24+J25</f>
        <v>623259925925.87</v>
      </c>
      <c r="K32" s="32">
        <f>K8+K24+K25</f>
        <v>618239170070.02002</v>
      </c>
      <c r="L32" s="33">
        <f>+I32/F32</f>
        <v>0.77736951645039243</v>
      </c>
      <c r="M32" s="33">
        <f>+J32/F32</f>
        <v>0.4641491611168595</v>
      </c>
      <c r="N32" s="33">
        <f>+K32/F32</f>
        <v>0.46041014385980822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2022-08-01T20:10:04Z</dcterms:created>
  <dcterms:modified xsi:type="dcterms:W3CDTF">2022-08-01T20:10:52Z</dcterms:modified>
</cp:coreProperties>
</file>