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OCTUBRE 2022\"/>
    </mc:Choice>
  </mc:AlternateContent>
  <xr:revisionPtr revIDLastSave="0" documentId="8_{89E0D246-4B10-4FFE-A537-DAA7A762B812}" xr6:coauthVersionLast="47" xr6:coauthVersionMax="47" xr10:uidLastSave="{00000000-0000-0000-0000-000000000000}"/>
  <bookViews>
    <workbookView xWindow="-120" yWindow="-120" windowWidth="20730" windowHeight="11160" xr2:uid="{B87B46CF-75B9-4580-A0A4-4CF7066043F6}"/>
  </bookViews>
  <sheets>
    <sheet name="EJECUCION A 31 OCTUBRE 2022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N31" i="1" s="1"/>
  <c r="M30" i="1"/>
  <c r="K30" i="1"/>
  <c r="J30" i="1"/>
  <c r="I30" i="1"/>
  <c r="L30" i="1" s="1"/>
  <c r="H30" i="1"/>
  <c r="G30" i="1"/>
  <c r="F30" i="1"/>
  <c r="N30" i="1" s="1"/>
  <c r="K29" i="1"/>
  <c r="J29" i="1"/>
  <c r="I29" i="1"/>
  <c r="H29" i="1"/>
  <c r="G29" i="1"/>
  <c r="F29" i="1"/>
  <c r="L29" i="1" s="1"/>
  <c r="M28" i="1"/>
  <c r="L28" i="1"/>
  <c r="K28" i="1"/>
  <c r="J28" i="1"/>
  <c r="I28" i="1"/>
  <c r="H28" i="1"/>
  <c r="G28" i="1"/>
  <c r="G25" i="1" s="1"/>
  <c r="F28" i="1"/>
  <c r="M27" i="1"/>
  <c r="L27" i="1"/>
  <c r="K27" i="1"/>
  <c r="J27" i="1"/>
  <c r="I27" i="1"/>
  <c r="H27" i="1"/>
  <c r="G27" i="1"/>
  <c r="F27" i="1"/>
  <c r="N27" i="1" s="1"/>
  <c r="M26" i="1"/>
  <c r="K26" i="1"/>
  <c r="J26" i="1"/>
  <c r="I26" i="1"/>
  <c r="H26" i="1"/>
  <c r="G26" i="1"/>
  <c r="F26" i="1"/>
  <c r="N26" i="1" s="1"/>
  <c r="K24" i="1"/>
  <c r="G24" i="1"/>
  <c r="M23" i="1"/>
  <c r="L23" i="1"/>
  <c r="K23" i="1"/>
  <c r="J23" i="1"/>
  <c r="I23" i="1"/>
  <c r="H23" i="1"/>
  <c r="H24" i="1" s="1"/>
  <c r="G23" i="1"/>
  <c r="F23" i="1"/>
  <c r="N23" i="1" s="1"/>
  <c r="M22" i="1"/>
  <c r="K22" i="1"/>
  <c r="J22" i="1"/>
  <c r="J24" i="1" s="1"/>
  <c r="I22" i="1"/>
  <c r="H22" i="1"/>
  <c r="G22" i="1"/>
  <c r="F22" i="1"/>
  <c r="F24" i="1" s="1"/>
  <c r="J21" i="1"/>
  <c r="F21" i="1"/>
  <c r="M20" i="1"/>
  <c r="L20" i="1"/>
  <c r="K20" i="1"/>
  <c r="J20" i="1"/>
  <c r="I20" i="1"/>
  <c r="H20" i="1"/>
  <c r="G20" i="1"/>
  <c r="G21" i="1" s="1"/>
  <c r="F20" i="1"/>
  <c r="M19" i="1"/>
  <c r="L19" i="1"/>
  <c r="K19" i="1"/>
  <c r="J19" i="1"/>
  <c r="I19" i="1"/>
  <c r="H19" i="1"/>
  <c r="G19" i="1"/>
  <c r="F19" i="1"/>
  <c r="N19" i="1" s="1"/>
  <c r="M18" i="1"/>
  <c r="K18" i="1"/>
  <c r="J18" i="1"/>
  <c r="I18" i="1"/>
  <c r="H18" i="1"/>
  <c r="G18" i="1"/>
  <c r="F18" i="1"/>
  <c r="N18" i="1" s="1"/>
  <c r="J17" i="1"/>
  <c r="F17" i="1"/>
  <c r="M16" i="1"/>
  <c r="L16" i="1"/>
  <c r="K16" i="1"/>
  <c r="J16" i="1"/>
  <c r="I16" i="1"/>
  <c r="I17" i="1" s="1"/>
  <c r="H16" i="1"/>
  <c r="H17" i="1" s="1"/>
  <c r="G16" i="1"/>
  <c r="F16" i="1"/>
  <c r="H15" i="1"/>
  <c r="N14" i="1"/>
  <c r="M14" i="1"/>
  <c r="K14" i="1"/>
  <c r="J14" i="1"/>
  <c r="J5" i="1" s="1"/>
  <c r="I14" i="1"/>
  <c r="H14" i="1"/>
  <c r="G14" i="1"/>
  <c r="F14" i="1"/>
  <c r="K13" i="1"/>
  <c r="K15" i="1" s="1"/>
  <c r="J13" i="1"/>
  <c r="I13" i="1"/>
  <c r="H13" i="1"/>
  <c r="G13" i="1"/>
  <c r="G15" i="1" s="1"/>
  <c r="F13" i="1"/>
  <c r="K12" i="1"/>
  <c r="N12" i="1" s="1"/>
  <c r="H12" i="1"/>
  <c r="G12" i="1"/>
  <c r="M11" i="1"/>
  <c r="L11" i="1"/>
  <c r="K11" i="1"/>
  <c r="J11" i="1"/>
  <c r="J12" i="1" s="1"/>
  <c r="I11" i="1"/>
  <c r="H11" i="1"/>
  <c r="H5" i="1" s="1"/>
  <c r="G11" i="1"/>
  <c r="F11" i="1"/>
  <c r="F12" i="1" s="1"/>
  <c r="J10" i="1"/>
  <c r="M10" i="1" s="1"/>
  <c r="I10" i="1"/>
  <c r="F10" i="1"/>
  <c r="K9" i="1"/>
  <c r="K10" i="1" s="1"/>
  <c r="N10" i="1" s="1"/>
  <c r="J9" i="1"/>
  <c r="I9" i="1"/>
  <c r="H9" i="1"/>
  <c r="H10" i="1" s="1"/>
  <c r="G9" i="1"/>
  <c r="G10" i="1" s="1"/>
  <c r="F9" i="1"/>
  <c r="L9" i="1" s="1"/>
  <c r="M7" i="1"/>
  <c r="L7" i="1"/>
  <c r="J7" i="1"/>
  <c r="I7" i="1"/>
  <c r="H7" i="1"/>
  <c r="F7" i="1"/>
  <c r="N6" i="1"/>
  <c r="K6" i="1"/>
  <c r="J6" i="1"/>
  <c r="M6" i="1" s="1"/>
  <c r="I6" i="1"/>
  <c r="L6" i="1" s="1"/>
  <c r="G6" i="1"/>
  <c r="F6" i="1"/>
  <c r="K5" i="1"/>
  <c r="F5" i="1"/>
  <c r="F8" i="1" s="1"/>
  <c r="J8" i="1" l="1"/>
  <c r="M5" i="1"/>
  <c r="N15" i="1"/>
  <c r="H6" i="1"/>
  <c r="H8" i="1" s="1"/>
  <c r="H21" i="1"/>
  <c r="L22" i="1"/>
  <c r="I24" i="1"/>
  <c r="L24" i="1" s="1"/>
  <c r="L26" i="1"/>
  <c r="I25" i="1"/>
  <c r="L25" i="1" s="1"/>
  <c r="M29" i="1"/>
  <c r="F32" i="1"/>
  <c r="N5" i="1"/>
  <c r="N9" i="1"/>
  <c r="N13" i="1"/>
  <c r="L14" i="1"/>
  <c r="I15" i="1"/>
  <c r="G7" i="1"/>
  <c r="G17" i="1"/>
  <c r="N16" i="1"/>
  <c r="K7" i="1"/>
  <c r="N7" i="1" s="1"/>
  <c r="K17" i="1"/>
  <c r="N17" i="1" s="1"/>
  <c r="M17" i="1"/>
  <c r="M24" i="1"/>
  <c r="N24" i="1"/>
  <c r="N28" i="1"/>
  <c r="K25" i="1"/>
  <c r="N25" i="1" s="1"/>
  <c r="G5" i="1"/>
  <c r="G8" i="1" s="1"/>
  <c r="G32" i="1" s="1"/>
  <c r="I5" i="1"/>
  <c r="I12" i="1"/>
  <c r="L12" i="1" s="1"/>
  <c r="I21" i="1"/>
  <c r="L21" i="1" s="1"/>
  <c r="L18" i="1"/>
  <c r="F25" i="1"/>
  <c r="H25" i="1"/>
  <c r="N29" i="1"/>
  <c r="M9" i="1"/>
  <c r="L10" i="1"/>
  <c r="M12" i="1"/>
  <c r="F15" i="1"/>
  <c r="L13" i="1"/>
  <c r="M13" i="1"/>
  <c r="J15" i="1"/>
  <c r="L17" i="1"/>
  <c r="N20" i="1"/>
  <c r="K21" i="1"/>
  <c r="N21" i="1" s="1"/>
  <c r="M21" i="1"/>
  <c r="J25" i="1"/>
  <c r="M25" i="1" s="1"/>
  <c r="N22" i="1"/>
  <c r="N11" i="1"/>
  <c r="M15" i="1" l="1"/>
  <c r="J32" i="1"/>
  <c r="M32" i="1" s="1"/>
  <c r="M8" i="1"/>
  <c r="I8" i="1"/>
  <c r="L5" i="1"/>
  <c r="L15" i="1"/>
  <c r="H32" i="1"/>
  <c r="K8" i="1"/>
  <c r="I32" i="1" l="1"/>
  <c r="L32" i="1" s="1"/>
  <c r="L8" i="1"/>
  <c r="N8" i="1"/>
  <c r="K32" i="1"/>
  <c r="N32" i="1" s="1"/>
</calcChain>
</file>

<file path=xl/sharedStrings.xml><?xml version="1.0" encoding="utf-8"?>
<sst xmlns="http://schemas.openxmlformats.org/spreadsheetml/2006/main" count="120" uniqueCount="56">
  <si>
    <t>UNIDAD NACIONAL DE PROTECCION - UNP EJECUCION A OCTUBRE 31 DE 2022</t>
  </si>
  <si>
    <t>UNIDAD EJECUTORA: 37-08-00  MES: OCTUBRE 31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</si>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</sst>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FE5498C3-D69E-4915-85F1-092787A7DD7E}"/>
    <cellStyle name="Millares 4 7 2 7 5 2 2 2" xfId="2" xr:uid="{B91CD7F1-0485-46BE-9FFE-1ACE3EA96A22}"/>
    <cellStyle name="Normal" xfId="0" builtinId="0"/>
    <cellStyle name="Normal 2 4" xfId="1" xr:uid="{BF220916-39EE-4711-A3EF-04335EA159DF}"/>
    <cellStyle name="Porcentaje 2" xfId="3" xr:uid="{696F9DBF-F518-489E-B416-B7F12DD729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OCTUBRE%202022/E.P.%20AGREGADA%20A%2031%20OCTUBRE%20DE%202022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SEPTIEMBRE%202022/E.P.%20AGREGADA%20A%2030%20SEPTIEMBRE%20DE%202022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OCTUBRE 2022"/>
    </sheetNames>
    <sheetDataSet>
      <sheetData sheetId="0">
        <row r="5">
          <cell r="T5">
            <v>69755700000</v>
          </cell>
          <cell r="V5">
            <v>69755700000</v>
          </cell>
          <cell r="W5">
            <v>0</v>
          </cell>
          <cell r="X5">
            <v>52041783863.870003</v>
          </cell>
          <cell r="Y5">
            <v>51921047458.870003</v>
          </cell>
          <cell r="AA5">
            <v>51921047458.870003</v>
          </cell>
        </row>
        <row r="6">
          <cell r="T6">
            <v>29738300000</v>
          </cell>
          <cell r="V6">
            <v>29738300000</v>
          </cell>
          <cell r="W6">
            <v>0</v>
          </cell>
          <cell r="X6">
            <v>22507987682</v>
          </cell>
          <cell r="Y6">
            <v>22495191633.68</v>
          </cell>
          <cell r="AA6">
            <v>22495191633.68</v>
          </cell>
        </row>
        <row r="7">
          <cell r="T7">
            <v>6836800000</v>
          </cell>
          <cell r="V7">
            <v>6836800000</v>
          </cell>
          <cell r="W7">
            <v>0</v>
          </cell>
          <cell r="X7">
            <v>5174195555.3900003</v>
          </cell>
          <cell r="Y7">
            <v>5137296224.3900003</v>
          </cell>
          <cell r="AA7">
            <v>5137296224.3900003</v>
          </cell>
        </row>
        <row r="8">
          <cell r="T8">
            <v>1247727211615</v>
          </cell>
          <cell r="V8">
            <v>1233209125539.8101</v>
          </cell>
          <cell r="W8">
            <v>14518086075.190001</v>
          </cell>
          <cell r="X8">
            <v>1077307838116.21</v>
          </cell>
          <cell r="Y8">
            <v>796469598999.94995</v>
          </cell>
          <cell r="AA8">
            <v>790796274584.80005</v>
          </cell>
        </row>
        <row r="9">
          <cell r="T9">
            <v>34590037115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111578473</v>
          </cell>
          <cell r="Y10">
            <v>107664653</v>
          </cell>
          <cell r="AA10">
            <v>107664653</v>
          </cell>
        </row>
        <row r="11">
          <cell r="T11">
            <v>34648962096</v>
          </cell>
          <cell r="V11">
            <v>32379184820</v>
          </cell>
          <cell r="W11">
            <v>2269777276</v>
          </cell>
          <cell r="X11">
            <v>18805522152.700001</v>
          </cell>
          <cell r="Y11">
            <v>11015497896.75</v>
          </cell>
          <cell r="AA11">
            <v>11015497896.75</v>
          </cell>
        </row>
        <row r="12">
          <cell r="T12">
            <v>14579962885</v>
          </cell>
          <cell r="V12">
            <v>14579962885</v>
          </cell>
          <cell r="W12">
            <v>0</v>
          </cell>
          <cell r="X12">
            <v>11609723196.639999</v>
          </cell>
          <cell r="Y12">
            <v>10098622600</v>
          </cell>
          <cell r="AA12">
            <v>10098622600</v>
          </cell>
        </row>
        <row r="13">
          <cell r="T13">
            <v>18449526289</v>
          </cell>
          <cell r="V13">
            <v>18449526289</v>
          </cell>
          <cell r="W13">
            <v>0</v>
          </cell>
          <cell r="X13">
            <v>9594807950</v>
          </cell>
          <cell r="Y13">
            <v>9397057950</v>
          </cell>
          <cell r="AA13">
            <v>9397057950</v>
          </cell>
        </row>
        <row r="14">
          <cell r="T14">
            <v>163817381307</v>
          </cell>
          <cell r="V14">
            <v>163632061380</v>
          </cell>
          <cell r="W14">
            <v>185319927</v>
          </cell>
          <cell r="X14">
            <v>140762008824.89999</v>
          </cell>
          <cell r="Y14">
            <v>66034452906.230003</v>
          </cell>
          <cell r="AA14">
            <v>65206046565.989998</v>
          </cell>
        </row>
        <row r="15">
          <cell r="T15">
            <v>1339700000</v>
          </cell>
          <cell r="V15">
            <v>1339700000</v>
          </cell>
          <cell r="W15">
            <v>0</v>
          </cell>
          <cell r="X15">
            <v>1083977175.97</v>
          </cell>
          <cell r="Y15">
            <v>1083977175.97</v>
          </cell>
          <cell r="AA15">
            <v>1083977175.97</v>
          </cell>
        </row>
        <row r="16">
          <cell r="T16">
            <v>36000000</v>
          </cell>
          <cell r="V16">
            <v>36000000</v>
          </cell>
          <cell r="W16">
            <v>0</v>
          </cell>
          <cell r="X16">
            <v>1564200</v>
          </cell>
          <cell r="Y16">
            <v>1564200</v>
          </cell>
          <cell r="AA16">
            <v>1564200</v>
          </cell>
        </row>
        <row r="17">
          <cell r="T17">
            <v>2649000000</v>
          </cell>
          <cell r="V17">
            <v>0</v>
          </cell>
          <cell r="W17">
            <v>2649000000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29600000</v>
          </cell>
          <cell r="V18">
            <v>0</v>
          </cell>
          <cell r="W18">
            <v>29600000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8828110870</v>
          </cell>
          <cell r="V19">
            <v>8828110870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2436100754</v>
          </cell>
          <cell r="V20">
            <v>2436100754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1725000000</v>
          </cell>
          <cell r="V21">
            <v>0</v>
          </cell>
          <cell r="W21">
            <v>1725000000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3625000000</v>
          </cell>
          <cell r="V22">
            <v>3556228893</v>
          </cell>
          <cell r="W22">
            <v>68771107</v>
          </cell>
          <cell r="X22">
            <v>3545260579</v>
          </cell>
          <cell r="Y22">
            <v>1847535917</v>
          </cell>
          <cell r="AA22">
            <v>1847535917</v>
          </cell>
        </row>
        <row r="23">
          <cell r="T23">
            <v>323656437</v>
          </cell>
          <cell r="V23">
            <v>323656437</v>
          </cell>
          <cell r="W23">
            <v>0</v>
          </cell>
          <cell r="X23">
            <v>323656437</v>
          </cell>
          <cell r="Y23">
            <v>323656437</v>
          </cell>
          <cell r="AA23">
            <v>323656437</v>
          </cell>
        </row>
        <row r="24">
          <cell r="T24">
            <v>2826343563</v>
          </cell>
          <cell r="V24">
            <v>2826343563</v>
          </cell>
          <cell r="W24">
            <v>0</v>
          </cell>
          <cell r="X24">
            <v>2744969963</v>
          </cell>
          <cell r="Y24">
            <v>1548293963</v>
          </cell>
          <cell r="AA24">
            <v>1548293963</v>
          </cell>
        </row>
        <row r="25">
          <cell r="T25">
            <v>61907860</v>
          </cell>
          <cell r="V25">
            <v>0</v>
          </cell>
          <cell r="W25">
            <v>61907860</v>
          </cell>
          <cell r="X25">
            <v>0</v>
          </cell>
          <cell r="Y25">
            <v>0</v>
          </cell>
          <cell r="AA25">
            <v>0</v>
          </cell>
        </row>
        <row r="26">
          <cell r="T26">
            <v>438092140</v>
          </cell>
          <cell r="V26">
            <v>0</v>
          </cell>
          <cell r="W26">
            <v>438092140</v>
          </cell>
          <cell r="X26">
            <v>0</v>
          </cell>
          <cell r="Y26">
            <v>0</v>
          </cell>
          <cell r="AA26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</sheetNames>
    <sheetDataSet>
      <sheetData sheetId="0">
        <row r="5">
          <cell r="T5">
            <v>69755700000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4343-E152-48A4-B991-31F047FEF022}">
  <sheetPr>
    <pageSetUpPr fitToPage="1"/>
  </sheetPr>
  <dimension ref="A1:N39"/>
  <sheetViews>
    <sheetView tabSelected="1" zoomScaleNormal="100" workbookViewId="0">
      <selection activeCell="F32" sqref="F32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F9+F11+F13+F14+F18+F20</f>
        <v>1458070700000</v>
      </c>
      <c r="G5" s="18">
        <f>G9+G11+G13+G14+G18+G20</f>
        <v>1406660684970.8101</v>
      </c>
      <c r="H5" s="18">
        <f>H9+H11+H13+H14+H18+H20</f>
        <v>16819977914.190001</v>
      </c>
      <c r="I5" s="18">
        <f>I9+I11+I13+I14+I18+I20</f>
        <v>1198238978365.7798</v>
      </c>
      <c r="J5" s="18">
        <f>J9+J11+J13+J14+J18+J20</f>
        <v>907727518792.60986</v>
      </c>
      <c r="K5" s="18">
        <f>K9+K11+K13+K14+K18+K20</f>
        <v>902054194377.45996</v>
      </c>
      <c r="L5" s="19">
        <f>+I5/F5</f>
        <v>0.82179758386598112</v>
      </c>
      <c r="M5" s="19">
        <f>+J5/F5</f>
        <v>0.62255384378316492</v>
      </c>
      <c r="N5" s="19">
        <f>+K5/F5</f>
        <v>0.61866286345199861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>F19</f>
        <v>2649000000</v>
      </c>
      <c r="G6" s="18">
        <f>G19</f>
        <v>0</v>
      </c>
      <c r="H6" s="18">
        <f>H19</f>
        <v>2649000000</v>
      </c>
      <c r="I6" s="18">
        <f>I19</f>
        <v>0</v>
      </c>
      <c r="J6" s="18">
        <f>J19</f>
        <v>0</v>
      </c>
      <c r="K6" s="18">
        <f>K19</f>
        <v>0</v>
      </c>
      <c r="L6" s="19">
        <f>+I6/F6</f>
        <v>0</v>
      </c>
      <c r="M6" s="19">
        <f>+J6/F6</f>
        <v>0</v>
      </c>
      <c r="N6" s="19">
        <f>+K6/F6</f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>+F16</f>
        <v>163817381307</v>
      </c>
      <c r="G7" s="18">
        <f>+G16</f>
        <v>163632061380</v>
      </c>
      <c r="H7" s="18">
        <f>+H16</f>
        <v>185319927</v>
      </c>
      <c r="I7" s="18">
        <f>+I16</f>
        <v>140762008824.89999</v>
      </c>
      <c r="J7" s="18">
        <f>+J16</f>
        <v>66034452906.230003</v>
      </c>
      <c r="K7" s="18">
        <f>+K16</f>
        <v>65206046565.989998</v>
      </c>
      <c r="L7" s="19">
        <f>+I7/F7</f>
        <v>0.8592617444000441</v>
      </c>
      <c r="M7" s="19">
        <f>+J7/F7</f>
        <v>0.40309796420490285</v>
      </c>
      <c r="N7" s="19">
        <f>+K7/F7</f>
        <v>0.39804107504191749</v>
      </c>
    </row>
    <row r="8" spans="1:14" x14ac:dyDescent="0.25">
      <c r="A8" s="21" t="s">
        <v>30</v>
      </c>
      <c r="B8" s="22"/>
      <c r="C8" s="22"/>
      <c r="D8" s="22"/>
      <c r="E8" s="21"/>
      <c r="F8" s="21">
        <f>SUM(F5:F7)</f>
        <v>1624537081307</v>
      </c>
      <c r="G8" s="21">
        <f>SUM(G5:G7)</f>
        <v>1570292746350.8101</v>
      </c>
      <c r="H8" s="21">
        <f>SUM(H5:H7)</f>
        <v>19654297841.190002</v>
      </c>
      <c r="I8" s="21">
        <f>SUM(I5:I7)</f>
        <v>1339000987190.6797</v>
      </c>
      <c r="J8" s="21">
        <f>SUM(J5:J7)</f>
        <v>973761971698.83984</v>
      </c>
      <c r="K8" s="21">
        <f>SUM(K5:K7)</f>
        <v>967260240943.44995</v>
      </c>
      <c r="L8" s="23">
        <f>+I8/F8</f>
        <v>0.82423540995038658</v>
      </c>
      <c r="M8" s="23">
        <f>+J8/F8</f>
        <v>0.59940889186439028</v>
      </c>
      <c r="N8" s="23">
        <f>+K8/F8</f>
        <v>0.59540668666378083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106330800000</v>
      </c>
      <c r="G9" s="24">
        <f>SUM([1]REP_EPG034_EjecucionPresupuesta!V5:V7)</f>
        <v>106330800000</v>
      </c>
      <c r="H9" s="24">
        <f>SUM([1]REP_EPG034_EjecucionPresupuesta!W5:W7)</f>
        <v>0</v>
      </c>
      <c r="I9" s="24">
        <f>SUM([1]REP_EPG034_EjecucionPresupuesta!X5:X7)</f>
        <v>79723967101.259995</v>
      </c>
      <c r="J9" s="24">
        <f>SUM([1]REP_EPG034_EjecucionPresupuesta!Y5:Y7)</f>
        <v>79553535316.940002</v>
      </c>
      <c r="K9" s="24">
        <f>SUM([1]REP_EPG034_EjecucionPresupuesta!AA5:AA7)</f>
        <v>79553535316.940002</v>
      </c>
      <c r="L9" s="19">
        <f>+I9/F9</f>
        <v>0.74977303943222462</v>
      </c>
      <c r="M9" s="19">
        <f>+J9/F9</f>
        <v>0.74817019449623257</v>
      </c>
      <c r="N9" s="19">
        <f>+K9/F9</f>
        <v>0.74817019449623257</v>
      </c>
    </row>
    <row r="10" spans="1:14" x14ac:dyDescent="0.25">
      <c r="A10" s="25" t="s">
        <v>32</v>
      </c>
      <c r="B10" s="26"/>
      <c r="C10" s="26"/>
      <c r="D10" s="26"/>
      <c r="E10" s="25"/>
      <c r="F10" s="25">
        <f>SUM(F9)</f>
        <v>106330800000</v>
      </c>
      <c r="G10" s="25">
        <f>SUM(G9)</f>
        <v>106330800000</v>
      </c>
      <c r="H10" s="25">
        <f>SUM(H9)</f>
        <v>0</v>
      </c>
      <c r="I10" s="25">
        <f>SUM(I9)</f>
        <v>79723967101.259995</v>
      </c>
      <c r="J10" s="25">
        <f>SUM(J9)</f>
        <v>79553535316.940002</v>
      </c>
      <c r="K10" s="25">
        <f>SUM(K9)</f>
        <v>79553535316.940002</v>
      </c>
      <c r="L10" s="23">
        <f>+I10/F10</f>
        <v>0.74977303943222462</v>
      </c>
      <c r="M10" s="23">
        <f>+J10/F10</f>
        <v>0.74817019449623257</v>
      </c>
      <c r="N10" s="23">
        <f>+K10/F10</f>
        <v>0.74817019449623257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1247727211615</v>
      </c>
      <c r="G11" s="24">
        <f>SUM([1]REP_EPG034_EjecucionPresupuesta!V8)</f>
        <v>1233209125539.8101</v>
      </c>
      <c r="H11" s="24">
        <f>SUM([1]REP_EPG034_EjecucionPresupuesta!W8)</f>
        <v>14518086075.190001</v>
      </c>
      <c r="I11" s="24">
        <f>SUM([1]REP_EPG034_EjecucionPresupuesta!X8)</f>
        <v>1077307838116.21</v>
      </c>
      <c r="J11" s="24">
        <f>SUM([1]REP_EPG034_EjecucionPresupuesta!Y8)</f>
        <v>796469598999.94995</v>
      </c>
      <c r="K11" s="24">
        <f>SUM([1]REP_EPG034_EjecucionPresupuesta!AA8)</f>
        <v>790796274584.80005</v>
      </c>
      <c r="L11" s="19">
        <f>+I11/F11</f>
        <v>0.86341616026935319</v>
      </c>
      <c r="M11" s="19">
        <f>+J11/F11</f>
        <v>0.6383363219024748</v>
      </c>
      <c r="N11" s="19">
        <f>+K11/F11</f>
        <v>0.63378939500824882</v>
      </c>
    </row>
    <row r="12" spans="1:14" x14ac:dyDescent="0.25">
      <c r="A12" s="25" t="s">
        <v>34</v>
      </c>
      <c r="B12" s="26"/>
      <c r="C12" s="26"/>
      <c r="D12" s="26"/>
      <c r="E12" s="25"/>
      <c r="F12" s="25">
        <f>SUM(F11:F11)</f>
        <v>1247727211615</v>
      </c>
      <c r="G12" s="25">
        <f>SUM(G11:G11)</f>
        <v>1233209125539.8101</v>
      </c>
      <c r="H12" s="25">
        <f>SUM(H11:H11)</f>
        <v>14518086075.190001</v>
      </c>
      <c r="I12" s="25">
        <f>SUM(I11:I11)</f>
        <v>1077307838116.21</v>
      </c>
      <c r="J12" s="25">
        <f>SUM(J11:J11)</f>
        <v>796469598999.94995</v>
      </c>
      <c r="K12" s="25">
        <f>SUM(K11:K11)</f>
        <v>790796274584.80005</v>
      </c>
      <c r="L12" s="23">
        <f>+I12/F12</f>
        <v>0.86341616026935319</v>
      </c>
      <c r="M12" s="23">
        <f>+J12/F12</f>
        <v>0.6383363219024748</v>
      </c>
      <c r="N12" s="23">
        <f>+K12/F12</f>
        <v>0.63378939500824882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14579962885</v>
      </c>
      <c r="G13" s="24">
        <f>SUM([1]REP_EPG034_EjecucionPresupuesta!V12)</f>
        <v>14579962885</v>
      </c>
      <c r="H13" s="24">
        <f>SUM([1]REP_EPG034_EjecucionPresupuesta!W12)</f>
        <v>0</v>
      </c>
      <c r="I13" s="24">
        <f>SUM([1]REP_EPG034_EjecucionPresupuesta!X12)</f>
        <v>11609723196.639999</v>
      </c>
      <c r="J13" s="24">
        <f>SUM([1]REP_EPG034_EjecucionPresupuesta!Y12)</f>
        <v>10098622600</v>
      </c>
      <c r="K13" s="24">
        <f>SUM([1]REP_EPG034_EjecucionPresupuesta!AA12)</f>
        <v>10098622600</v>
      </c>
      <c r="L13" s="19">
        <f>+I13/F13</f>
        <v>0.79627933817199148</v>
      </c>
      <c r="M13" s="19">
        <f>+J13/F13</f>
        <v>0.69263705810867027</v>
      </c>
      <c r="N13" s="19">
        <f>+K13/F13</f>
        <v>0.69263705810867027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88027425500</v>
      </c>
      <c r="G14" s="24">
        <f>[1]REP_EPG034_EjecucionPresupuesta!V9+[1]REP_EPG034_EjecucionPresupuesta!V10+[1]REP_EPG034_EjecucionPresupuesta!V11+[1]REP_EPG034_EjecucionPresupuesta!V13</f>
        <v>51165096546</v>
      </c>
      <c r="H14" s="24">
        <f>[1]REP_EPG034_EjecucionPresupuesta!W9+[1]REP_EPG034_EjecucionPresupuesta!W10+[1]REP_EPG034_EjecucionPresupuesta!W11+[1]REP_EPG034_EjecucionPresupuesta!W13</f>
        <v>2272291839</v>
      </c>
      <c r="I14" s="24">
        <f>[1]REP_EPG034_EjecucionPresupuesta!X9+[1]REP_EPG034_EjecucionPresupuesta!X10+[1]REP_EPG034_EjecucionPresupuesta!X11+[1]REP_EPG034_EjecucionPresupuesta!X13</f>
        <v>28511908575.700001</v>
      </c>
      <c r="J14" s="24">
        <f>[1]REP_EPG034_EjecucionPresupuesta!Y9+[1]REP_EPG034_EjecucionPresupuesta!Y10+[1]REP_EPG034_EjecucionPresupuesta!Y11+[1]REP_EPG034_EjecucionPresupuesta!Y13</f>
        <v>20520220499.75</v>
      </c>
      <c r="K14" s="24">
        <f>[1]REP_EPG034_EjecucionPresupuesta!AA9+[1]REP_EPG034_EjecucionPresupuesta!AA10+[1]REP_EPG034_EjecucionPresupuesta!AA11+[1]REP_EPG034_EjecucionPresupuesta!AA13</f>
        <v>20520220499.75</v>
      </c>
      <c r="L14" s="19">
        <f>+I14/F14</f>
        <v>0.32389801716625238</v>
      </c>
      <c r="M14" s="19">
        <f>+J14/F14</f>
        <v>0.23311167381295275</v>
      </c>
      <c r="N14" s="19">
        <f>+K14/F14</f>
        <v>0.23311167381295275</v>
      </c>
    </row>
    <row r="15" spans="1:14" x14ac:dyDescent="0.25">
      <c r="A15" s="25" t="s">
        <v>36</v>
      </c>
      <c r="B15" s="26"/>
      <c r="C15" s="26"/>
      <c r="D15" s="26"/>
      <c r="E15" s="25"/>
      <c r="F15" s="27">
        <f>SUM(F13:F14)</f>
        <v>102607388385</v>
      </c>
      <c r="G15" s="27">
        <f>SUM(G13:G14)</f>
        <v>65745059431</v>
      </c>
      <c r="H15" s="27">
        <f>SUM(H13:H14)</f>
        <v>2272291839</v>
      </c>
      <c r="I15" s="27">
        <f>SUM(I13:I14)</f>
        <v>40121631772.339996</v>
      </c>
      <c r="J15" s="27">
        <f>SUM(J13:J14)</f>
        <v>30618843099.75</v>
      </c>
      <c r="K15" s="27">
        <f>SUM(K13:K14)</f>
        <v>30618843099.75</v>
      </c>
      <c r="L15" s="23">
        <f>+I15/F15</f>
        <v>0.3910208845955318</v>
      </c>
      <c r="M15" s="23">
        <f>+J15/F15</f>
        <v>0.29840778117130323</v>
      </c>
      <c r="N15" s="23">
        <f>+K15/F15</f>
        <v>0.29840778117130323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163817381307</v>
      </c>
      <c r="G16" s="28">
        <f>SUM([1]REP_EPG034_EjecucionPresupuesta!V14)</f>
        <v>163632061380</v>
      </c>
      <c r="H16" s="28">
        <f>SUM([1]REP_EPG034_EjecucionPresupuesta!W14)</f>
        <v>185319927</v>
      </c>
      <c r="I16" s="28">
        <f>SUM([1]REP_EPG034_EjecucionPresupuesta!X14)</f>
        <v>140762008824.89999</v>
      </c>
      <c r="J16" s="28">
        <f>SUM([1]REP_EPG034_EjecucionPresupuesta!Y14)</f>
        <v>66034452906.230003</v>
      </c>
      <c r="K16" s="28">
        <f>SUM([1]REP_EPG034_EjecucionPresupuesta!AA14)</f>
        <v>65206046565.989998</v>
      </c>
      <c r="L16" s="19">
        <f>+I16/F16</f>
        <v>0.8592617444000441</v>
      </c>
      <c r="M16" s="19">
        <f>+J16/F16</f>
        <v>0.40309796420490285</v>
      </c>
      <c r="N16" s="19">
        <f>+K16/F16</f>
        <v>0.39804107504191749</v>
      </c>
    </row>
    <row r="17" spans="1:14" x14ac:dyDescent="0.25">
      <c r="A17" s="25" t="s">
        <v>38</v>
      </c>
      <c r="B17" s="26"/>
      <c r="C17" s="26"/>
      <c r="D17" s="26"/>
      <c r="E17" s="25"/>
      <c r="F17" s="27">
        <f>SUM(F16)</f>
        <v>163817381307</v>
      </c>
      <c r="G17" s="27">
        <f>SUM(G16)</f>
        <v>163632061380</v>
      </c>
      <c r="H17" s="27">
        <f>SUM(H16)</f>
        <v>185319927</v>
      </c>
      <c r="I17" s="27">
        <f>SUM(I16)</f>
        <v>140762008824.89999</v>
      </c>
      <c r="J17" s="27">
        <f>SUM(J16)</f>
        <v>66034452906.230003</v>
      </c>
      <c r="K17" s="27">
        <f>SUM(K16)</f>
        <v>65206046565.989998</v>
      </c>
      <c r="L17" s="23">
        <f>+I17/F17</f>
        <v>0.8592617444000441</v>
      </c>
      <c r="M17" s="23">
        <f>+J17/F17</f>
        <v>0.40309796420490285</v>
      </c>
      <c r="N17" s="23">
        <f>+K17/F17</f>
        <v>0.39804107504191749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1339700000</v>
      </c>
      <c r="G18" s="28">
        <f>SUM([1]REP_EPG034_EjecucionPresupuesta!V15)</f>
        <v>1339700000</v>
      </c>
      <c r="H18" s="28">
        <f>SUM([1]REP_EPG034_EjecucionPresupuesta!W15)</f>
        <v>0</v>
      </c>
      <c r="I18" s="28">
        <f>SUM([1]REP_EPG034_EjecucionPresupuesta!X15)</f>
        <v>1083977175.97</v>
      </c>
      <c r="J18" s="28">
        <f>SUM([1]REP_EPG034_EjecucionPresupuesta!Y15)</f>
        <v>1083977175.97</v>
      </c>
      <c r="K18" s="28">
        <f>SUM([1]REP_EPG034_EjecucionPresupuesta!AA15)</f>
        <v>1083977175.97</v>
      </c>
      <c r="L18" s="19">
        <f>+I18/F18</f>
        <v>0.80911933714264395</v>
      </c>
      <c r="M18" s="19">
        <f>+J18/F18</f>
        <v>0.80911933714264395</v>
      </c>
      <c r="N18" s="19">
        <f>+K18/F18</f>
        <v>0.80911933714264395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2649000000</v>
      </c>
      <c r="G19" s="28">
        <f>SUM([1]REP_EPG034_EjecucionPresupuesta!V17)</f>
        <v>0</v>
      </c>
      <c r="H19" s="28">
        <f>SUM([1]REP_EPG034_EjecucionPresupuesta!W17)</f>
        <v>2649000000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>+I19/F19</f>
        <v>0</v>
      </c>
      <c r="M19" s="19">
        <f>+J19/F19</f>
        <v>0</v>
      </c>
      <c r="N19" s="19">
        <f>+K19/F19</f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36000000</v>
      </c>
      <c r="H20" s="28">
        <f>[1]REP_EPG034_EjecucionPresupuesta!W16+[1]REP_EPG034_EjecucionPresupuesta!W18</f>
        <v>29600000</v>
      </c>
      <c r="I20" s="28">
        <f>[1]REP_EPG034_EjecucionPresupuesta!X16+[1]REP_EPG034_EjecucionPresupuesta!X18</f>
        <v>1564200</v>
      </c>
      <c r="J20" s="28">
        <f>[1]REP_EPG034_EjecucionPresupuesta!Y16+[1]REP_EPG034_EjecucionPresupuesta!Y18</f>
        <v>1564200</v>
      </c>
      <c r="K20" s="28">
        <f>[1]REP_EPG034_EjecucionPresupuesta!AA16+[1]REP_EPG034_EjecucionPresupuesta!AA18</f>
        <v>1564200</v>
      </c>
      <c r="L20" s="19">
        <f>+I20/F20</f>
        <v>2.3844512195121952E-2</v>
      </c>
      <c r="M20" s="19">
        <f>+J20/F20</f>
        <v>2.3844512195121952E-2</v>
      </c>
      <c r="N20" s="19">
        <f>+K20/F20</f>
        <v>2.3844512195121952E-2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>SUM(F18:F20)</f>
        <v>4054300000</v>
      </c>
      <c r="G21" s="27">
        <f>SUM(G18:G20)</f>
        <v>1375700000</v>
      </c>
      <c r="H21" s="27">
        <f>SUM(H18:H20)</f>
        <v>2678600000</v>
      </c>
      <c r="I21" s="27">
        <f>SUM(I18:I20)</f>
        <v>1085541375.97</v>
      </c>
      <c r="J21" s="27">
        <f>SUM(J18:J20)</f>
        <v>1085541375.97</v>
      </c>
      <c r="K21" s="27">
        <f>SUM(K18:K20)</f>
        <v>1085541375.97</v>
      </c>
      <c r="L21" s="23">
        <f>+I21/F21</f>
        <v>0.26775062920109516</v>
      </c>
      <c r="M21" s="23">
        <f>+J21/F21</f>
        <v>0.26775062920109516</v>
      </c>
      <c r="N21" s="23">
        <f>+K21/F21</f>
        <v>0.26775062920109516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8828110870</v>
      </c>
      <c r="G22" s="30">
        <f>SUM([1]REP_EPG034_EjecucionPresupuesta!V19)</f>
        <v>8828110870</v>
      </c>
      <c r="H22" s="30">
        <f>SUM([1]REP_EPG034_EjecucionPresupuesta!W19)</f>
        <v>0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>+I22/F22</f>
        <v>0</v>
      </c>
      <c r="M22" s="19">
        <f>+J22/F22</f>
        <v>0</v>
      </c>
      <c r="N22" s="19">
        <f>+K22/F22</f>
        <v>0</v>
      </c>
    </row>
    <row r="23" spans="1:14" x14ac:dyDescent="0.25">
      <c r="A23" s="16" t="s">
        <v>46</v>
      </c>
      <c r="B23" s="17" t="s">
        <v>20</v>
      </c>
      <c r="C23" s="17" t="s">
        <v>25</v>
      </c>
      <c r="D23" s="17" t="s">
        <v>21</v>
      </c>
      <c r="E23" s="16" t="s">
        <v>26</v>
      </c>
      <c r="F23" s="30">
        <f>SUM([1]REP_EPG034_EjecucionPresupuesta!T20)</f>
        <v>2436100754</v>
      </c>
      <c r="G23" s="30">
        <f>SUM([1]REP_EPG034_EjecucionPresupuesta!V20)</f>
        <v>2436100754</v>
      </c>
      <c r="H23" s="30">
        <f>SUM([1]REP_EPG034_EjecucionPresupuesta!W20)</f>
        <v>0</v>
      </c>
      <c r="I23" s="30">
        <f>SUM([1]REP_EPG034_EjecucionPresupuesta!X20)</f>
        <v>0</v>
      </c>
      <c r="J23" s="30">
        <f>SUM([1]REP_EPG034_EjecucionPresupuesta!Y20)</f>
        <v>0</v>
      </c>
      <c r="K23" s="30">
        <f>SUM([1]REP_EPG034_EjecucionPresupuesta!AA20)</f>
        <v>0</v>
      </c>
      <c r="L23" s="19">
        <f>+I23/F23</f>
        <v>0</v>
      </c>
      <c r="M23" s="19">
        <f>+J23/F23</f>
        <v>0</v>
      </c>
      <c r="N23" s="19">
        <f>+K23/F23</f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>SUM(F22:F23)</f>
        <v>11264211624</v>
      </c>
      <c r="G24" s="27">
        <f>SUM(G22:G23)</f>
        <v>11264211624</v>
      </c>
      <c r="H24" s="27">
        <f>SUM(H22:H23)</f>
        <v>0</v>
      </c>
      <c r="I24" s="27">
        <f>SUM(I22:I23)</f>
        <v>0</v>
      </c>
      <c r="J24" s="27">
        <f>SUM(J22:J23)</f>
        <v>0</v>
      </c>
      <c r="K24" s="27">
        <f>SUM(K22:K23)</f>
        <v>0</v>
      </c>
      <c r="L24" s="23">
        <f>+I24/F24</f>
        <v>0</v>
      </c>
      <c r="M24" s="23">
        <f>+J24/F24</f>
        <v>0</v>
      </c>
      <c r="N24" s="23">
        <f>+K24/F24</f>
        <v>0</v>
      </c>
    </row>
    <row r="25" spans="1:14" x14ac:dyDescent="0.25">
      <c r="A25" s="25" t="s">
        <v>48</v>
      </c>
      <c r="B25" s="26"/>
      <c r="C25" s="26"/>
      <c r="D25" s="26"/>
      <c r="E25" s="25"/>
      <c r="F25" s="27">
        <f>SUM(F26:F31)</f>
        <v>9000000000</v>
      </c>
      <c r="G25" s="27">
        <f>SUM(G26:G31)</f>
        <v>6706228893</v>
      </c>
      <c r="H25" s="27">
        <f>SUM(H26:H31)</f>
        <v>2293771107</v>
      </c>
      <c r="I25" s="27">
        <f>SUM(I26:I31)</f>
        <v>6613886979</v>
      </c>
      <c r="J25" s="27">
        <f>SUM(J26:J31)</f>
        <v>3719486317</v>
      </c>
      <c r="K25" s="27">
        <f>SUM(K26:K31)</f>
        <v>3719486317</v>
      </c>
      <c r="L25" s="23">
        <f>+I25/F25</f>
        <v>0.73487633100000005</v>
      </c>
      <c r="M25" s="23">
        <f>+J25/F25</f>
        <v>0.41327625744444446</v>
      </c>
      <c r="N25" s="23">
        <f>+K25/F25</f>
        <v>0.41327625744444446</v>
      </c>
    </row>
    <row r="26" spans="1:14" ht="33.7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SUM([1]REP_EPG034_EjecucionPresupuesta!T21)</f>
        <v>1725000000</v>
      </c>
      <c r="G26" s="24">
        <f>SUM([1]REP_EPG034_EjecucionPresupuesta!V21)</f>
        <v>0</v>
      </c>
      <c r="H26" s="24">
        <f>SUM([1]REP_EPG034_EjecucionPresupuesta!W21)</f>
        <v>1725000000</v>
      </c>
      <c r="I26" s="24">
        <f>SUM([1]REP_EPG034_EjecucionPresupuesta!X21)</f>
        <v>0</v>
      </c>
      <c r="J26" s="24">
        <f>SUM([1]REP_EPG034_EjecucionPresupuesta!Y21)</f>
        <v>0</v>
      </c>
      <c r="K26" s="24">
        <f>SUM([1]REP_EPG034_EjecucionPresupuesta!AA21)</f>
        <v>0</v>
      </c>
      <c r="L26" s="19">
        <f>+I26/F26</f>
        <v>0</v>
      </c>
      <c r="M26" s="19">
        <f>+J26/F26</f>
        <v>0</v>
      </c>
      <c r="N26" s="19">
        <f>+K26/F26</f>
        <v>0</v>
      </c>
    </row>
    <row r="27" spans="1:14" ht="22.5" x14ac:dyDescent="0.25">
      <c r="A27" s="16" t="s">
        <v>50</v>
      </c>
      <c r="B27" s="17" t="s">
        <v>20</v>
      </c>
      <c r="C27" s="17" t="s">
        <v>25</v>
      </c>
      <c r="D27" s="29" t="s">
        <v>21</v>
      </c>
      <c r="E27" s="16" t="s">
        <v>26</v>
      </c>
      <c r="F27" s="24">
        <f>SUM([1]REP_EPG034_EjecucionPresupuesta!T22)</f>
        <v>3625000000</v>
      </c>
      <c r="G27" s="24">
        <f>SUM([1]REP_EPG034_EjecucionPresupuesta!V22)</f>
        <v>3556228893</v>
      </c>
      <c r="H27" s="24">
        <f>SUM([1]REP_EPG034_EjecucionPresupuesta!W22)</f>
        <v>68771107</v>
      </c>
      <c r="I27" s="24">
        <f>SUM([1]REP_EPG034_EjecucionPresupuesta!X22)</f>
        <v>3545260579</v>
      </c>
      <c r="J27" s="24">
        <f>SUM([1]REP_EPG034_EjecucionPresupuesta!Y22)</f>
        <v>1847535917</v>
      </c>
      <c r="K27" s="24">
        <f>SUM([1]REP_EPG034_EjecucionPresupuesta!AA22)</f>
        <v>1847535917</v>
      </c>
      <c r="L27" s="19">
        <f>+I27/F27</f>
        <v>0.97800291834482755</v>
      </c>
      <c r="M27" s="19">
        <f>+J27/F27</f>
        <v>0.5096650805517241</v>
      </c>
      <c r="N27" s="19">
        <f>+K27/F27</f>
        <v>0.5096650805517241</v>
      </c>
    </row>
    <row r="28" spans="1:14" ht="22.5" x14ac:dyDescent="0.25">
      <c r="A28" s="16" t="s">
        <v>51</v>
      </c>
      <c r="B28" s="17" t="s">
        <v>20</v>
      </c>
      <c r="C28" s="17" t="s">
        <v>25</v>
      </c>
      <c r="D28" s="29" t="s">
        <v>21</v>
      </c>
      <c r="E28" s="16" t="s">
        <v>26</v>
      </c>
      <c r="F28" s="24">
        <f>SUM([1]REP_EPG034_EjecucionPresupuesta!T23)</f>
        <v>323656437</v>
      </c>
      <c r="G28" s="24">
        <f>SUM([1]REP_EPG034_EjecucionPresupuesta!V23)</f>
        <v>323656437</v>
      </c>
      <c r="H28" s="24">
        <f>SUM([1]REP_EPG034_EjecucionPresupuesta!W23)</f>
        <v>0</v>
      </c>
      <c r="I28" s="24">
        <f>SUM([1]REP_EPG034_EjecucionPresupuesta!X23)</f>
        <v>323656437</v>
      </c>
      <c r="J28" s="24">
        <f>SUM([1]REP_EPG034_EjecucionPresupuesta!Y23)</f>
        <v>323656437</v>
      </c>
      <c r="K28" s="24">
        <f>SUM([1]REP_EPG034_EjecucionPresupuesta!AA23)</f>
        <v>323656437</v>
      </c>
      <c r="L28" s="19">
        <f>+I28/F28</f>
        <v>1</v>
      </c>
      <c r="M28" s="19">
        <f>+J28/F28</f>
        <v>1</v>
      </c>
      <c r="N28" s="19">
        <f>+K28/F28</f>
        <v>1</v>
      </c>
    </row>
    <row r="29" spans="1:14" ht="22.5" x14ac:dyDescent="0.25">
      <c r="A29" s="16" t="s">
        <v>51</v>
      </c>
      <c r="B29" s="17" t="s">
        <v>20</v>
      </c>
      <c r="C29" s="17" t="s">
        <v>52</v>
      </c>
      <c r="D29" s="29" t="s">
        <v>21</v>
      </c>
      <c r="E29" s="16" t="s">
        <v>26</v>
      </c>
      <c r="F29" s="24">
        <f>SUM([1]REP_EPG034_EjecucionPresupuesta!T24)</f>
        <v>2826343563</v>
      </c>
      <c r="G29" s="24">
        <f>SUM([1]REP_EPG034_EjecucionPresupuesta!V24)</f>
        <v>2826343563</v>
      </c>
      <c r="H29" s="24">
        <f>SUM([1]REP_EPG034_EjecucionPresupuesta!W24)</f>
        <v>0</v>
      </c>
      <c r="I29" s="24">
        <f>SUM([1]REP_EPG034_EjecucionPresupuesta!X24)</f>
        <v>2744969963</v>
      </c>
      <c r="J29" s="24">
        <f>SUM([1]REP_EPG034_EjecucionPresupuesta!Y24)</f>
        <v>1548293963</v>
      </c>
      <c r="K29" s="24">
        <f>SUM([1]REP_EPG034_EjecucionPresupuesta!AA24)</f>
        <v>1548293963</v>
      </c>
      <c r="L29" s="19">
        <f>+I29/F29</f>
        <v>0.97120887882659723</v>
      </c>
      <c r="M29" s="19">
        <f>+J29/F29</f>
        <v>0.54780812328299378</v>
      </c>
      <c r="N29" s="19">
        <f>+K29/F29</f>
        <v>0.54780812328299378</v>
      </c>
    </row>
    <row r="30" spans="1:14" ht="56.25" x14ac:dyDescent="0.25">
      <c r="A30" s="16" t="s">
        <v>53</v>
      </c>
      <c r="B30" s="17" t="s">
        <v>20</v>
      </c>
      <c r="C30" s="17" t="s">
        <v>25</v>
      </c>
      <c r="D30" s="29" t="s">
        <v>21</v>
      </c>
      <c r="E30" s="16" t="s">
        <v>26</v>
      </c>
      <c r="F30" s="24">
        <f>SUM([1]REP_EPG034_EjecucionPresupuesta!T25)</f>
        <v>61907860</v>
      </c>
      <c r="G30" s="24">
        <f>SUM([1]REP_EPG034_EjecucionPresupuesta!V25)</f>
        <v>0</v>
      </c>
      <c r="H30" s="24">
        <f>SUM([1]REP_EPG034_EjecucionPresupuesta!W25)</f>
        <v>61907860</v>
      </c>
      <c r="I30" s="24">
        <f>SUM([1]REP_EPG034_EjecucionPresupuesta!X25)</f>
        <v>0</v>
      </c>
      <c r="J30" s="24">
        <f>SUM([1]REP_EPG034_EjecucionPresupuesta!Y25)</f>
        <v>0</v>
      </c>
      <c r="K30" s="24">
        <f>SUM([1]REP_EPG034_EjecucionPresupuesta!AA25)</f>
        <v>0</v>
      </c>
      <c r="L30" s="19">
        <f>+I30/F30</f>
        <v>0</v>
      </c>
      <c r="M30" s="19">
        <f>+J30/F30</f>
        <v>0</v>
      </c>
      <c r="N30" s="19">
        <f>+K30/F30</f>
        <v>0</v>
      </c>
    </row>
    <row r="31" spans="1:14" ht="56.25" x14ac:dyDescent="0.25">
      <c r="A31" s="16" t="s">
        <v>53</v>
      </c>
      <c r="B31" s="17" t="s">
        <v>20</v>
      </c>
      <c r="C31" s="17" t="s">
        <v>52</v>
      </c>
      <c r="D31" s="29" t="s">
        <v>21</v>
      </c>
      <c r="E31" s="16" t="s">
        <v>54</v>
      </c>
      <c r="F31" s="24">
        <f>SUM([1]REP_EPG034_EjecucionPresupuesta!T26)</f>
        <v>438092140</v>
      </c>
      <c r="G31" s="24">
        <f>SUM([1]REP_EPG034_EjecucionPresupuesta!V26)</f>
        <v>0</v>
      </c>
      <c r="H31" s="24">
        <f>SUM([1]REP_EPG034_EjecucionPresupuesta!W26)</f>
        <v>438092140</v>
      </c>
      <c r="I31" s="24">
        <f>SUM([1]REP_EPG034_EjecucionPresupuesta!X26)</f>
        <v>0</v>
      </c>
      <c r="J31" s="24">
        <f>SUM([1]REP_EPG034_EjecucionPresupuesta!Y26)</f>
        <v>0</v>
      </c>
      <c r="K31" s="24">
        <f>SUM([1]REP_EPG034_EjecucionPresupuesta!AA26)</f>
        <v>0</v>
      </c>
      <c r="L31" s="19">
        <f>+I31/F31</f>
        <v>0</v>
      </c>
      <c r="M31" s="19">
        <f>+J31/F31</f>
        <v>0</v>
      </c>
      <c r="N31" s="19">
        <f>+K31/F31</f>
        <v>0</v>
      </c>
    </row>
    <row r="32" spans="1:14" x14ac:dyDescent="0.25">
      <c r="A32" s="31" t="s">
        <v>55</v>
      </c>
      <c r="B32" s="31"/>
      <c r="C32" s="31"/>
      <c r="D32" s="31"/>
      <c r="E32" s="31"/>
      <c r="F32" s="32">
        <f>F8+F24+F25</f>
        <v>1644801292931</v>
      </c>
      <c r="G32" s="32">
        <f>G8+G24+G25</f>
        <v>1588263186867.8101</v>
      </c>
      <c r="H32" s="32">
        <f>H8+H24+H25</f>
        <v>21948068948.190002</v>
      </c>
      <c r="I32" s="32">
        <f>I8+I24+I25</f>
        <v>1345614874169.6797</v>
      </c>
      <c r="J32" s="32">
        <f>J8+J24+J25</f>
        <v>977481458015.83984</v>
      </c>
      <c r="K32" s="32">
        <f>K8+K24+K25</f>
        <v>970979727260.44995</v>
      </c>
      <c r="L32" s="33">
        <f>+I32/F32</f>
        <v>0.81810178527512178</v>
      </c>
      <c r="M32" s="33">
        <f>+J32/F32</f>
        <v>0.59428543874378237</v>
      </c>
      <c r="N32" s="33">
        <f>+K32/F32</f>
        <v>0.59033254134314628</v>
      </c>
    </row>
    <row r="33" spans="1:12" x14ac:dyDescent="0.25">
      <c r="F33" s="34"/>
      <c r="G33" s="35"/>
      <c r="H33" s="36"/>
      <c r="I33" s="35"/>
      <c r="K33" s="34"/>
      <c r="L33" s="37"/>
    </row>
    <row r="34" spans="1:12" x14ac:dyDescent="0.25">
      <c r="A34" s="38"/>
      <c r="F34" s="39"/>
      <c r="G34" s="40"/>
      <c r="H34" s="35"/>
      <c r="I34" s="34"/>
      <c r="J34" s="41"/>
      <c r="K34" s="34"/>
      <c r="L34" s="42"/>
    </row>
    <row r="35" spans="1:12" x14ac:dyDescent="0.25">
      <c r="F35" s="43"/>
      <c r="I35" s="34"/>
    </row>
    <row r="36" spans="1:12" x14ac:dyDescent="0.25">
      <c r="F36" s="43"/>
      <c r="I36" s="34"/>
      <c r="K36" s="34"/>
    </row>
    <row r="37" spans="1:12" x14ac:dyDescent="0.25">
      <c r="F37" s="43"/>
      <c r="G37" s="35"/>
      <c r="I37" s="35"/>
    </row>
    <row r="38" spans="1:12" x14ac:dyDescent="0.25">
      <c r="I38" s="34"/>
    </row>
    <row r="39" spans="1:12" x14ac:dyDescent="0.25">
      <c r="I39" s="35"/>
      <c r="K39" s="34"/>
    </row>
  </sheetData>
  <mergeCells count="6">
    <mergeCell ref="A1:N1"/>
    <mergeCell ref="A2:N2"/>
    <mergeCell ref="A3:E3"/>
    <mergeCell ref="F3:K3"/>
    <mergeCell ref="L3:N3"/>
    <mergeCell ref="A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OCTUBRE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2022-11-15T22:32:46Z</dcterms:created>
  <dcterms:modified xsi:type="dcterms:W3CDTF">2022-11-15T22:33:25Z</dcterms:modified>
</cp:coreProperties>
</file>