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3/NOVIEMBRE/"/>
    </mc:Choice>
  </mc:AlternateContent>
  <xr:revisionPtr revIDLastSave="0" documentId="8_{5E4DD96D-6417-4CD5-8E81-C8810DBD862F}" xr6:coauthVersionLast="47" xr6:coauthVersionMax="47" xr10:uidLastSave="{00000000-0000-0000-0000-000000000000}"/>
  <bookViews>
    <workbookView xWindow="-120" yWindow="-120" windowWidth="20730" windowHeight="11160" xr2:uid="{AADDCFF1-5167-40E4-8A4B-CAE959D68011}"/>
  </bookViews>
  <sheets>
    <sheet name="EJECUCION A 30 NOVIEMBRE 2023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[2]Avantel!$A$1:$Q$1075</definedName>
    <definedName name="Comod_avantel08">Base [2]Avantel!$A$1:$Q$1075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[2]Avantel!$A$1:$Q$1075</definedName>
    <definedName name="GGGG">Base [2]Avantel!$A$1:$Q$1075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N26" i="1" s="1"/>
  <c r="J26" i="1"/>
  <c r="M26" i="1" s="1"/>
  <c r="I26" i="1"/>
  <c r="I24" i="1" s="1"/>
  <c r="L24" i="1" s="1"/>
  <c r="H26" i="1"/>
  <c r="G26" i="1"/>
  <c r="F26" i="1"/>
  <c r="K25" i="1"/>
  <c r="N25" i="1" s="1"/>
  <c r="J25" i="1"/>
  <c r="M25" i="1" s="1"/>
  <c r="I25" i="1"/>
  <c r="L25" i="1" s="1"/>
  <c r="H25" i="1"/>
  <c r="G25" i="1"/>
  <c r="F25" i="1"/>
  <c r="F24" i="1" s="1"/>
  <c r="K24" i="1"/>
  <c r="N24" i="1" s="1"/>
  <c r="H24" i="1"/>
  <c r="G24" i="1"/>
  <c r="H23" i="1"/>
  <c r="K22" i="1"/>
  <c r="K23" i="1" s="1"/>
  <c r="J22" i="1"/>
  <c r="J23" i="1" s="1"/>
  <c r="I22" i="1"/>
  <c r="I23" i="1" s="1"/>
  <c r="H22" i="1"/>
  <c r="G22" i="1"/>
  <c r="G23" i="1" s="1"/>
  <c r="F22" i="1"/>
  <c r="F23" i="1" s="1"/>
  <c r="L20" i="1"/>
  <c r="K20" i="1"/>
  <c r="K21" i="1" s="1"/>
  <c r="J20" i="1"/>
  <c r="M20" i="1" s="1"/>
  <c r="I20" i="1"/>
  <c r="H20" i="1"/>
  <c r="G20" i="1"/>
  <c r="G21" i="1" s="1"/>
  <c r="F20" i="1"/>
  <c r="M19" i="1"/>
  <c r="K19" i="1"/>
  <c r="N19" i="1" s="1"/>
  <c r="J19" i="1"/>
  <c r="I19" i="1"/>
  <c r="L19" i="1" s="1"/>
  <c r="H19" i="1"/>
  <c r="G19" i="1"/>
  <c r="F19" i="1"/>
  <c r="K18" i="1"/>
  <c r="J18" i="1"/>
  <c r="J21" i="1" s="1"/>
  <c r="I18" i="1"/>
  <c r="I21" i="1" s="1"/>
  <c r="H18" i="1"/>
  <c r="H21" i="1" s="1"/>
  <c r="G18" i="1"/>
  <c r="F18" i="1"/>
  <c r="N18" i="1" s="1"/>
  <c r="J17" i="1"/>
  <c r="M17" i="1" s="1"/>
  <c r="F17" i="1"/>
  <c r="L16" i="1"/>
  <c r="K16" i="1"/>
  <c r="K17" i="1" s="1"/>
  <c r="N17" i="1" s="1"/>
  <c r="J16" i="1"/>
  <c r="M16" i="1" s="1"/>
  <c r="I16" i="1"/>
  <c r="I17" i="1" s="1"/>
  <c r="L17" i="1" s="1"/>
  <c r="H16" i="1"/>
  <c r="H17" i="1" s="1"/>
  <c r="G16" i="1"/>
  <c r="G17" i="1" s="1"/>
  <c r="F16" i="1"/>
  <c r="H15" i="1"/>
  <c r="K14" i="1"/>
  <c r="J14" i="1"/>
  <c r="M14" i="1" s="1"/>
  <c r="I14" i="1"/>
  <c r="I15" i="1" s="1"/>
  <c r="H14" i="1"/>
  <c r="G14" i="1"/>
  <c r="F14" i="1"/>
  <c r="N14" i="1" s="1"/>
  <c r="K13" i="1"/>
  <c r="N13" i="1" s="1"/>
  <c r="J13" i="1"/>
  <c r="J15" i="1" s="1"/>
  <c r="I13" i="1"/>
  <c r="H13" i="1"/>
  <c r="G13" i="1"/>
  <c r="G15" i="1" s="1"/>
  <c r="F13" i="1"/>
  <c r="F15" i="1" s="1"/>
  <c r="K12" i="1"/>
  <c r="G12" i="1"/>
  <c r="M11" i="1"/>
  <c r="K11" i="1"/>
  <c r="N11" i="1" s="1"/>
  <c r="J11" i="1"/>
  <c r="J12" i="1" s="1"/>
  <c r="I11" i="1"/>
  <c r="I12" i="1" s="1"/>
  <c r="L12" i="1" s="1"/>
  <c r="H11" i="1"/>
  <c r="H5" i="1" s="1"/>
  <c r="H8" i="1" s="1"/>
  <c r="H27" i="1" s="1"/>
  <c r="G11" i="1"/>
  <c r="F11" i="1"/>
  <c r="F12" i="1" s="1"/>
  <c r="I10" i="1"/>
  <c r="L10" i="1" s="1"/>
  <c r="K9" i="1"/>
  <c r="K10" i="1" s="1"/>
  <c r="N10" i="1" s="1"/>
  <c r="J9" i="1"/>
  <c r="J10" i="1" s="1"/>
  <c r="I9" i="1"/>
  <c r="L9" i="1" s="1"/>
  <c r="H9" i="1"/>
  <c r="H10" i="1" s="1"/>
  <c r="G9" i="1"/>
  <c r="G10" i="1" s="1"/>
  <c r="F9" i="1"/>
  <c r="F10" i="1" s="1"/>
  <c r="M7" i="1"/>
  <c r="K7" i="1"/>
  <c r="N7" i="1" s="1"/>
  <c r="J7" i="1"/>
  <c r="I7" i="1"/>
  <c r="L7" i="1" s="1"/>
  <c r="H7" i="1"/>
  <c r="G7" i="1"/>
  <c r="F7" i="1"/>
  <c r="M6" i="1"/>
  <c r="K6" i="1"/>
  <c r="J6" i="1"/>
  <c r="I6" i="1"/>
  <c r="L6" i="1" s="1"/>
  <c r="H6" i="1"/>
  <c r="G6" i="1"/>
  <c r="F6" i="1"/>
  <c r="N6" i="1" s="1"/>
  <c r="K5" i="1"/>
  <c r="K8" i="1" s="1"/>
  <c r="J5" i="1"/>
  <c r="J8" i="1" s="1"/>
  <c r="G5" i="1"/>
  <c r="G8" i="1" s="1"/>
  <c r="G27" i="1" s="1"/>
  <c r="F5" i="1"/>
  <c r="N5" i="1" s="1"/>
  <c r="M23" i="1" l="1"/>
  <c r="M12" i="1"/>
  <c r="M10" i="1"/>
  <c r="M15" i="1"/>
  <c r="N21" i="1"/>
  <c r="N12" i="1"/>
  <c r="N23" i="1"/>
  <c r="K27" i="1"/>
  <c r="N27" i="1" s="1"/>
  <c r="L15" i="1"/>
  <c r="L23" i="1"/>
  <c r="I5" i="1"/>
  <c r="M5" i="1"/>
  <c r="F8" i="1"/>
  <c r="F27" i="1" s="1"/>
  <c r="M9" i="1"/>
  <c r="M13" i="1"/>
  <c r="L14" i="1"/>
  <c r="K15" i="1"/>
  <c r="N15" i="1" s="1"/>
  <c r="N16" i="1"/>
  <c r="L18" i="1"/>
  <c r="N20" i="1"/>
  <c r="L22" i="1"/>
  <c r="J24" i="1"/>
  <c r="M24" i="1" s="1"/>
  <c r="L26" i="1"/>
  <c r="N9" i="1"/>
  <c r="L11" i="1"/>
  <c r="M18" i="1"/>
  <c r="F21" i="1"/>
  <c r="L21" i="1" s="1"/>
  <c r="M22" i="1"/>
  <c r="H12" i="1"/>
  <c r="N22" i="1"/>
  <c r="L13" i="1"/>
  <c r="I8" i="1" l="1"/>
  <c r="L5" i="1"/>
  <c r="N8" i="1"/>
  <c r="M21" i="1"/>
  <c r="M8" i="1"/>
  <c r="J27" i="1"/>
  <c r="M27" i="1" s="1"/>
  <c r="I27" i="1" l="1"/>
  <c r="L27" i="1" s="1"/>
  <c r="L8" i="1"/>
</calcChain>
</file>

<file path=xl/sharedStrings.xml><?xml version="1.0" encoding="utf-8"?>
<sst xmlns="http://schemas.openxmlformats.org/spreadsheetml/2006/main" count="95" uniqueCount="51">
  <si>
    <t>UNIDAD NACIONAL DE PROTECCION - UNP EJECUCION A NOVIEMBRE 30 DE 2023</t>
  </si>
  <si>
    <t>UNIDAD EJECUTORA: 37-08-00  MES: NOVIEMBRE 30 DE 2023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</si>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</sst>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E673BC48-D7C6-495A-8325-AC0D7C28E6EE}"/>
    <cellStyle name="Millares 4 7 2 7 5 2 2 2" xfId="2" xr:uid="{8094125E-8CAD-4B37-B06D-BB413898BC51}"/>
    <cellStyle name="Normal" xfId="0" builtinId="0"/>
    <cellStyle name="Normal 2 4" xfId="1" xr:uid="{63897014-68F2-48C9-855C-1B8B81DCFEDF}"/>
    <cellStyle name="Porcentaje 2" xfId="3" xr:uid="{D0BECD44-DB4C-4164-9ACD-4D914D12E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3/AGREGADA/NOVIEMBRE/E.P.%20AGREGADA%20A%2030%20DE%20NOVIEMBRE%20DE%202023-1.xlsx" TargetMode="External"/><Relationship Id="rId1" Type="http://schemas.openxmlformats.org/officeDocument/2006/relationships/externalLinkPath" Target="/personal/vanessa_pinzon_unp_gov_co/Documents/VANESSA%20ANDREA%20PINZON%20AREDONDO/REPORTES/2023/AGREGADA/NOVIEMBRE/E.P.%20AGREGADA%20A%2030%20DE%20NOVIEMBRE%20DE%20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NOVIEMBRE 2023"/>
    </sheetNames>
    <sheetDataSet>
      <sheetData sheetId="0">
        <row r="5">
          <cell r="T5">
            <v>77286900000</v>
          </cell>
          <cell r="V5">
            <v>77286900000</v>
          </cell>
          <cell r="W5">
            <v>0</v>
          </cell>
          <cell r="X5">
            <v>64231077562.120003</v>
          </cell>
          <cell r="Y5">
            <v>64194467099.989998</v>
          </cell>
          <cell r="AA5">
            <v>64194467099.989998</v>
          </cell>
        </row>
        <row r="6">
          <cell r="T6">
            <v>32056500000</v>
          </cell>
          <cell r="V6">
            <v>32056500000</v>
          </cell>
          <cell r="W6">
            <v>0</v>
          </cell>
          <cell r="X6">
            <v>28730750610</v>
          </cell>
          <cell r="Y6">
            <v>28725998810</v>
          </cell>
          <cell r="AA6">
            <v>28725998810</v>
          </cell>
        </row>
        <row r="7">
          <cell r="T7">
            <v>7884200000</v>
          </cell>
          <cell r="V7">
            <v>7884200000</v>
          </cell>
          <cell r="W7">
            <v>0</v>
          </cell>
          <cell r="X7">
            <v>6807740631.54</v>
          </cell>
          <cell r="Y7">
            <v>6795922854.54</v>
          </cell>
          <cell r="AA7">
            <v>6795922854.54</v>
          </cell>
        </row>
        <row r="8">
          <cell r="T8">
            <v>1634858842028</v>
          </cell>
          <cell r="V8">
            <v>1571047499569.99</v>
          </cell>
          <cell r="W8">
            <v>63811342458.010002</v>
          </cell>
          <cell r="X8">
            <v>1534525946386.5701</v>
          </cell>
          <cell r="Y8">
            <v>1225899779851.29</v>
          </cell>
          <cell r="AA8">
            <v>1201389930222</v>
          </cell>
        </row>
        <row r="9">
          <cell r="T9">
            <v>200000000000</v>
          </cell>
          <cell r="V9">
            <v>195574313657.12</v>
          </cell>
          <cell r="W9">
            <v>4425686342.8800001</v>
          </cell>
          <cell r="X9">
            <v>127120778946</v>
          </cell>
          <cell r="Y9">
            <v>2497891048</v>
          </cell>
          <cell r="AA9">
            <v>2497891048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398900000</v>
          </cell>
          <cell r="V11">
            <v>398900000</v>
          </cell>
          <cell r="W11">
            <v>0</v>
          </cell>
          <cell r="X11">
            <v>93004654</v>
          </cell>
          <cell r="Y11">
            <v>81103811</v>
          </cell>
          <cell r="AA11">
            <v>81103811</v>
          </cell>
        </row>
        <row r="12">
          <cell r="T12">
            <v>25641561936</v>
          </cell>
          <cell r="V12">
            <v>25228771122</v>
          </cell>
          <cell r="W12">
            <v>412790814</v>
          </cell>
          <cell r="X12">
            <v>10753117575</v>
          </cell>
          <cell r="Y12">
            <v>8001595310.54</v>
          </cell>
          <cell r="AA12">
            <v>8001595310.54</v>
          </cell>
        </row>
        <row r="13">
          <cell r="T13">
            <v>12772476036</v>
          </cell>
          <cell r="V13">
            <v>12772476036</v>
          </cell>
          <cell r="W13">
            <v>0</v>
          </cell>
          <cell r="X13">
            <v>9980963448</v>
          </cell>
          <cell r="Y13">
            <v>9625665662</v>
          </cell>
          <cell r="AA13">
            <v>9625665662</v>
          </cell>
        </row>
        <row r="14">
          <cell r="T14">
            <v>23467220000</v>
          </cell>
          <cell r="V14">
            <v>23342406000</v>
          </cell>
          <cell r="W14">
            <v>124814000</v>
          </cell>
          <cell r="X14">
            <v>19222482200</v>
          </cell>
          <cell r="Y14">
            <v>19215522200</v>
          </cell>
          <cell r="AA14">
            <v>19215522200</v>
          </cell>
        </row>
        <row r="15">
          <cell r="T15">
            <v>173596287573</v>
          </cell>
          <cell r="V15">
            <v>166938738224.98999</v>
          </cell>
          <cell r="W15">
            <v>6657549348.0100002</v>
          </cell>
          <cell r="X15">
            <v>165421721974.01001</v>
          </cell>
          <cell r="Y15">
            <v>102989163851.72</v>
          </cell>
          <cell r="AA15">
            <v>100215343718.72</v>
          </cell>
        </row>
        <row r="16">
          <cell r="T16">
            <v>1900000000</v>
          </cell>
          <cell r="V16">
            <v>1899984000</v>
          </cell>
          <cell r="W16">
            <v>16000</v>
          </cell>
          <cell r="X16">
            <v>1715464724</v>
          </cell>
          <cell r="Y16">
            <v>1694602297</v>
          </cell>
          <cell r="AA16">
            <v>1231737297</v>
          </cell>
        </row>
        <row r="17">
          <cell r="T17">
            <v>41000000</v>
          </cell>
          <cell r="V17">
            <v>31707400</v>
          </cell>
          <cell r="W17">
            <v>9292600</v>
          </cell>
          <cell r="X17">
            <v>1707400</v>
          </cell>
          <cell r="Y17">
            <v>1707400</v>
          </cell>
          <cell r="AA17">
            <v>1707400</v>
          </cell>
        </row>
        <row r="18">
          <cell r="T18">
            <v>3050000000</v>
          </cell>
          <cell r="V18">
            <v>0</v>
          </cell>
          <cell r="W18">
            <v>3050000000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24600000</v>
          </cell>
          <cell r="V19">
            <v>0</v>
          </cell>
          <cell r="W19">
            <v>24600000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8488568144</v>
          </cell>
          <cell r="V20">
            <v>8488568144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1692500000</v>
          </cell>
          <cell r="V21">
            <v>1692500000</v>
          </cell>
          <cell r="W21">
            <v>0</v>
          </cell>
          <cell r="X21">
            <v>1214512834</v>
          </cell>
          <cell r="Y21">
            <v>773031550</v>
          </cell>
          <cell r="AA21">
            <v>773031550</v>
          </cell>
        </row>
        <row r="22">
          <cell r="T22">
            <v>3307500000</v>
          </cell>
          <cell r="V22">
            <v>3307500000</v>
          </cell>
          <cell r="W22">
            <v>0</v>
          </cell>
          <cell r="X22">
            <v>3307500000</v>
          </cell>
          <cell r="Y22">
            <v>2014222255</v>
          </cell>
          <cell r="AA22">
            <v>1668590042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4A0E-A248-4484-B8E6-EC42F90C1512}">
  <sheetPr>
    <pageSetUpPr fitToPage="1"/>
  </sheetPr>
  <dimension ref="A1:N31"/>
  <sheetViews>
    <sheetView tabSelected="1" topLeftCell="B11" zoomScaleNormal="100" workbookViewId="0">
      <selection activeCell="F27" sqref="F27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2016332200000</v>
      </c>
      <c r="G5" s="18">
        <f t="shared" si="0"/>
        <v>1947523657785.1099</v>
      </c>
      <c r="H5" s="18">
        <f t="shared" si="0"/>
        <v>68808542214.889999</v>
      </c>
      <c r="I5" s="18">
        <f t="shared" si="0"/>
        <v>1803183034137.23</v>
      </c>
      <c r="J5" s="18">
        <f t="shared" si="0"/>
        <v>1366734256344.3601</v>
      </c>
      <c r="K5" s="18">
        <f t="shared" si="0"/>
        <v>1341761541715.0701</v>
      </c>
      <c r="L5" s="19">
        <f t="shared" ref="L5:L27" si="1">+I5/F5</f>
        <v>0.89428866639000759</v>
      </c>
      <c r="M5" s="19">
        <f t="shared" ref="M5:M27" si="2">+J5/F5</f>
        <v>0.67783188521433135</v>
      </c>
      <c r="N5" s="19">
        <f t="shared" ref="N5:N27" si="3">+K5/F5</f>
        <v>0.66544666683152209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3050000000</v>
      </c>
      <c r="G6" s="18">
        <f t="shared" si="4"/>
        <v>0</v>
      </c>
      <c r="H6" s="18">
        <f t="shared" si="4"/>
        <v>3050000000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173596287573</v>
      </c>
      <c r="G7" s="18">
        <f t="shared" si="5"/>
        <v>166938738224.98999</v>
      </c>
      <c r="H7" s="18">
        <f t="shared" si="5"/>
        <v>6657549348.0100002</v>
      </c>
      <c r="I7" s="18">
        <f t="shared" si="5"/>
        <v>165421721974.01001</v>
      </c>
      <c r="J7" s="18">
        <f t="shared" si="5"/>
        <v>102989163851.72</v>
      </c>
      <c r="K7" s="18">
        <f t="shared" si="5"/>
        <v>100215343718.72</v>
      </c>
      <c r="L7" s="19">
        <f t="shared" si="1"/>
        <v>0.95291048147816837</v>
      </c>
      <c r="M7" s="19">
        <f t="shared" si="2"/>
        <v>0.59326823915178151</v>
      </c>
      <c r="N7" s="19">
        <f t="shared" si="3"/>
        <v>0.57728967087834671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2192978487573</v>
      </c>
      <c r="G8" s="21">
        <f t="shared" si="6"/>
        <v>2114462396010.0999</v>
      </c>
      <c r="H8" s="21">
        <f t="shared" si="6"/>
        <v>78516091562.899994</v>
      </c>
      <c r="I8" s="21">
        <f t="shared" si="6"/>
        <v>1968604756111.24</v>
      </c>
      <c r="J8" s="21">
        <f t="shared" si="6"/>
        <v>1469723420196.0801</v>
      </c>
      <c r="K8" s="21">
        <f t="shared" si="6"/>
        <v>1441976885433.79</v>
      </c>
      <c r="L8" s="23">
        <f t="shared" si="1"/>
        <v>0.89768539329809949</v>
      </c>
      <c r="M8" s="23">
        <f t="shared" si="2"/>
        <v>0.67019509243916187</v>
      </c>
      <c r="N8" s="23">
        <f t="shared" si="3"/>
        <v>0.65754264969085308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117227600000</v>
      </c>
      <c r="G9" s="24">
        <f>SUM([1]REP_EPG034_EjecucionPresupuesta!V5:V7)</f>
        <v>117227600000</v>
      </c>
      <c r="H9" s="24">
        <f>SUM([1]REP_EPG034_EjecucionPresupuesta!W5:W7)</f>
        <v>0</v>
      </c>
      <c r="I9" s="24">
        <f>SUM([1]REP_EPG034_EjecucionPresupuesta!X5:X7)</f>
        <v>99769568803.659988</v>
      </c>
      <c r="J9" s="24">
        <f>SUM([1]REP_EPG034_EjecucionPresupuesta!Y5:Y7)</f>
        <v>99716388764.529984</v>
      </c>
      <c r="K9" s="24">
        <f>SUM([1]REP_EPG034_EjecucionPresupuesta!AA5:AA7)</f>
        <v>99716388764.529984</v>
      </c>
      <c r="L9" s="19">
        <f t="shared" si="1"/>
        <v>0.85107576034705124</v>
      </c>
      <c r="M9" s="19">
        <f t="shared" si="2"/>
        <v>0.85062211257869291</v>
      </c>
      <c r="N9" s="19">
        <f t="shared" si="3"/>
        <v>0.85062211257869291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117227600000</v>
      </c>
      <c r="G10" s="25">
        <f t="shared" si="7"/>
        <v>117227600000</v>
      </c>
      <c r="H10" s="25">
        <f t="shared" si="7"/>
        <v>0</v>
      </c>
      <c r="I10" s="25">
        <f t="shared" si="7"/>
        <v>99769568803.659988</v>
      </c>
      <c r="J10" s="25">
        <f t="shared" si="7"/>
        <v>99716388764.529984</v>
      </c>
      <c r="K10" s="25">
        <f t="shared" si="7"/>
        <v>99716388764.529984</v>
      </c>
      <c r="L10" s="23">
        <f t="shared" si="1"/>
        <v>0.85107576034705124</v>
      </c>
      <c r="M10" s="23">
        <f t="shared" si="2"/>
        <v>0.85062211257869291</v>
      </c>
      <c r="N10" s="23">
        <f t="shared" si="3"/>
        <v>0.85062211257869291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SUM([1]REP_EPG034_EjecucionPresupuesta!T8:T9)</f>
        <v>1834858842028</v>
      </c>
      <c r="G11" s="24">
        <f>SUM([1]REP_EPG034_EjecucionPresupuesta!V8:V9)</f>
        <v>1766621813227.1099</v>
      </c>
      <c r="H11" s="24">
        <f>SUM([1]REP_EPG034_EjecucionPresupuesta!W8:W9)</f>
        <v>68237028800.889999</v>
      </c>
      <c r="I11" s="24">
        <f>SUM([1]REP_EPG034_EjecucionPresupuesta!X8:X9)</f>
        <v>1661646725332.5701</v>
      </c>
      <c r="J11" s="24">
        <f>SUM([1]REP_EPG034_EjecucionPresupuesta!Y8:Y9)</f>
        <v>1228397670899.29</v>
      </c>
      <c r="K11" s="24">
        <f>SUM([1]REP_EPG034_EjecucionPresupuesta!AA8:AA9)</f>
        <v>1203887821270</v>
      </c>
      <c r="L11" s="19">
        <f t="shared" si="1"/>
        <v>0.90559921410412958</v>
      </c>
      <c r="M11" s="19">
        <f t="shared" si="2"/>
        <v>0.6694780234656027</v>
      </c>
      <c r="N11" s="19">
        <f t="shared" si="3"/>
        <v>0.65612012962228117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1834858842028</v>
      </c>
      <c r="G12" s="25">
        <f t="shared" si="8"/>
        <v>1766621813227.1099</v>
      </c>
      <c r="H12" s="25">
        <f t="shared" si="8"/>
        <v>68237028800.889999</v>
      </c>
      <c r="I12" s="25">
        <f t="shared" si="8"/>
        <v>1661646725332.5701</v>
      </c>
      <c r="J12" s="25">
        <f t="shared" si="8"/>
        <v>1228397670899.29</v>
      </c>
      <c r="K12" s="25">
        <f t="shared" si="8"/>
        <v>1203887821270</v>
      </c>
      <c r="L12" s="23">
        <f t="shared" si="1"/>
        <v>0.90559921410412958</v>
      </c>
      <c r="M12" s="23">
        <f t="shared" si="2"/>
        <v>0.6694780234656027</v>
      </c>
      <c r="N12" s="23">
        <f t="shared" si="3"/>
        <v>0.65612012962228117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SUM([1]REP_EPG034_EjecucionPresupuesta!T13)</f>
        <v>12772476036</v>
      </c>
      <c r="G13" s="24">
        <f>SUM([1]REP_EPG034_EjecucionPresupuesta!V13)</f>
        <v>12772476036</v>
      </c>
      <c r="H13" s="24">
        <f>SUM([1]REP_EPG034_EjecucionPresupuesta!W13)</f>
        <v>0</v>
      </c>
      <c r="I13" s="24">
        <f>SUM([1]REP_EPG034_EjecucionPresupuesta!X13)</f>
        <v>9980963448</v>
      </c>
      <c r="J13" s="24">
        <f>SUM([1]REP_EPG034_EjecucionPresupuesta!Y13)</f>
        <v>9625665662</v>
      </c>
      <c r="K13" s="24">
        <f>SUM([1]REP_EPG034_EjecucionPresupuesta!AA13)</f>
        <v>9625665662</v>
      </c>
      <c r="L13" s="19">
        <f t="shared" si="1"/>
        <v>0.78144311407342226</v>
      </c>
      <c r="M13" s="19">
        <f t="shared" si="2"/>
        <v>0.7536256583977512</v>
      </c>
      <c r="N13" s="19">
        <f t="shared" si="3"/>
        <v>0.7536256583977512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[1]REP_EPG034_EjecucionPresupuesta!T10+[1]REP_EPG034_EjecucionPresupuesta!T11+[1]REP_EPG034_EjecucionPresupuesta!T12+[1]REP_EPG034_EjecucionPresupuesta!T14</f>
        <v>49507681936</v>
      </c>
      <c r="G14" s="24">
        <f>[1]REP_EPG034_EjecucionPresupuesta!V10+[1]REP_EPG034_EjecucionPresupuesta!V11+[1]REP_EPG034_EjecucionPresupuesta!V12+[1]REP_EPG034_EjecucionPresupuesta!V14</f>
        <v>48970077122</v>
      </c>
      <c r="H14" s="24">
        <f>[1]REP_EPG034_EjecucionPresupuesta!W10+[1]REP_EPG034_EjecucionPresupuesta!W11+[1]REP_EPG034_EjecucionPresupuesta!W12+[1]REP_EPG034_EjecucionPresupuesta!W14</f>
        <v>537604814</v>
      </c>
      <c r="I14" s="24">
        <f>[1]REP_EPG034_EjecucionPresupuesta!X10+[1]REP_EPG034_EjecucionPresupuesta!X11+[1]REP_EPG034_EjecucionPresupuesta!X12+[1]REP_EPG034_EjecucionPresupuesta!X14</f>
        <v>30068604429</v>
      </c>
      <c r="J14" s="24">
        <f>[1]REP_EPG034_EjecucionPresupuesta!Y10+[1]REP_EPG034_EjecucionPresupuesta!Y11+[1]REP_EPG034_EjecucionPresupuesta!Y12+[1]REP_EPG034_EjecucionPresupuesta!Y14</f>
        <v>27298221321.540001</v>
      </c>
      <c r="K14" s="24">
        <f>[1]REP_EPG034_EjecucionPresupuesta!AA10+[1]REP_EPG034_EjecucionPresupuesta!AA11+[1]REP_EPG034_EjecucionPresupuesta!AA12+[1]REP_EPG034_EjecucionPresupuesta!AA14</f>
        <v>27298221321.540001</v>
      </c>
      <c r="L14" s="19">
        <f t="shared" si="1"/>
        <v>0.60735229873760899</v>
      </c>
      <c r="M14" s="19">
        <f t="shared" si="2"/>
        <v>0.55139364749149833</v>
      </c>
      <c r="N14" s="19">
        <f t="shared" si="3"/>
        <v>0.55139364749149833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62280157972</v>
      </c>
      <c r="G15" s="27">
        <f t="shared" si="9"/>
        <v>61742553158</v>
      </c>
      <c r="H15" s="27">
        <f t="shared" si="9"/>
        <v>537604814</v>
      </c>
      <c r="I15" s="27">
        <f t="shared" si="9"/>
        <v>40049567877</v>
      </c>
      <c r="J15" s="27">
        <f t="shared" si="9"/>
        <v>36923886983.540001</v>
      </c>
      <c r="K15" s="27">
        <f t="shared" si="9"/>
        <v>36923886983.540001</v>
      </c>
      <c r="L15" s="23">
        <f t="shared" si="1"/>
        <v>0.64305501432744505</v>
      </c>
      <c r="M15" s="23">
        <f t="shared" si="2"/>
        <v>0.59286758713971621</v>
      </c>
      <c r="N15" s="23">
        <f t="shared" si="3"/>
        <v>0.59286758713971621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SUM([1]REP_EPG034_EjecucionPresupuesta!T15)</f>
        <v>173596287573</v>
      </c>
      <c r="G16" s="28">
        <f>SUM([1]REP_EPG034_EjecucionPresupuesta!V15)</f>
        <v>166938738224.98999</v>
      </c>
      <c r="H16" s="28">
        <f>SUM([1]REP_EPG034_EjecucionPresupuesta!W15)</f>
        <v>6657549348.0100002</v>
      </c>
      <c r="I16" s="28">
        <f>SUM([1]REP_EPG034_EjecucionPresupuesta!X15)</f>
        <v>165421721974.01001</v>
      </c>
      <c r="J16" s="28">
        <f>SUM([1]REP_EPG034_EjecucionPresupuesta!Y15)</f>
        <v>102989163851.72</v>
      </c>
      <c r="K16" s="28">
        <f>SUM([1]REP_EPG034_EjecucionPresupuesta!AA15)</f>
        <v>100215343718.72</v>
      </c>
      <c r="L16" s="19">
        <f t="shared" si="1"/>
        <v>0.95291048147816837</v>
      </c>
      <c r="M16" s="19">
        <f t="shared" si="2"/>
        <v>0.59326823915178151</v>
      </c>
      <c r="N16" s="19">
        <f t="shared" si="3"/>
        <v>0.57728967087834671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173596287573</v>
      </c>
      <c r="G17" s="27">
        <f t="shared" si="10"/>
        <v>166938738224.98999</v>
      </c>
      <c r="H17" s="27">
        <f t="shared" si="10"/>
        <v>6657549348.0100002</v>
      </c>
      <c r="I17" s="27">
        <f t="shared" si="10"/>
        <v>165421721974.01001</v>
      </c>
      <c r="J17" s="27">
        <f t="shared" si="10"/>
        <v>102989163851.72</v>
      </c>
      <c r="K17" s="27">
        <f t="shared" si="10"/>
        <v>100215343718.72</v>
      </c>
      <c r="L17" s="23">
        <f t="shared" si="1"/>
        <v>0.95291048147816837</v>
      </c>
      <c r="M17" s="23">
        <f t="shared" si="2"/>
        <v>0.59326823915178151</v>
      </c>
      <c r="N17" s="23">
        <f t="shared" si="3"/>
        <v>0.57728967087834671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SUM([1]REP_EPG034_EjecucionPresupuesta!T16)</f>
        <v>1900000000</v>
      </c>
      <c r="G18" s="28">
        <f>SUM([1]REP_EPG034_EjecucionPresupuesta!V16)</f>
        <v>1899984000</v>
      </c>
      <c r="H18" s="28">
        <f>SUM([1]REP_EPG034_EjecucionPresupuesta!W16)</f>
        <v>16000</v>
      </c>
      <c r="I18" s="28">
        <f>SUM([1]REP_EPG034_EjecucionPresupuesta!X16)</f>
        <v>1715464724</v>
      </c>
      <c r="J18" s="28">
        <f>SUM([1]REP_EPG034_EjecucionPresupuesta!Y16)</f>
        <v>1694602297</v>
      </c>
      <c r="K18" s="28">
        <f>SUM([1]REP_EPG034_EjecucionPresupuesta!AA16)</f>
        <v>1231737297</v>
      </c>
      <c r="L18" s="19">
        <f t="shared" si="1"/>
        <v>0.90287617052631575</v>
      </c>
      <c r="M18" s="19">
        <f t="shared" si="2"/>
        <v>0.89189594578947373</v>
      </c>
      <c r="N18" s="19">
        <f t="shared" si="3"/>
        <v>0.64828278789473681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SUM([1]REP_EPG034_EjecucionPresupuesta!T18)</f>
        <v>3050000000</v>
      </c>
      <c r="G19" s="28">
        <f>SUM([1]REP_EPG034_EjecucionPresupuesta!V18)</f>
        <v>0</v>
      </c>
      <c r="H19" s="28">
        <f>SUM([1]REP_EPG034_EjecucionPresupuesta!W18)</f>
        <v>3050000000</v>
      </c>
      <c r="I19" s="28">
        <f>SUM([1]REP_EPG034_EjecucionPresupuesta!X18)</f>
        <v>0</v>
      </c>
      <c r="J19" s="28">
        <f>SUM([1]REP_EPG034_EjecucionPresupuesta!Y18)</f>
        <v>0</v>
      </c>
      <c r="K19" s="28">
        <f>SUM([1]REP_EPG034_EjecucionPresupuesta!AA18)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[1]REP_EPG034_EjecucionPresupuesta!T17+[1]REP_EPG034_EjecucionPresupuesta!T19</f>
        <v>65600000</v>
      </c>
      <c r="G20" s="28">
        <f>[1]REP_EPG034_EjecucionPresupuesta!V17+[1]REP_EPG034_EjecucionPresupuesta!V19</f>
        <v>31707400</v>
      </c>
      <c r="H20" s="28">
        <f>[1]REP_EPG034_EjecucionPresupuesta!W17+[1]REP_EPG034_EjecucionPresupuesta!W19</f>
        <v>33892600</v>
      </c>
      <c r="I20" s="28">
        <f>[1]REP_EPG034_EjecucionPresupuesta!X17+[1]REP_EPG034_EjecucionPresupuesta!X19</f>
        <v>1707400</v>
      </c>
      <c r="J20" s="28">
        <f>[1]REP_EPG034_EjecucionPresupuesta!Y17+[1]REP_EPG034_EjecucionPresupuesta!Y19</f>
        <v>1707400</v>
      </c>
      <c r="K20" s="28">
        <f>[1]REP_EPG034_EjecucionPresupuesta!AA17+[1]REP_EPG034_EjecucionPresupuesta!AA19</f>
        <v>1707400</v>
      </c>
      <c r="L20" s="19">
        <f t="shared" si="1"/>
        <v>2.6027439024390243E-2</v>
      </c>
      <c r="M20" s="19">
        <f t="shared" si="2"/>
        <v>2.6027439024390243E-2</v>
      </c>
      <c r="N20" s="19">
        <f t="shared" si="3"/>
        <v>2.6027439024390243E-2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5015600000</v>
      </c>
      <c r="G21" s="27">
        <f t="shared" si="11"/>
        <v>1931691400</v>
      </c>
      <c r="H21" s="27">
        <f t="shared" si="11"/>
        <v>3083908600</v>
      </c>
      <c r="I21" s="27">
        <f t="shared" si="11"/>
        <v>1717172124</v>
      </c>
      <c r="J21" s="27">
        <f t="shared" si="11"/>
        <v>1696309697</v>
      </c>
      <c r="K21" s="27">
        <f t="shared" si="11"/>
        <v>1233444697</v>
      </c>
      <c r="L21" s="23">
        <f t="shared" si="1"/>
        <v>0.34236624212457134</v>
      </c>
      <c r="M21" s="23">
        <f t="shared" si="2"/>
        <v>0.33820673438870724</v>
      </c>
      <c r="N21" s="23">
        <f t="shared" si="3"/>
        <v>0.24592166380891617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SUM([1]REP_EPG034_EjecucionPresupuesta!T20)</f>
        <v>8488568144</v>
      </c>
      <c r="G22" s="30">
        <f>SUM([1]REP_EPG034_EjecucionPresupuesta!V20)</f>
        <v>8488568144</v>
      </c>
      <c r="H22" s="30">
        <f>SUM([1]REP_EPG034_EjecucionPresupuesta!W20)</f>
        <v>0</v>
      </c>
      <c r="I22" s="30">
        <f>SUM([1]REP_EPG034_EjecucionPresupuesta!X20)</f>
        <v>0</v>
      </c>
      <c r="J22" s="30">
        <f>SUM([1]REP_EPG034_EjecucionPresupuesta!Y20)</f>
        <v>0</v>
      </c>
      <c r="K22" s="30">
        <f>SUM([1]REP_EPG034_EjecucionPresupuesta!AA20)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8488568144</v>
      </c>
      <c r="G23" s="27">
        <f t="shared" si="12"/>
        <v>8488568144</v>
      </c>
      <c r="H23" s="27">
        <f t="shared" si="12"/>
        <v>0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SUM(F25:F26)</f>
        <v>5000000000</v>
      </c>
      <c r="G24" s="27">
        <f t="shared" si="13"/>
        <v>5000000000</v>
      </c>
      <c r="H24" s="27">
        <f t="shared" si="13"/>
        <v>0</v>
      </c>
      <c r="I24" s="27">
        <f t="shared" si="13"/>
        <v>4522012834</v>
      </c>
      <c r="J24" s="27">
        <f t="shared" si="13"/>
        <v>2787253805</v>
      </c>
      <c r="K24" s="27">
        <f t="shared" si="13"/>
        <v>2441621592</v>
      </c>
      <c r="L24" s="23">
        <f t="shared" si="1"/>
        <v>0.90440256679999997</v>
      </c>
      <c r="M24" s="23">
        <f t="shared" si="2"/>
        <v>0.55745076100000002</v>
      </c>
      <c r="N24" s="23">
        <f t="shared" si="3"/>
        <v>0.48832431840000001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SUM([1]REP_EPG034_EjecucionPresupuesta!T21)</f>
        <v>1692500000</v>
      </c>
      <c r="G25" s="24">
        <f>SUM([1]REP_EPG034_EjecucionPresupuesta!V21)</f>
        <v>1692500000</v>
      </c>
      <c r="H25" s="24">
        <f>SUM([1]REP_EPG034_EjecucionPresupuesta!W21)</f>
        <v>0</v>
      </c>
      <c r="I25" s="24">
        <f>SUM([1]REP_EPG034_EjecucionPresupuesta!X21)</f>
        <v>1214512834</v>
      </c>
      <c r="J25" s="24">
        <f>SUM([1]REP_EPG034_EjecucionPresupuesta!Y21)</f>
        <v>773031550</v>
      </c>
      <c r="K25" s="24">
        <f>SUM([1]REP_EPG034_EjecucionPresupuesta!AA21)</f>
        <v>773031550</v>
      </c>
      <c r="L25" s="19">
        <f t="shared" si="1"/>
        <v>0.71758513087149189</v>
      </c>
      <c r="M25" s="19">
        <f t="shared" si="2"/>
        <v>0.45673946824224521</v>
      </c>
      <c r="N25" s="19">
        <f t="shared" si="3"/>
        <v>0.45673946824224521</v>
      </c>
    </row>
    <row r="26" spans="1:14" ht="22.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SUM([1]REP_EPG034_EjecucionPresupuesta!T22)</f>
        <v>3307500000</v>
      </c>
      <c r="G26" s="24">
        <f>SUM([1]REP_EPG034_EjecucionPresupuesta!V22)</f>
        <v>3307500000</v>
      </c>
      <c r="H26" s="24">
        <f>SUM([1]REP_EPG034_EjecucionPresupuesta!W22)</f>
        <v>0</v>
      </c>
      <c r="I26" s="24">
        <f>SUM([1]REP_EPG034_EjecucionPresupuesta!X22)</f>
        <v>3307500000</v>
      </c>
      <c r="J26" s="24">
        <f>SUM([1]REP_EPG034_EjecucionPresupuesta!Y22)</f>
        <v>2014222255</v>
      </c>
      <c r="K26" s="24">
        <f>SUM([1]REP_EPG034_EjecucionPresupuesta!AA22)</f>
        <v>1668590042</v>
      </c>
      <c r="L26" s="19">
        <f t="shared" si="1"/>
        <v>1</v>
      </c>
      <c r="M26" s="19">
        <f t="shared" si="2"/>
        <v>0.60898632048374901</v>
      </c>
      <c r="N26" s="19">
        <f t="shared" si="3"/>
        <v>0.50448678518518519</v>
      </c>
    </row>
    <row r="27" spans="1:14" x14ac:dyDescent="0.25">
      <c r="A27" s="31" t="s">
        <v>50</v>
      </c>
      <c r="B27" s="31"/>
      <c r="C27" s="31"/>
      <c r="D27" s="31"/>
      <c r="E27" s="31"/>
      <c r="F27" s="32">
        <f t="shared" ref="F27:K27" si="14">F8+F23+F24</f>
        <v>2206467055717</v>
      </c>
      <c r="G27" s="32">
        <f t="shared" si="14"/>
        <v>2127950964154.0999</v>
      </c>
      <c r="H27" s="32">
        <f t="shared" si="14"/>
        <v>78516091562.899994</v>
      </c>
      <c r="I27" s="32">
        <f t="shared" si="14"/>
        <v>1973126768945.24</v>
      </c>
      <c r="J27" s="32">
        <f t="shared" si="14"/>
        <v>1472510674001.0801</v>
      </c>
      <c r="K27" s="32">
        <f t="shared" si="14"/>
        <v>1444418507025.79</v>
      </c>
      <c r="L27" s="33">
        <f t="shared" si="1"/>
        <v>0.89424710141618902</v>
      </c>
      <c r="M27" s="33">
        <f t="shared" si="2"/>
        <v>0.66736127792426159</v>
      </c>
      <c r="N27" s="33">
        <f t="shared" si="3"/>
        <v>0.65462953697100212</v>
      </c>
    </row>
    <row r="28" spans="1:14" x14ac:dyDescent="0.25">
      <c r="F28" s="34"/>
      <c r="G28" s="35"/>
      <c r="H28" s="36"/>
      <c r="I28" s="35"/>
      <c r="K28" s="34"/>
      <c r="L28" s="37"/>
    </row>
    <row r="29" spans="1:14" x14ac:dyDescent="0.25">
      <c r="F29" s="38"/>
      <c r="G29" s="35"/>
      <c r="I29" s="35"/>
    </row>
    <row r="30" spans="1:14" x14ac:dyDescent="0.25">
      <c r="I30" s="34"/>
    </row>
    <row r="31" spans="1:14" x14ac:dyDescent="0.25">
      <c r="I31" s="35"/>
      <c r="K31" s="34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2024-04-02T13:56:36Z</dcterms:created>
  <dcterms:modified xsi:type="dcterms:W3CDTF">2024-04-02T13:57:01Z</dcterms:modified>
</cp:coreProperties>
</file>