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3/DICIEMBRE/"/>
    </mc:Choice>
  </mc:AlternateContent>
  <xr:revisionPtr revIDLastSave="1" documentId="14_{DFBF5A88-38EF-438A-9B1B-772E7934AA1C}" xr6:coauthVersionLast="47" xr6:coauthVersionMax="47" xr10:uidLastSave="{11ED3029-FDFE-4057-9FA1-D96F4E4432AD}"/>
  <bookViews>
    <workbookView xWindow="-120" yWindow="-120" windowWidth="20730" windowHeight="11160" xr2:uid="{23960F5F-47DB-4984-A2EA-AF48370ECEB0}"/>
  </bookViews>
  <sheets>
    <sheet name="EJECUCION A 31 DICIEMBRE 2023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N26" i="1" s="1"/>
  <c r="J26" i="1"/>
  <c r="M26" i="1" s="1"/>
  <c r="I26" i="1"/>
  <c r="H26" i="1"/>
  <c r="G26" i="1"/>
  <c r="G24" i="1" s="1"/>
  <c r="F26" i="1"/>
  <c r="M25" i="1"/>
  <c r="K25" i="1"/>
  <c r="N25" i="1" s="1"/>
  <c r="J25" i="1"/>
  <c r="I25" i="1"/>
  <c r="L25" i="1" s="1"/>
  <c r="H25" i="1"/>
  <c r="H24" i="1" s="1"/>
  <c r="G25" i="1"/>
  <c r="F25" i="1"/>
  <c r="J24" i="1"/>
  <c r="M24" i="1" s="1"/>
  <c r="I24" i="1"/>
  <c r="L24" i="1" s="1"/>
  <c r="F24" i="1"/>
  <c r="F29" i="1" s="1"/>
  <c r="J23" i="1"/>
  <c r="J30" i="1" s="1"/>
  <c r="F23" i="1"/>
  <c r="F30" i="1" s="1"/>
  <c r="L22" i="1"/>
  <c r="K22" i="1"/>
  <c r="N22" i="1" s="1"/>
  <c r="J22" i="1"/>
  <c r="M22" i="1" s="1"/>
  <c r="I22" i="1"/>
  <c r="I23" i="1" s="1"/>
  <c r="H22" i="1"/>
  <c r="H23" i="1" s="1"/>
  <c r="G22" i="1"/>
  <c r="G23" i="1" s="1"/>
  <c r="F22" i="1"/>
  <c r="K20" i="1"/>
  <c r="J20" i="1"/>
  <c r="M20" i="1" s="1"/>
  <c r="I20" i="1"/>
  <c r="L20" i="1" s="1"/>
  <c r="H20" i="1"/>
  <c r="G20" i="1"/>
  <c r="F20" i="1"/>
  <c r="N20" i="1" s="1"/>
  <c r="K19" i="1"/>
  <c r="N19" i="1" s="1"/>
  <c r="J19" i="1"/>
  <c r="M19" i="1" s="1"/>
  <c r="I19" i="1"/>
  <c r="L19" i="1" s="1"/>
  <c r="H19" i="1"/>
  <c r="G19" i="1"/>
  <c r="F19" i="1"/>
  <c r="F6" i="1" s="1"/>
  <c r="L6" i="1" s="1"/>
  <c r="L18" i="1"/>
  <c r="K18" i="1"/>
  <c r="K21" i="1" s="1"/>
  <c r="J18" i="1"/>
  <c r="J21" i="1" s="1"/>
  <c r="I18" i="1"/>
  <c r="H18" i="1"/>
  <c r="H21" i="1" s="1"/>
  <c r="G18" i="1"/>
  <c r="G21" i="1" s="1"/>
  <c r="F18" i="1"/>
  <c r="F21" i="1" s="1"/>
  <c r="H17" i="1"/>
  <c r="M16" i="1"/>
  <c r="K16" i="1"/>
  <c r="K17" i="1" s="1"/>
  <c r="J16" i="1"/>
  <c r="J17" i="1" s="1"/>
  <c r="I16" i="1"/>
  <c r="L16" i="1" s="1"/>
  <c r="H16" i="1"/>
  <c r="G16" i="1"/>
  <c r="G17" i="1" s="1"/>
  <c r="F16" i="1"/>
  <c r="N16" i="1" s="1"/>
  <c r="J15" i="1"/>
  <c r="M15" i="1" s="1"/>
  <c r="F15" i="1"/>
  <c r="L14" i="1"/>
  <c r="K14" i="1"/>
  <c r="N14" i="1" s="1"/>
  <c r="J14" i="1"/>
  <c r="M14" i="1" s="1"/>
  <c r="I14" i="1"/>
  <c r="H14" i="1"/>
  <c r="G14" i="1"/>
  <c r="G15" i="1" s="1"/>
  <c r="F14" i="1"/>
  <c r="M13" i="1"/>
  <c r="L13" i="1"/>
  <c r="K13" i="1"/>
  <c r="N13" i="1" s="1"/>
  <c r="J13" i="1"/>
  <c r="I13" i="1"/>
  <c r="I15" i="1" s="1"/>
  <c r="L15" i="1" s="1"/>
  <c r="H13" i="1"/>
  <c r="H15" i="1" s="1"/>
  <c r="G13" i="1"/>
  <c r="F13" i="1"/>
  <c r="I12" i="1"/>
  <c r="K11" i="1"/>
  <c r="K5" i="1" s="1"/>
  <c r="J11" i="1"/>
  <c r="M11" i="1" s="1"/>
  <c r="I11" i="1"/>
  <c r="L11" i="1" s="1"/>
  <c r="H11" i="1"/>
  <c r="H12" i="1" s="1"/>
  <c r="G11" i="1"/>
  <c r="G5" i="1" s="1"/>
  <c r="G8" i="1" s="1"/>
  <c r="F11" i="1"/>
  <c r="F5" i="1" s="1"/>
  <c r="K10" i="1"/>
  <c r="G10" i="1"/>
  <c r="M9" i="1"/>
  <c r="L9" i="1"/>
  <c r="K9" i="1"/>
  <c r="N9" i="1" s="1"/>
  <c r="J9" i="1"/>
  <c r="J10" i="1" s="1"/>
  <c r="I9" i="1"/>
  <c r="I10" i="1" s="1"/>
  <c r="H9" i="1"/>
  <c r="H10" i="1" s="1"/>
  <c r="G9" i="1"/>
  <c r="F9" i="1"/>
  <c r="F10" i="1" s="1"/>
  <c r="K7" i="1"/>
  <c r="J7" i="1"/>
  <c r="M7" i="1" s="1"/>
  <c r="H7" i="1"/>
  <c r="G7" i="1"/>
  <c r="F7" i="1"/>
  <c r="N7" i="1" s="1"/>
  <c r="K6" i="1"/>
  <c r="I6" i="1"/>
  <c r="H6" i="1"/>
  <c r="G6" i="1"/>
  <c r="I5" i="1"/>
  <c r="H5" i="1"/>
  <c r="H8" i="1" s="1"/>
  <c r="H27" i="1" s="1"/>
  <c r="I30" i="1" l="1"/>
  <c r="L23" i="1"/>
  <c r="N10" i="1"/>
  <c r="L10" i="1"/>
  <c r="G27" i="1"/>
  <c r="K8" i="1"/>
  <c r="N5" i="1"/>
  <c r="N21" i="1"/>
  <c r="M10" i="1"/>
  <c r="N6" i="1"/>
  <c r="F8" i="1"/>
  <c r="F27" i="1" s="1"/>
  <c r="F31" i="1" s="1"/>
  <c r="L5" i="1"/>
  <c r="M17" i="1"/>
  <c r="M21" i="1"/>
  <c r="N11" i="1"/>
  <c r="I21" i="1"/>
  <c r="L21" i="1" s="1"/>
  <c r="K23" i="1"/>
  <c r="F12" i="1"/>
  <c r="L12" i="1" s="1"/>
  <c r="I17" i="1"/>
  <c r="J5" i="1"/>
  <c r="G12" i="1"/>
  <c r="K12" i="1"/>
  <c r="N12" i="1" s="1"/>
  <c r="F17" i="1"/>
  <c r="N17" i="1" s="1"/>
  <c r="M18" i="1"/>
  <c r="K24" i="1"/>
  <c r="I29" i="1"/>
  <c r="J12" i="1"/>
  <c r="K15" i="1"/>
  <c r="N15" i="1" s="1"/>
  <c r="J6" i="1"/>
  <c r="M6" i="1" s="1"/>
  <c r="I7" i="1"/>
  <c r="N18" i="1"/>
  <c r="M23" i="1"/>
  <c r="J29" i="1"/>
  <c r="N8" i="1" l="1"/>
  <c r="K27" i="1"/>
  <c r="L7" i="1"/>
  <c r="I8" i="1"/>
  <c r="K29" i="1"/>
  <c r="N24" i="1"/>
  <c r="K30" i="1"/>
  <c r="N23" i="1"/>
  <c r="J8" i="1"/>
  <c r="M5" i="1"/>
  <c r="M12" i="1"/>
  <c r="L17" i="1"/>
  <c r="K31" i="1" l="1"/>
  <c r="N27" i="1"/>
  <c r="J27" i="1"/>
  <c r="M8" i="1"/>
  <c r="I27" i="1"/>
  <c r="L8" i="1"/>
  <c r="J31" i="1" l="1"/>
  <c r="M27" i="1"/>
  <c r="I31" i="1"/>
  <c r="L27" i="1"/>
</calcChain>
</file>

<file path=xl/sharedStrings.xml><?xml version="1.0" encoding="utf-8"?>
<sst xmlns="http://schemas.openxmlformats.org/spreadsheetml/2006/main" count="95" uniqueCount="51">
  <si>
    <t>UNIDAD NACIONAL DE PROTECCION - UNP EJECUCION A DICIEMBRE 31 DE 2023</t>
  </si>
  <si>
    <t>UNIDAD EJECUTORA: 37-08-00  MES: DICIEMBRE 31 DE 2023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</si>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</sst>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2" applyFont="1"/>
    <xf numFmtId="4" fontId="6" fillId="6" borderId="2" xfId="2" applyNumberFormat="1" applyFont="1" applyFill="1" applyBorder="1" applyAlignment="1">
      <alignment horizontal="center" vertical="center" wrapText="1" readingOrder="1"/>
    </xf>
    <xf numFmtId="4" fontId="6" fillId="6" borderId="5" xfId="2" applyNumberFormat="1" applyFont="1" applyFill="1" applyBorder="1" applyAlignment="1">
      <alignment horizontal="center" vertical="center" wrapText="1" readingOrder="1"/>
    </xf>
    <xf numFmtId="4" fontId="6" fillId="7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Border="1" applyAlignment="1">
      <alignment vertical="center" wrapText="1" readingOrder="1"/>
    </xf>
    <xf numFmtId="4" fontId="7" fillId="0" borderId="5" xfId="2" applyNumberFormat="1" applyFont="1" applyBorder="1" applyAlignment="1">
      <alignment horizontal="center" vertical="center" wrapText="1" readingOrder="1"/>
    </xf>
    <xf numFmtId="164" fontId="7" fillId="2" borderId="5" xfId="3" applyFont="1" applyFill="1" applyBorder="1" applyAlignment="1">
      <alignment horizontal="right" vertical="center" wrapText="1" readingOrder="1"/>
    </xf>
    <xf numFmtId="10" fontId="8" fillId="0" borderId="5" xfId="4" applyNumberFormat="1" applyFont="1" applyFill="1" applyBorder="1" applyAlignment="1">
      <alignment horizontal="center" vertical="center" wrapText="1"/>
    </xf>
    <xf numFmtId="4" fontId="9" fillId="0" borderId="5" xfId="2" applyNumberFormat="1" applyFont="1" applyBorder="1" applyAlignment="1">
      <alignment horizontal="center" vertical="center" wrapText="1" readingOrder="1"/>
    </xf>
    <xf numFmtId="4" fontId="10" fillId="8" borderId="5" xfId="2" applyNumberFormat="1" applyFont="1" applyFill="1" applyBorder="1" applyAlignment="1">
      <alignment vertical="center" wrapText="1" readingOrder="1"/>
    </xf>
    <xf numFmtId="4" fontId="10" fillId="8" borderId="5" xfId="2" applyNumberFormat="1" applyFont="1" applyFill="1" applyBorder="1" applyAlignment="1">
      <alignment horizontal="center" vertical="center" wrapText="1" readingOrder="1"/>
    </xf>
    <xf numFmtId="10" fontId="8" fillId="8" borderId="5" xfId="4" applyNumberFormat="1" applyFont="1" applyFill="1" applyBorder="1" applyAlignment="1">
      <alignment horizontal="center" vertical="center" wrapText="1"/>
    </xf>
    <xf numFmtId="164" fontId="7" fillId="2" borderId="5" xfId="3" applyFont="1" applyFill="1" applyBorder="1" applyAlignment="1">
      <alignment vertical="center" wrapText="1" readingOrder="1"/>
    </xf>
    <xf numFmtId="4" fontId="7" fillId="8" borderId="5" xfId="2" applyNumberFormat="1" applyFont="1" applyFill="1" applyBorder="1" applyAlignment="1">
      <alignment vertical="center" wrapText="1" readingOrder="1"/>
    </xf>
    <xf numFmtId="4" fontId="7" fillId="8" borderId="5" xfId="2" applyNumberFormat="1" applyFont="1" applyFill="1" applyBorder="1" applyAlignment="1">
      <alignment horizontal="center" vertical="center" wrapText="1" readingOrder="1"/>
    </xf>
    <xf numFmtId="164" fontId="7" fillId="8" borderId="5" xfId="3" applyFont="1" applyFill="1" applyBorder="1" applyAlignment="1">
      <alignment vertical="center" wrapText="1" readingOrder="1"/>
    </xf>
    <xf numFmtId="164" fontId="7" fillId="2" borderId="5" xfId="3" applyFont="1" applyFill="1" applyBorder="1" applyAlignment="1">
      <alignment vertical="center" readingOrder="1"/>
    </xf>
    <xf numFmtId="3" fontId="7" fillId="0" borderId="5" xfId="2" applyNumberFormat="1" applyFont="1" applyBorder="1" applyAlignment="1">
      <alignment horizontal="center" vertical="center" wrapText="1" readingOrder="1"/>
    </xf>
    <xf numFmtId="164" fontId="7" fillId="0" borderId="5" xfId="3" applyFont="1" applyFill="1" applyBorder="1" applyAlignment="1">
      <alignment vertical="center" wrapText="1" readingOrder="1"/>
    </xf>
    <xf numFmtId="164" fontId="10" fillId="7" borderId="5" xfId="3" applyFont="1" applyFill="1" applyBorder="1" applyAlignment="1">
      <alignment vertical="top" wrapText="1" readingOrder="1"/>
    </xf>
    <xf numFmtId="10" fontId="8" fillId="7" borderId="5" xfId="4" applyNumberFormat="1" applyFont="1" applyFill="1" applyBorder="1" applyAlignment="1">
      <alignment horizontal="center" vertical="center" wrapText="1"/>
    </xf>
    <xf numFmtId="164" fontId="4" fillId="0" borderId="0" xfId="3" applyFont="1" applyFill="1" applyBorder="1"/>
    <xf numFmtId="164" fontId="4" fillId="0" borderId="0" xfId="2" applyNumberFormat="1" applyFont="1"/>
    <xf numFmtId="4" fontId="4" fillId="0" borderId="0" xfId="2" applyNumberFormat="1" applyFont="1"/>
    <xf numFmtId="9" fontId="4" fillId="0" borderId="0" xfId="2" applyNumberFormat="1" applyFont="1"/>
    <xf numFmtId="10" fontId="4" fillId="0" borderId="0" xfId="4" applyNumberFormat="1" applyFont="1"/>
    <xf numFmtId="9" fontId="4" fillId="0" borderId="0" xfId="4" applyFont="1"/>
    <xf numFmtId="4" fontId="3" fillId="2" borderId="0" xfId="2" applyNumberFormat="1" applyFont="1" applyFill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top" wrapText="1"/>
    </xf>
    <xf numFmtId="4" fontId="6" fillId="3" borderId="2" xfId="2" applyNumberFormat="1" applyFont="1" applyFill="1" applyBorder="1" applyAlignment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  <xf numFmtId="4" fontId="6" fillId="3" borderId="4" xfId="2" applyNumberFormat="1" applyFont="1" applyFill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center" vertical="center" wrapText="1" readingOrder="1"/>
    </xf>
    <xf numFmtId="4" fontId="6" fillId="4" borderId="3" xfId="2" applyNumberFormat="1" applyFont="1" applyFill="1" applyBorder="1" applyAlignment="1">
      <alignment horizontal="center" vertical="center" wrapText="1" readingOrder="1"/>
    </xf>
    <xf numFmtId="4" fontId="6" fillId="4" borderId="4" xfId="2" applyNumberFormat="1" applyFont="1" applyFill="1" applyBorder="1" applyAlignment="1">
      <alignment horizontal="center" vertical="center" wrapText="1" readingOrder="1"/>
    </xf>
    <xf numFmtId="4" fontId="6" fillId="5" borderId="2" xfId="2" applyNumberFormat="1" applyFont="1" applyFill="1" applyBorder="1" applyAlignment="1">
      <alignment horizontal="center" vertical="center" wrapText="1"/>
    </xf>
    <xf numFmtId="4" fontId="6" fillId="5" borderId="3" xfId="2" applyNumberFormat="1" applyFont="1" applyFill="1" applyBorder="1" applyAlignment="1">
      <alignment horizontal="center" vertical="center" wrapText="1"/>
    </xf>
    <xf numFmtId="4" fontId="6" fillId="5" borderId="4" xfId="2" applyNumberFormat="1" applyFont="1" applyFill="1" applyBorder="1" applyAlignment="1">
      <alignment horizontal="center" vertical="center" wrapText="1"/>
    </xf>
    <xf numFmtId="4" fontId="10" fillId="7" borderId="5" xfId="2" applyNumberFormat="1" applyFont="1" applyFill="1" applyBorder="1" applyAlignment="1">
      <alignment horizontal="center" vertical="top" wrapText="1" readingOrder="1"/>
    </xf>
    <xf numFmtId="0" fontId="11" fillId="0" borderId="0" xfId="2" applyFont="1"/>
    <xf numFmtId="164" fontId="11" fillId="0" borderId="0" xfId="2" applyNumberFormat="1" applyFont="1"/>
    <xf numFmtId="164" fontId="11" fillId="0" borderId="0" xfId="4" applyNumberFormat="1" applyFont="1"/>
    <xf numFmtId="10" fontId="11" fillId="0" borderId="0" xfId="4" applyNumberFormat="1" applyFont="1"/>
    <xf numFmtId="43" fontId="11" fillId="0" borderId="0" xfId="2" applyNumberFormat="1" applyFont="1"/>
    <xf numFmtId="43" fontId="11" fillId="0" borderId="0" xfId="1" applyFont="1"/>
  </cellXfs>
  <cellStyles count="5">
    <cellStyle name="Millares" xfId="1" builtinId="3"/>
    <cellStyle name="Millares 4 7 2 7 5 2 2 2" xfId="3" xr:uid="{2FB6E377-1266-499D-AB2E-6BCA9377C47A}"/>
    <cellStyle name="Normal" xfId="0" builtinId="0"/>
    <cellStyle name="Normal 2 4" xfId="2" xr:uid="{B85F9FC4-2418-4FA9-ADC2-2A09A7E8B613}"/>
    <cellStyle name="Porcentaje 2" xfId="4" xr:uid="{270E846B-E9F2-4FBD-A997-942EF928F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3/AGREGADA/DICIEMBRE/E.P.%20AGREGADA%20A%2031%20DE%20DICIEMBRE%20DE%202023-22%20enero%202024.xlsx" TargetMode="External"/><Relationship Id="rId1" Type="http://schemas.openxmlformats.org/officeDocument/2006/relationships/externalLinkPath" Target="/personal/vanessa_pinzon_unp_gov_co/Documents/VANESSA%20ANDREA%20PINZON%20AREDONDO/REPORTES/2023/AGREGADA/DICIEMBRE/E.P.%20AGREGADA%20A%2031%20DE%20DICIEMBRE%20DE%202023-2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DICIEMBRE 2023"/>
    </sheetNames>
    <sheetDataSet>
      <sheetData sheetId="0">
        <row r="5">
          <cell r="T5">
            <v>76966900000</v>
          </cell>
          <cell r="V5">
            <v>76966900000</v>
          </cell>
          <cell r="W5">
            <v>0</v>
          </cell>
          <cell r="X5">
            <v>75912141520.263</v>
          </cell>
          <cell r="Y5">
            <v>75815842565.259995</v>
          </cell>
          <cell r="AA5">
            <v>75748727739.259995</v>
          </cell>
        </row>
        <row r="6">
          <cell r="T6">
            <v>32376500000</v>
          </cell>
          <cell r="V6">
            <v>32376500000</v>
          </cell>
          <cell r="W6">
            <v>0</v>
          </cell>
          <cell r="X6">
            <v>31852042280</v>
          </cell>
          <cell r="Y6">
            <v>31754305619</v>
          </cell>
          <cell r="AA6">
            <v>31237971010</v>
          </cell>
        </row>
        <row r="7">
          <cell r="T7">
            <v>7884200000</v>
          </cell>
          <cell r="V7">
            <v>7884200000</v>
          </cell>
          <cell r="W7">
            <v>0</v>
          </cell>
          <cell r="X7">
            <v>7677081751.4799995</v>
          </cell>
          <cell r="Y7">
            <v>7609898407.4799995</v>
          </cell>
          <cell r="AA7">
            <v>7560725630.4799995</v>
          </cell>
        </row>
        <row r="8">
          <cell r="T8">
            <v>1632992367212</v>
          </cell>
          <cell r="V8">
            <v>1626583995107.5701</v>
          </cell>
          <cell r="W8">
            <v>6408372104.4300003</v>
          </cell>
          <cell r="X8">
            <v>1610188898815.4199</v>
          </cell>
          <cell r="Y8">
            <v>1362332494610.1599</v>
          </cell>
          <cell r="AA8">
            <v>1361524899004.8401</v>
          </cell>
        </row>
        <row r="9">
          <cell r="T9">
            <v>200000000000</v>
          </cell>
          <cell r="V9">
            <v>199299999999.82999</v>
          </cell>
          <cell r="W9">
            <v>700000000.16999996</v>
          </cell>
          <cell r="X9">
            <v>198815973598.82999</v>
          </cell>
          <cell r="Y9">
            <v>29802058618.52</v>
          </cell>
          <cell r="AA9">
            <v>29802058618.52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398900000</v>
          </cell>
          <cell r="V11">
            <v>398900000</v>
          </cell>
          <cell r="W11">
            <v>0</v>
          </cell>
          <cell r="X11">
            <v>62868337</v>
          </cell>
          <cell r="Y11">
            <v>62868337</v>
          </cell>
          <cell r="AA11">
            <v>62868337</v>
          </cell>
        </row>
        <row r="12">
          <cell r="T12">
            <v>25641561936</v>
          </cell>
          <cell r="V12">
            <v>25228771122</v>
          </cell>
          <cell r="W12">
            <v>412790814</v>
          </cell>
          <cell r="X12">
            <v>12851359128</v>
          </cell>
          <cell r="Y12">
            <v>9533799622</v>
          </cell>
          <cell r="AA12">
            <v>9427279622</v>
          </cell>
        </row>
        <row r="13">
          <cell r="T13">
            <v>14332526036</v>
          </cell>
          <cell r="V13">
            <v>14332526036</v>
          </cell>
          <cell r="W13">
            <v>0</v>
          </cell>
          <cell r="X13">
            <v>14312932481</v>
          </cell>
          <cell r="Y13">
            <v>12319228893</v>
          </cell>
          <cell r="AA13">
            <v>11311800712</v>
          </cell>
        </row>
        <row r="14">
          <cell r="T14">
            <v>23467220000</v>
          </cell>
          <cell r="V14">
            <v>23341894683</v>
          </cell>
          <cell r="W14">
            <v>125325317</v>
          </cell>
          <cell r="X14">
            <v>23192973883</v>
          </cell>
          <cell r="Y14">
            <v>23162013883</v>
          </cell>
          <cell r="AA14">
            <v>23162013883</v>
          </cell>
        </row>
        <row r="15">
          <cell r="T15">
            <v>173596287573</v>
          </cell>
          <cell r="V15">
            <v>173088463101.98999</v>
          </cell>
          <cell r="W15">
            <v>507824471.00999999</v>
          </cell>
          <cell r="X15">
            <v>161121654908.29999</v>
          </cell>
          <cell r="Y15">
            <v>140135009939.34</v>
          </cell>
          <cell r="AA15">
            <v>140135009939.34</v>
          </cell>
        </row>
        <row r="16">
          <cell r="T16">
            <v>1900000000</v>
          </cell>
          <cell r="V16">
            <v>1899984000</v>
          </cell>
          <cell r="W16">
            <v>16000</v>
          </cell>
          <cell r="X16">
            <v>1715625539</v>
          </cell>
          <cell r="Y16">
            <v>1715625539</v>
          </cell>
          <cell r="AA16">
            <v>1715625539</v>
          </cell>
        </row>
        <row r="17">
          <cell r="T17">
            <v>41000000</v>
          </cell>
          <cell r="V17">
            <v>32000000</v>
          </cell>
          <cell r="W17">
            <v>9000000</v>
          </cell>
          <cell r="X17">
            <v>795062.91</v>
          </cell>
          <cell r="Y17">
            <v>795062.91</v>
          </cell>
          <cell r="AA17">
            <v>795062.91</v>
          </cell>
        </row>
        <row r="18"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306424816</v>
          </cell>
          <cell r="V19">
            <v>306424816</v>
          </cell>
          <cell r="W19">
            <v>0</v>
          </cell>
          <cell r="X19">
            <v>306424816</v>
          </cell>
          <cell r="Y19">
            <v>306424816</v>
          </cell>
          <cell r="AA19">
            <v>0</v>
          </cell>
        </row>
        <row r="20">
          <cell r="T20">
            <v>3050000000</v>
          </cell>
          <cell r="V20">
            <v>3050000000</v>
          </cell>
          <cell r="W20">
            <v>0</v>
          </cell>
          <cell r="X20">
            <v>3050000000</v>
          </cell>
          <cell r="Y20">
            <v>3050000000</v>
          </cell>
          <cell r="AA20">
            <v>3050000000</v>
          </cell>
        </row>
        <row r="21">
          <cell r="T21">
            <v>24600000</v>
          </cell>
          <cell r="V21">
            <v>0</v>
          </cell>
          <cell r="W21">
            <v>24600000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8488568144</v>
          </cell>
          <cell r="V22">
            <v>8488568144</v>
          </cell>
          <cell r="W22">
            <v>0</v>
          </cell>
          <cell r="X22">
            <v>8488568144</v>
          </cell>
          <cell r="Y22">
            <v>8488568144</v>
          </cell>
          <cell r="AA22">
            <v>8488568144</v>
          </cell>
        </row>
        <row r="23">
          <cell r="T23">
            <v>1692500000</v>
          </cell>
          <cell r="V23">
            <v>1692500000</v>
          </cell>
          <cell r="W23">
            <v>0</v>
          </cell>
          <cell r="X23">
            <v>1214512834</v>
          </cell>
          <cell r="Y23">
            <v>773031550</v>
          </cell>
          <cell r="AA23">
            <v>773031550</v>
          </cell>
        </row>
        <row r="24">
          <cell r="T24">
            <v>3307500000</v>
          </cell>
          <cell r="V24">
            <v>3307500000</v>
          </cell>
          <cell r="W24">
            <v>0</v>
          </cell>
          <cell r="X24">
            <v>3307500000</v>
          </cell>
          <cell r="Y24">
            <v>3146968067</v>
          </cell>
          <cell r="AA24">
            <v>2961867718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05804-9E87-4354-92B6-5C0B163EF0CF}">
  <sheetPr>
    <pageSetUpPr fitToPage="1"/>
  </sheetPr>
  <dimension ref="A1:N34"/>
  <sheetViews>
    <sheetView tabSelected="1" topLeftCell="B1" zoomScaleNormal="100" workbookViewId="0">
      <selection activeCell="G25" sqref="G25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20.42578125" style="1" bestFit="1" customWidth="1"/>
    <col min="7" max="7" width="18.85546875" style="1" bestFit="1" customWidth="1"/>
    <col min="8" max="8" width="17.5703125" style="1" bestFit="1" customWidth="1"/>
    <col min="9" max="11" width="20.425781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.2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30" t="s">
        <v>2</v>
      </c>
      <c r="B3" s="31"/>
      <c r="C3" s="31"/>
      <c r="D3" s="31"/>
      <c r="E3" s="32"/>
      <c r="F3" s="33" t="s">
        <v>3</v>
      </c>
      <c r="G3" s="34"/>
      <c r="H3" s="34"/>
      <c r="I3" s="34"/>
      <c r="J3" s="34"/>
      <c r="K3" s="35"/>
      <c r="L3" s="36" t="s">
        <v>4</v>
      </c>
      <c r="M3" s="37"/>
      <c r="N3" s="38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2016025775184</v>
      </c>
      <c r="G5" s="7">
        <f t="shared" si="0"/>
        <v>2008345670948.4001</v>
      </c>
      <c r="H5" s="7">
        <f t="shared" si="0"/>
        <v>7680104235.6000004</v>
      </c>
      <c r="I5" s="7">
        <f t="shared" si="0"/>
        <v>1976582692396.9028</v>
      </c>
      <c r="J5" s="7">
        <f t="shared" si="0"/>
        <v>1554108931157.3298</v>
      </c>
      <c r="K5" s="7">
        <f t="shared" si="0"/>
        <v>1551554765159.01</v>
      </c>
      <c r="L5" s="8">
        <f t="shared" ref="L5:L27" si="1">+I5/F5</f>
        <v>0.98043522891789558</v>
      </c>
      <c r="M5" s="8">
        <f t="shared" ref="M5:M27" si="2">+J5/F5</f>
        <v>0.77087751073792121</v>
      </c>
      <c r="N5" s="8">
        <f t="shared" ref="N5:N27" si="3">+K5/F5</f>
        <v>0.76961057951622747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3356424816</v>
      </c>
      <c r="G6" s="7">
        <f t="shared" si="4"/>
        <v>3356424816</v>
      </c>
      <c r="H6" s="7">
        <f t="shared" si="4"/>
        <v>0</v>
      </c>
      <c r="I6" s="7">
        <f t="shared" si="4"/>
        <v>3356424816</v>
      </c>
      <c r="J6" s="7">
        <f t="shared" si="4"/>
        <v>3356424816</v>
      </c>
      <c r="K6" s="7">
        <f t="shared" si="4"/>
        <v>3050000000</v>
      </c>
      <c r="L6" s="8">
        <f t="shared" si="1"/>
        <v>1</v>
      </c>
      <c r="M6" s="8">
        <f t="shared" si="2"/>
        <v>1</v>
      </c>
      <c r="N6" s="8">
        <f t="shared" si="3"/>
        <v>0.90870499629865686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173596287573</v>
      </c>
      <c r="G7" s="7">
        <f t="shared" si="5"/>
        <v>173088463101.98999</v>
      </c>
      <c r="H7" s="7">
        <f t="shared" si="5"/>
        <v>507824471.00999999</v>
      </c>
      <c r="I7" s="7">
        <f t="shared" si="5"/>
        <v>161121654908.29999</v>
      </c>
      <c r="J7" s="7">
        <f t="shared" si="5"/>
        <v>140135009939.34</v>
      </c>
      <c r="K7" s="7">
        <f t="shared" si="5"/>
        <v>140135009939.34</v>
      </c>
      <c r="L7" s="8">
        <f t="shared" si="1"/>
        <v>0.92813998018561183</v>
      </c>
      <c r="M7" s="8">
        <f t="shared" si="2"/>
        <v>0.80724658285339768</v>
      </c>
      <c r="N7" s="8">
        <f t="shared" si="3"/>
        <v>0.80724658285339768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2192978487573</v>
      </c>
      <c r="G8" s="10">
        <f t="shared" si="6"/>
        <v>2184790558866.3901</v>
      </c>
      <c r="H8" s="10">
        <f t="shared" si="6"/>
        <v>8187928706.6100006</v>
      </c>
      <c r="I8" s="10">
        <f t="shared" si="6"/>
        <v>2141060772121.2029</v>
      </c>
      <c r="J8" s="10">
        <f t="shared" si="6"/>
        <v>1697600365912.6699</v>
      </c>
      <c r="K8" s="10">
        <f t="shared" si="6"/>
        <v>1694739775098.3501</v>
      </c>
      <c r="L8" s="12">
        <f t="shared" si="1"/>
        <v>0.97632547891098775</v>
      </c>
      <c r="M8" s="12">
        <f t="shared" si="2"/>
        <v>0.77410716773215049</v>
      </c>
      <c r="N8" s="12">
        <f t="shared" si="3"/>
        <v>0.77280273596023386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SUM([2]REP_EPG034_EjecucionPresupuesta!T5:T7)</f>
        <v>117227600000</v>
      </c>
      <c r="G9" s="13">
        <f>SUM([2]REP_EPG034_EjecucionPresupuesta!V5:V7)</f>
        <v>117227600000</v>
      </c>
      <c r="H9" s="13">
        <f>SUM([2]REP_EPG034_EjecucionPresupuesta!W5:W7)</f>
        <v>0</v>
      </c>
      <c r="I9" s="13">
        <f>SUM([2]REP_EPG034_EjecucionPresupuesta!X5:X7)</f>
        <v>115441265551.743</v>
      </c>
      <c r="J9" s="13">
        <f>SUM([2]REP_EPG034_EjecucionPresupuesta!Y5:Y7)</f>
        <v>115180046591.73999</v>
      </c>
      <c r="K9" s="13">
        <f>SUM([2]REP_EPG034_EjecucionPresupuesta!AA5:AA7)</f>
        <v>114547424379.73999</v>
      </c>
      <c r="L9" s="8">
        <f t="shared" si="1"/>
        <v>0.98476182700782922</v>
      </c>
      <c r="M9" s="8">
        <f t="shared" si="2"/>
        <v>0.98253352104572633</v>
      </c>
      <c r="N9" s="8">
        <f t="shared" si="3"/>
        <v>0.97713699145713118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117227600000</v>
      </c>
      <c r="G10" s="14">
        <f t="shared" si="7"/>
        <v>117227600000</v>
      </c>
      <c r="H10" s="14">
        <f t="shared" si="7"/>
        <v>0</v>
      </c>
      <c r="I10" s="14">
        <f t="shared" si="7"/>
        <v>115441265551.743</v>
      </c>
      <c r="J10" s="14">
        <f t="shared" si="7"/>
        <v>115180046591.73999</v>
      </c>
      <c r="K10" s="14">
        <f t="shared" si="7"/>
        <v>114547424379.73999</v>
      </c>
      <c r="L10" s="12">
        <f t="shared" si="1"/>
        <v>0.98476182700782922</v>
      </c>
      <c r="M10" s="12">
        <f t="shared" si="2"/>
        <v>0.98253352104572633</v>
      </c>
      <c r="N10" s="12">
        <f t="shared" si="3"/>
        <v>0.97713699145713118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SUM([2]REP_EPG034_EjecucionPresupuesta!T8:T9)</f>
        <v>1832992367212</v>
      </c>
      <c r="G11" s="13">
        <f>SUM([2]REP_EPG034_EjecucionPresupuesta!V8:V9)</f>
        <v>1825883995107.4001</v>
      </c>
      <c r="H11" s="13">
        <f>SUM([2]REP_EPG034_EjecucionPresupuesta!W8:W9)</f>
        <v>7108372104.6000004</v>
      </c>
      <c r="I11" s="13">
        <f>SUM([2]REP_EPG034_EjecucionPresupuesta!X8:X9)</f>
        <v>1809004872414.25</v>
      </c>
      <c r="J11" s="13">
        <f>SUM([2]REP_EPG034_EjecucionPresupuesta!Y8:Y9)</f>
        <v>1392134553228.6799</v>
      </c>
      <c r="K11" s="13">
        <f>SUM([2]REP_EPG034_EjecucionPresupuesta!AA8:AA9)</f>
        <v>1391326957623.3601</v>
      </c>
      <c r="L11" s="8">
        <f t="shared" si="1"/>
        <v>0.98691347807725183</v>
      </c>
      <c r="M11" s="8">
        <f t="shared" si="2"/>
        <v>0.75948737055906601</v>
      </c>
      <c r="N11" s="8">
        <f t="shared" si="3"/>
        <v>0.75904678192391084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1832992367212</v>
      </c>
      <c r="G12" s="14">
        <f t="shared" si="8"/>
        <v>1825883995107.4001</v>
      </c>
      <c r="H12" s="14">
        <f t="shared" si="8"/>
        <v>7108372104.6000004</v>
      </c>
      <c r="I12" s="14">
        <f t="shared" si="8"/>
        <v>1809004872414.25</v>
      </c>
      <c r="J12" s="14">
        <f t="shared" si="8"/>
        <v>1392134553228.6799</v>
      </c>
      <c r="K12" s="14">
        <f t="shared" si="8"/>
        <v>1391326957623.3601</v>
      </c>
      <c r="L12" s="12">
        <f t="shared" si="1"/>
        <v>0.98691347807725183</v>
      </c>
      <c r="M12" s="12">
        <f t="shared" si="2"/>
        <v>0.75948737055906601</v>
      </c>
      <c r="N12" s="12">
        <f t="shared" si="3"/>
        <v>0.75904678192391084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SUM([2]REP_EPG034_EjecucionPresupuesta!T13)</f>
        <v>14332526036</v>
      </c>
      <c r="G13" s="13">
        <f>SUM([2]REP_EPG034_EjecucionPresupuesta!V13)</f>
        <v>14332526036</v>
      </c>
      <c r="H13" s="13">
        <f>SUM([2]REP_EPG034_EjecucionPresupuesta!W13)</f>
        <v>0</v>
      </c>
      <c r="I13" s="13">
        <f>SUM([2]REP_EPG034_EjecucionPresupuesta!X13)</f>
        <v>14312932481</v>
      </c>
      <c r="J13" s="13">
        <f>SUM([2]REP_EPG034_EjecucionPresupuesta!Y13)</f>
        <v>12319228893</v>
      </c>
      <c r="K13" s="13">
        <f>SUM([2]REP_EPG034_EjecucionPresupuesta!AA13)</f>
        <v>11311800712</v>
      </c>
      <c r="L13" s="8">
        <f t="shared" si="1"/>
        <v>0.9986329307931634</v>
      </c>
      <c r="M13" s="8">
        <f t="shared" si="2"/>
        <v>0.85952949689796054</v>
      </c>
      <c r="N13" s="8">
        <f t="shared" si="3"/>
        <v>0.78923985092281468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[2]REP_EPG034_EjecucionPresupuesta!T10+[2]REP_EPG034_EjecucionPresupuesta!T11+[2]REP_EPG034_EjecucionPresupuesta!T12+[2]REP_EPG034_EjecucionPresupuesta!T14</f>
        <v>49507681936</v>
      </c>
      <c r="G14" s="13">
        <f>[2]REP_EPG034_EjecucionPresupuesta!V10+[2]REP_EPG034_EjecucionPresupuesta!V11+[2]REP_EPG034_EjecucionPresupuesta!V12+[2]REP_EPG034_EjecucionPresupuesta!V14</f>
        <v>48969565805</v>
      </c>
      <c r="H14" s="13">
        <f>[2]REP_EPG034_EjecucionPresupuesta!W10+[2]REP_EPG034_EjecucionPresupuesta!W11+[2]REP_EPG034_EjecucionPresupuesta!W12+[2]REP_EPG034_EjecucionPresupuesta!W14</f>
        <v>538116131</v>
      </c>
      <c r="I14" s="13">
        <f>[2]REP_EPG034_EjecucionPresupuesta!X10+[2]REP_EPG034_EjecucionPresupuesta!X11+[2]REP_EPG034_EjecucionPresupuesta!X12+[2]REP_EPG034_EjecucionPresupuesta!X14</f>
        <v>36107201348</v>
      </c>
      <c r="J14" s="13">
        <f>[2]REP_EPG034_EjecucionPresupuesta!Y10+[2]REP_EPG034_EjecucionPresupuesta!Y11+[2]REP_EPG034_EjecucionPresupuesta!Y12+[2]REP_EPG034_EjecucionPresupuesta!Y14</f>
        <v>32758681842</v>
      </c>
      <c r="K14" s="13">
        <f>[2]REP_EPG034_EjecucionPresupuesta!AA10+[2]REP_EPG034_EjecucionPresupuesta!AA11+[2]REP_EPG034_EjecucionPresupuesta!AA12+[2]REP_EPG034_EjecucionPresupuesta!AA14</f>
        <v>32652161842</v>
      </c>
      <c r="L14" s="8">
        <f t="shared" si="1"/>
        <v>0.72932522663203692</v>
      </c>
      <c r="M14" s="8">
        <f t="shared" si="2"/>
        <v>0.6616888644543707</v>
      </c>
      <c r="N14" s="8">
        <f t="shared" si="3"/>
        <v>0.6595372791683195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63840207972</v>
      </c>
      <c r="G15" s="16">
        <f t="shared" si="9"/>
        <v>63302091841</v>
      </c>
      <c r="H15" s="16">
        <f t="shared" si="9"/>
        <v>538116131</v>
      </c>
      <c r="I15" s="16">
        <f t="shared" si="9"/>
        <v>50420133829</v>
      </c>
      <c r="J15" s="16">
        <f t="shared" si="9"/>
        <v>45077910735</v>
      </c>
      <c r="K15" s="16">
        <f t="shared" si="9"/>
        <v>43963962554</v>
      </c>
      <c r="L15" s="12">
        <f t="shared" si="1"/>
        <v>0.78978649084467301</v>
      </c>
      <c r="M15" s="12">
        <f t="shared" si="2"/>
        <v>0.70610532401102055</v>
      </c>
      <c r="N15" s="12">
        <f t="shared" si="3"/>
        <v>0.68865631786917703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SUM([2]REP_EPG034_EjecucionPresupuesta!T15)</f>
        <v>173596287573</v>
      </c>
      <c r="G16" s="17">
        <f>SUM([2]REP_EPG034_EjecucionPresupuesta!V15)</f>
        <v>173088463101.98999</v>
      </c>
      <c r="H16" s="17">
        <f>SUM([2]REP_EPG034_EjecucionPresupuesta!W15)</f>
        <v>507824471.00999999</v>
      </c>
      <c r="I16" s="17">
        <f>SUM([2]REP_EPG034_EjecucionPresupuesta!X15)</f>
        <v>161121654908.29999</v>
      </c>
      <c r="J16" s="17">
        <f>SUM([2]REP_EPG034_EjecucionPresupuesta!Y15)</f>
        <v>140135009939.34</v>
      </c>
      <c r="K16" s="17">
        <f>SUM([2]REP_EPG034_EjecucionPresupuesta!AA15)</f>
        <v>140135009939.34</v>
      </c>
      <c r="L16" s="8">
        <f t="shared" si="1"/>
        <v>0.92813998018561183</v>
      </c>
      <c r="M16" s="8">
        <f t="shared" si="2"/>
        <v>0.80724658285339768</v>
      </c>
      <c r="N16" s="8">
        <f t="shared" si="3"/>
        <v>0.80724658285339768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173596287573</v>
      </c>
      <c r="G17" s="16">
        <f t="shared" si="10"/>
        <v>173088463101.98999</v>
      </c>
      <c r="H17" s="16">
        <f t="shared" si="10"/>
        <v>507824471.00999999</v>
      </c>
      <c r="I17" s="16">
        <f t="shared" si="10"/>
        <v>161121654908.29999</v>
      </c>
      <c r="J17" s="16">
        <f t="shared" si="10"/>
        <v>140135009939.34</v>
      </c>
      <c r="K17" s="16">
        <f t="shared" si="10"/>
        <v>140135009939.34</v>
      </c>
      <c r="L17" s="12">
        <f t="shared" si="1"/>
        <v>0.92813998018561183</v>
      </c>
      <c r="M17" s="12">
        <f t="shared" si="2"/>
        <v>0.80724658285339768</v>
      </c>
      <c r="N17" s="12">
        <f t="shared" si="3"/>
        <v>0.80724658285339768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SUM([2]REP_EPG034_EjecucionPresupuesta!T16)</f>
        <v>1900000000</v>
      </c>
      <c r="G18" s="17">
        <f>SUM([2]REP_EPG034_EjecucionPresupuesta!V16)</f>
        <v>1899984000</v>
      </c>
      <c r="H18" s="17">
        <f>SUM([2]REP_EPG034_EjecucionPresupuesta!W16)</f>
        <v>16000</v>
      </c>
      <c r="I18" s="17">
        <f>SUM([2]REP_EPG034_EjecucionPresupuesta!X16)</f>
        <v>1715625539</v>
      </c>
      <c r="J18" s="17">
        <f>SUM([2]REP_EPG034_EjecucionPresupuesta!Y16)</f>
        <v>1715625539</v>
      </c>
      <c r="K18" s="17">
        <f>SUM([2]REP_EPG034_EjecucionPresupuesta!AA16)</f>
        <v>1715625539</v>
      </c>
      <c r="L18" s="8">
        <f t="shared" si="1"/>
        <v>0.90296080999999995</v>
      </c>
      <c r="M18" s="8">
        <f t="shared" si="2"/>
        <v>0.90296080999999995</v>
      </c>
      <c r="N18" s="8">
        <f t="shared" si="3"/>
        <v>0.90296080999999995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SUM([2]REP_EPG034_EjecucionPresupuesta!T18:T20)</f>
        <v>3356424816</v>
      </c>
      <c r="G19" s="17">
        <f>SUM([2]REP_EPG034_EjecucionPresupuesta!V18:V20)</f>
        <v>3356424816</v>
      </c>
      <c r="H19" s="17">
        <f>SUM([2]REP_EPG034_EjecucionPresupuesta!W18:W20)</f>
        <v>0</v>
      </c>
      <c r="I19" s="17">
        <f>SUM([2]REP_EPG034_EjecucionPresupuesta!X18:X20)</f>
        <v>3356424816</v>
      </c>
      <c r="J19" s="17">
        <f>SUM([2]REP_EPG034_EjecucionPresupuesta!Y18:Y20)</f>
        <v>3356424816</v>
      </c>
      <c r="K19" s="17">
        <f>SUM([2]REP_EPG034_EjecucionPresupuesta!AA18:AA20)</f>
        <v>3050000000</v>
      </c>
      <c r="L19" s="8">
        <f t="shared" si="1"/>
        <v>1</v>
      </c>
      <c r="M19" s="8">
        <f t="shared" si="2"/>
        <v>1</v>
      </c>
      <c r="N19" s="8">
        <f t="shared" si="3"/>
        <v>0.90870499629865686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[2]REP_EPG034_EjecucionPresupuesta!T17+[2]REP_EPG034_EjecucionPresupuesta!T21</f>
        <v>65600000</v>
      </c>
      <c r="G20" s="17">
        <f>[2]REP_EPG034_EjecucionPresupuesta!V17+[2]REP_EPG034_EjecucionPresupuesta!V21</f>
        <v>32000000</v>
      </c>
      <c r="H20" s="17">
        <f>[2]REP_EPG034_EjecucionPresupuesta!W17+[2]REP_EPG034_EjecucionPresupuesta!W21</f>
        <v>33600000</v>
      </c>
      <c r="I20" s="17">
        <f>[2]REP_EPG034_EjecucionPresupuesta!X17+[2]REP_EPG034_EjecucionPresupuesta!X21</f>
        <v>795062.91</v>
      </c>
      <c r="J20" s="17">
        <f>[2]REP_EPG034_EjecucionPresupuesta!Y17+[2]REP_EPG034_EjecucionPresupuesta!Y21</f>
        <v>795062.91</v>
      </c>
      <c r="K20" s="17">
        <f>[2]REP_EPG034_EjecucionPresupuesta!AA17+[2]REP_EPG034_EjecucionPresupuesta!AA21</f>
        <v>795062.91</v>
      </c>
      <c r="L20" s="8">
        <f t="shared" si="1"/>
        <v>1.2119861432926829E-2</v>
      </c>
      <c r="M20" s="8">
        <f t="shared" si="2"/>
        <v>1.2119861432926829E-2</v>
      </c>
      <c r="N20" s="8">
        <f t="shared" si="3"/>
        <v>1.2119861432926829E-2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5322024816</v>
      </c>
      <c r="G21" s="16">
        <f t="shared" si="11"/>
        <v>5288408816</v>
      </c>
      <c r="H21" s="16">
        <f t="shared" si="11"/>
        <v>33616000</v>
      </c>
      <c r="I21" s="16">
        <f t="shared" si="11"/>
        <v>5072845417.9099998</v>
      </c>
      <c r="J21" s="16">
        <f t="shared" si="11"/>
        <v>5072845417.9099998</v>
      </c>
      <c r="K21" s="16">
        <f t="shared" si="11"/>
        <v>4766420601.9099998</v>
      </c>
      <c r="L21" s="12">
        <f t="shared" si="1"/>
        <v>0.95317958733659536</v>
      </c>
      <c r="M21" s="12">
        <f t="shared" si="2"/>
        <v>0.95317958733659536</v>
      </c>
      <c r="N21" s="12">
        <f t="shared" si="3"/>
        <v>0.89560285167787157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SUM([2]REP_EPG034_EjecucionPresupuesta!T22)</f>
        <v>8488568144</v>
      </c>
      <c r="G22" s="19">
        <f>SUM([2]REP_EPG034_EjecucionPresupuesta!V22)</f>
        <v>8488568144</v>
      </c>
      <c r="H22" s="19">
        <f>SUM([2]REP_EPG034_EjecucionPresupuesta!W22)</f>
        <v>0</v>
      </c>
      <c r="I22" s="19">
        <f>SUM([2]REP_EPG034_EjecucionPresupuesta!X22)</f>
        <v>8488568144</v>
      </c>
      <c r="J22" s="19">
        <f>SUM([2]REP_EPG034_EjecucionPresupuesta!Y22)</f>
        <v>8488568144</v>
      </c>
      <c r="K22" s="19">
        <f>SUM([2]REP_EPG034_EjecucionPresupuesta!AA22)</f>
        <v>8488568144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x14ac:dyDescent="0.25">
      <c r="A23" s="14" t="s">
        <v>46</v>
      </c>
      <c r="B23" s="15"/>
      <c r="C23" s="15"/>
      <c r="D23" s="15"/>
      <c r="E23" s="14"/>
      <c r="F23" s="16">
        <f t="shared" ref="F23:K23" si="12">SUM(F22:F22)</f>
        <v>8488568144</v>
      </c>
      <c r="G23" s="16">
        <f t="shared" si="12"/>
        <v>8488568144</v>
      </c>
      <c r="H23" s="16">
        <f t="shared" si="12"/>
        <v>0</v>
      </c>
      <c r="I23" s="16">
        <f t="shared" si="12"/>
        <v>8488568144</v>
      </c>
      <c r="J23" s="16">
        <f t="shared" si="12"/>
        <v>8488568144</v>
      </c>
      <c r="K23" s="16">
        <f t="shared" si="12"/>
        <v>8488568144</v>
      </c>
      <c r="L23" s="12">
        <f t="shared" si="1"/>
        <v>1</v>
      </c>
      <c r="M23" s="12">
        <f t="shared" si="2"/>
        <v>1</v>
      </c>
      <c r="N23" s="12">
        <f t="shared" si="3"/>
        <v>1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3">SUM(F25:F26)</f>
        <v>5000000000</v>
      </c>
      <c r="G24" s="16">
        <f t="shared" si="13"/>
        <v>5000000000</v>
      </c>
      <c r="H24" s="16">
        <f t="shared" si="13"/>
        <v>0</v>
      </c>
      <c r="I24" s="16">
        <f t="shared" si="13"/>
        <v>4522012834</v>
      </c>
      <c r="J24" s="16">
        <f t="shared" si="13"/>
        <v>3919999617</v>
      </c>
      <c r="K24" s="16">
        <f t="shared" si="13"/>
        <v>3734899268</v>
      </c>
      <c r="L24" s="12">
        <f t="shared" si="1"/>
        <v>0.90440256679999997</v>
      </c>
      <c r="M24" s="12">
        <f t="shared" si="2"/>
        <v>0.78399992340000002</v>
      </c>
      <c r="N24" s="12">
        <f t="shared" si="3"/>
        <v>0.74697985359999997</v>
      </c>
    </row>
    <row r="25" spans="1:14" ht="22.5" x14ac:dyDescent="0.2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SUM([2]REP_EPG034_EjecucionPresupuesta!T23)</f>
        <v>1692500000</v>
      </c>
      <c r="G25" s="13">
        <f>SUM([2]REP_EPG034_EjecucionPresupuesta!V23)</f>
        <v>1692500000</v>
      </c>
      <c r="H25" s="13">
        <f>SUM([2]REP_EPG034_EjecucionPresupuesta!W23)</f>
        <v>0</v>
      </c>
      <c r="I25" s="13">
        <f>SUM([2]REP_EPG034_EjecucionPresupuesta!X23)</f>
        <v>1214512834</v>
      </c>
      <c r="J25" s="13">
        <f>SUM([2]REP_EPG034_EjecucionPresupuesta!Y23)</f>
        <v>773031550</v>
      </c>
      <c r="K25" s="13">
        <f>SUM([2]REP_EPG034_EjecucionPresupuesta!AA23)</f>
        <v>773031550</v>
      </c>
      <c r="L25" s="8">
        <f t="shared" si="1"/>
        <v>0.71758513087149189</v>
      </c>
      <c r="M25" s="8">
        <f t="shared" si="2"/>
        <v>0.45673946824224521</v>
      </c>
      <c r="N25" s="8">
        <f t="shared" si="3"/>
        <v>0.45673946824224521</v>
      </c>
    </row>
    <row r="26" spans="1:14" ht="22.5" x14ac:dyDescent="0.25">
      <c r="A26" s="5" t="s">
        <v>49</v>
      </c>
      <c r="B26" s="6" t="s">
        <v>20</v>
      </c>
      <c r="C26" s="6" t="s">
        <v>25</v>
      </c>
      <c r="D26" s="18" t="s">
        <v>21</v>
      </c>
      <c r="E26" s="5" t="s">
        <v>26</v>
      </c>
      <c r="F26" s="13">
        <f>SUM([2]REP_EPG034_EjecucionPresupuesta!T24)</f>
        <v>3307500000</v>
      </c>
      <c r="G26" s="13">
        <f>SUM([2]REP_EPG034_EjecucionPresupuesta!V24)</f>
        <v>3307500000</v>
      </c>
      <c r="H26" s="13">
        <f>SUM([2]REP_EPG034_EjecucionPresupuesta!W24)</f>
        <v>0</v>
      </c>
      <c r="I26" s="13">
        <f>SUM([2]REP_EPG034_EjecucionPresupuesta!X24)</f>
        <v>3307500000</v>
      </c>
      <c r="J26" s="13">
        <f>SUM([2]REP_EPG034_EjecucionPresupuesta!Y24)</f>
        <v>3146968067</v>
      </c>
      <c r="K26" s="13">
        <f>SUM([2]REP_EPG034_EjecucionPresupuesta!AA24)</f>
        <v>2961867718</v>
      </c>
      <c r="L26" s="8">
        <f t="shared" si="1"/>
        <v>1</v>
      </c>
      <c r="M26" s="8">
        <f t="shared" si="2"/>
        <v>0.95146426817838248</v>
      </c>
      <c r="N26" s="8">
        <f t="shared" si="3"/>
        <v>0.89550044383975813</v>
      </c>
    </row>
    <row r="27" spans="1:14" x14ac:dyDescent="0.25">
      <c r="A27" s="39" t="s">
        <v>50</v>
      </c>
      <c r="B27" s="39"/>
      <c r="C27" s="39"/>
      <c r="D27" s="39"/>
      <c r="E27" s="39"/>
      <c r="F27" s="20">
        <f t="shared" ref="F27:K27" si="14">F8+F23+F24</f>
        <v>2206467055717</v>
      </c>
      <c r="G27" s="20">
        <f t="shared" si="14"/>
        <v>2198279127010.3901</v>
      </c>
      <c r="H27" s="20">
        <f t="shared" si="14"/>
        <v>8187928706.6100006</v>
      </c>
      <c r="I27" s="20">
        <f t="shared" si="14"/>
        <v>2154071353099.2029</v>
      </c>
      <c r="J27" s="20">
        <f t="shared" si="14"/>
        <v>1710008933673.6699</v>
      </c>
      <c r="K27" s="20">
        <f t="shared" si="14"/>
        <v>1706963242510.3501</v>
      </c>
      <c r="L27" s="21">
        <f t="shared" si="1"/>
        <v>0.97625357583198946</v>
      </c>
      <c r="M27" s="21">
        <f t="shared" si="2"/>
        <v>0.77499862472136294</v>
      </c>
      <c r="N27" s="21">
        <f t="shared" si="3"/>
        <v>0.77361827727614352</v>
      </c>
    </row>
    <row r="28" spans="1:14" x14ac:dyDescent="0.25">
      <c r="F28" s="22"/>
      <c r="G28" s="23"/>
      <c r="H28" s="24"/>
      <c r="I28" s="23"/>
      <c r="K28" s="22"/>
      <c r="L28" s="25"/>
    </row>
    <row r="29" spans="1:14" s="40" customFormat="1" x14ac:dyDescent="0.25">
      <c r="F29" s="41">
        <f>+F24</f>
        <v>5000000000</v>
      </c>
      <c r="G29" s="41"/>
      <c r="I29" s="41">
        <f>+I24</f>
        <v>4522012834</v>
      </c>
      <c r="J29" s="41">
        <f>+J24</f>
        <v>3919999617</v>
      </c>
      <c r="K29" s="41">
        <f>+K24</f>
        <v>3734899268</v>
      </c>
    </row>
    <row r="30" spans="1:14" s="40" customFormat="1" x14ac:dyDescent="0.25">
      <c r="F30" s="42">
        <f>+F23</f>
        <v>8488568144</v>
      </c>
      <c r="G30" s="43"/>
      <c r="I30" s="42">
        <f>+I23</f>
        <v>8488568144</v>
      </c>
      <c r="J30" s="42">
        <f>+J23</f>
        <v>8488568144</v>
      </c>
      <c r="K30" s="42">
        <f>+K23</f>
        <v>8488568144</v>
      </c>
    </row>
    <row r="31" spans="1:14" s="40" customFormat="1" x14ac:dyDescent="0.25">
      <c r="F31" s="44">
        <f>+F27-F29-F30</f>
        <v>2192978487573</v>
      </c>
      <c r="G31" s="45"/>
      <c r="I31" s="44">
        <f>+I27-I29-I30</f>
        <v>2141060772121.2029</v>
      </c>
      <c r="J31" s="44">
        <f>+J27-J29-J30</f>
        <v>1697600365912.6699</v>
      </c>
      <c r="K31" s="44">
        <f>+K27-K29-K30</f>
        <v>1694739775098.3501</v>
      </c>
    </row>
    <row r="32" spans="1:14" x14ac:dyDescent="0.25">
      <c r="F32" s="27"/>
      <c r="G32" s="26"/>
    </row>
    <row r="34" spans="6:6" x14ac:dyDescent="0.25">
      <c r="F34" s="26"/>
    </row>
  </sheetData>
  <mergeCells count="6">
    <mergeCell ref="A27:E27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2024-04-02T13:59:08Z</dcterms:created>
  <dcterms:modified xsi:type="dcterms:W3CDTF">2024-04-02T14:01:01Z</dcterms:modified>
</cp:coreProperties>
</file>