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3/ENERO/"/>
    </mc:Choice>
  </mc:AlternateContent>
  <xr:revisionPtr revIDLastSave="3" documentId="8_{DDF06CAE-00C9-4A50-8FA5-3FB2218D5BA0}" xr6:coauthVersionLast="47" xr6:coauthVersionMax="47" xr10:uidLastSave="{DAE49C73-3019-4554-8CE8-BB05C53A2EB7}"/>
  <bookViews>
    <workbookView xWindow="-120" yWindow="-120" windowWidth="20730" windowHeight="11160" xr2:uid="{B24EFCFD-E464-49FE-A4A0-58BFE141A58F}"/>
  </bookViews>
  <sheets>
    <sheet name="EJECUCION A 31 ENERO 2023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M26" i="1" s="1"/>
  <c r="I26" i="1"/>
  <c r="I24" i="1" s="1"/>
  <c r="H26" i="1"/>
  <c r="G26" i="1"/>
  <c r="F26" i="1"/>
  <c r="N26" i="1" s="1"/>
  <c r="K25" i="1"/>
  <c r="J25" i="1"/>
  <c r="M25" i="1" s="1"/>
  <c r="I25" i="1"/>
  <c r="L25" i="1" s="1"/>
  <c r="H25" i="1"/>
  <c r="G25" i="1"/>
  <c r="F25" i="1"/>
  <c r="N25" i="1" s="1"/>
  <c r="K24" i="1"/>
  <c r="H24" i="1"/>
  <c r="G24" i="1"/>
  <c r="H23" i="1"/>
  <c r="M22" i="1"/>
  <c r="K22" i="1"/>
  <c r="K23" i="1" s="1"/>
  <c r="N23" i="1" s="1"/>
  <c r="J22" i="1"/>
  <c r="J23" i="1" s="1"/>
  <c r="I22" i="1"/>
  <c r="L22" i="1" s="1"/>
  <c r="H22" i="1"/>
  <c r="G22" i="1"/>
  <c r="G23" i="1" s="1"/>
  <c r="F22" i="1"/>
  <c r="F23" i="1" s="1"/>
  <c r="J21" i="1"/>
  <c r="M21" i="1" s="1"/>
  <c r="F21" i="1"/>
  <c r="L20" i="1"/>
  <c r="K20" i="1"/>
  <c r="N20" i="1" s="1"/>
  <c r="J20" i="1"/>
  <c r="M20" i="1" s="1"/>
  <c r="I20" i="1"/>
  <c r="H20" i="1"/>
  <c r="G20" i="1"/>
  <c r="G21" i="1" s="1"/>
  <c r="F20" i="1"/>
  <c r="M19" i="1"/>
  <c r="L19" i="1"/>
  <c r="K19" i="1"/>
  <c r="N19" i="1" s="1"/>
  <c r="J19" i="1"/>
  <c r="I19" i="1"/>
  <c r="H19" i="1"/>
  <c r="H6" i="1" s="1"/>
  <c r="G19" i="1"/>
  <c r="F19" i="1"/>
  <c r="M18" i="1"/>
  <c r="K18" i="1"/>
  <c r="J18" i="1"/>
  <c r="I18" i="1"/>
  <c r="I21" i="1" s="1"/>
  <c r="L21" i="1" s="1"/>
  <c r="H18" i="1"/>
  <c r="H21" i="1" s="1"/>
  <c r="G18" i="1"/>
  <c r="F18" i="1"/>
  <c r="N18" i="1" s="1"/>
  <c r="J17" i="1"/>
  <c r="M17" i="1" s="1"/>
  <c r="F17" i="1"/>
  <c r="L16" i="1"/>
  <c r="K16" i="1"/>
  <c r="N16" i="1" s="1"/>
  <c r="J16" i="1"/>
  <c r="M16" i="1" s="1"/>
  <c r="I16" i="1"/>
  <c r="I17" i="1" s="1"/>
  <c r="L17" i="1" s="1"/>
  <c r="H16" i="1"/>
  <c r="H17" i="1" s="1"/>
  <c r="G16" i="1"/>
  <c r="G17" i="1" s="1"/>
  <c r="F16" i="1"/>
  <c r="H15" i="1"/>
  <c r="M14" i="1"/>
  <c r="K14" i="1"/>
  <c r="J14" i="1"/>
  <c r="I14" i="1"/>
  <c r="L14" i="1" s="1"/>
  <c r="H14" i="1"/>
  <c r="G14" i="1"/>
  <c r="F14" i="1"/>
  <c r="N14" i="1" s="1"/>
  <c r="K13" i="1"/>
  <c r="K15" i="1" s="1"/>
  <c r="J13" i="1"/>
  <c r="J15" i="1" s="1"/>
  <c r="M15" i="1" s="1"/>
  <c r="I13" i="1"/>
  <c r="H13" i="1"/>
  <c r="G13" i="1"/>
  <c r="G15" i="1" s="1"/>
  <c r="F13" i="1"/>
  <c r="F15" i="1" s="1"/>
  <c r="K12" i="1"/>
  <c r="N12" i="1" s="1"/>
  <c r="G12" i="1"/>
  <c r="M11" i="1"/>
  <c r="L11" i="1"/>
  <c r="K11" i="1"/>
  <c r="N11" i="1" s="1"/>
  <c r="J11" i="1"/>
  <c r="J12" i="1" s="1"/>
  <c r="I11" i="1"/>
  <c r="I12" i="1" s="1"/>
  <c r="L12" i="1" s="1"/>
  <c r="H11" i="1"/>
  <c r="H5" i="1" s="1"/>
  <c r="H8" i="1" s="1"/>
  <c r="H27" i="1" s="1"/>
  <c r="G11" i="1"/>
  <c r="F11" i="1"/>
  <c r="F12" i="1" s="1"/>
  <c r="I10" i="1"/>
  <c r="K9" i="1"/>
  <c r="K10" i="1" s="1"/>
  <c r="J9" i="1"/>
  <c r="J10" i="1" s="1"/>
  <c r="I9" i="1"/>
  <c r="L9" i="1" s="1"/>
  <c r="H9" i="1"/>
  <c r="H10" i="1" s="1"/>
  <c r="G9" i="1"/>
  <c r="G10" i="1" s="1"/>
  <c r="F9" i="1"/>
  <c r="N9" i="1" s="1"/>
  <c r="M7" i="1"/>
  <c r="L7" i="1"/>
  <c r="J7" i="1"/>
  <c r="I7" i="1"/>
  <c r="H7" i="1"/>
  <c r="F7" i="1"/>
  <c r="M6" i="1"/>
  <c r="K6" i="1"/>
  <c r="J6" i="1"/>
  <c r="I6" i="1"/>
  <c r="L6" i="1" s="1"/>
  <c r="G6" i="1"/>
  <c r="F6" i="1"/>
  <c r="N6" i="1" s="1"/>
  <c r="J5" i="1"/>
  <c r="J8" i="1" s="1"/>
  <c r="F5" i="1"/>
  <c r="F8" i="1" s="1"/>
  <c r="N24" i="1" l="1"/>
  <c r="M8" i="1"/>
  <c r="M12" i="1"/>
  <c r="F27" i="1"/>
  <c r="L10" i="1"/>
  <c r="N15" i="1"/>
  <c r="M23" i="1"/>
  <c r="L24" i="1"/>
  <c r="G5" i="1"/>
  <c r="F10" i="1"/>
  <c r="N10" i="1" s="1"/>
  <c r="I15" i="1"/>
  <c r="L15" i="1" s="1"/>
  <c r="K17" i="1"/>
  <c r="N17" i="1" s="1"/>
  <c r="K21" i="1"/>
  <c r="N21" i="1" s="1"/>
  <c r="I23" i="1"/>
  <c r="L23" i="1" s="1"/>
  <c r="I5" i="1"/>
  <c r="M5" i="1"/>
  <c r="G7" i="1"/>
  <c r="K7" i="1"/>
  <c r="N7" i="1" s="1"/>
  <c r="M9" i="1"/>
  <c r="M13" i="1"/>
  <c r="L18" i="1"/>
  <c r="F24" i="1"/>
  <c r="J24" i="1"/>
  <c r="M24" i="1" s="1"/>
  <c r="L26" i="1"/>
  <c r="N13" i="1"/>
  <c r="K5" i="1"/>
  <c r="H12" i="1"/>
  <c r="N22" i="1"/>
  <c r="L13" i="1"/>
  <c r="G8" i="1" l="1"/>
  <c r="G27" i="1" s="1"/>
  <c r="J27" i="1"/>
  <c r="M27" i="1" s="1"/>
  <c r="I8" i="1"/>
  <c r="L5" i="1"/>
  <c r="N5" i="1"/>
  <c r="K8" i="1"/>
  <c r="M10" i="1"/>
  <c r="I27" i="1" l="1"/>
  <c r="L27" i="1" s="1"/>
  <c r="L8" i="1"/>
  <c r="K27" i="1"/>
  <c r="N27" i="1" s="1"/>
  <c r="N8" i="1"/>
</calcChain>
</file>

<file path=xl/sharedStrings.xml><?xml version="1.0" encoding="utf-8"?>
<sst xmlns="http://schemas.openxmlformats.org/spreadsheetml/2006/main" count="95" uniqueCount="51">
  <si>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</si>
  <si>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</si>
  <si>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</si>
  <si>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</si>
  <si>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</si>
  <si>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</si>
  <si>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</si>
  <si>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</si>
  <si>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</si>
  <si>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</si>
  <si>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</si>
  <si>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</si>
  <si>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</si>
  <si>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</si>
  <si>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</si>
  <si>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</si>
  <si>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</si>
  <si>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</si>
  <si>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</si>
  <si>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</si>
  <si>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</si>
  <si>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</si>
  <si>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</si>
  <si>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</si>
  <si>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</si>
  <si>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</si>
  <si>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</si>
  <si>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</si>
  <si>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</si>
  <si>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</si>
  <si>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</si>
  <si>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</si>
  <si>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</si>
  <si>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</si>
  <si>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</si>
  <si>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</si>
  <si>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</si>
  <si>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</si>
  <si>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</si>
  <si>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</si>
  <si>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</si>
  <si>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</si>
  <si>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</si>
  <si>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</si>
  <si>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</si>
  <si>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</si>
  <si>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IMPLEMENTACION DE LA RUTA DE PROTECCION COLECTIVA DE LA UNP A NIVEL NACIONAL</t>
  </si>
  <si>
    <t>MODERNIZACIÓN DEL SISTEMA DE GESTIÓN DOCUMENTAL EN LA UNP A NIVEL   NACIONAL</t>
  </si>
  <si>
    <t xml:space="preserve">TOTAL </t>
  </si>
  <si>
    <t>UNIDAD NACIONAL DE PROTECCION - UNP EJECUCION A ENERO 31 DE 2023</t>
  </si>
  <si>
    <t>UNIDAD EJECUTORA: 37-08-00  MES: ENERO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</si>
</sst>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5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1EC14E31-475F-4D64-9E0D-001075DD446E}"/>
    <cellStyle name="Millares 4 7 2 7 5 2 2 2" xfId="2" xr:uid="{8D9761B3-F765-4740-81D9-84FD33073861}"/>
    <cellStyle name="Normal" xfId="0" builtinId="0"/>
    <cellStyle name="Normal 2 4" xfId="1" xr:uid="{39926616-C054-4832-B2C6-71E60D86E8E6}"/>
    <cellStyle name="Porcentaje 2" xfId="3" xr:uid="{CB279785-7838-4922-80B3-10037E316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3/ENERO/E.P.%20AGREGADA%20A%2030%20ENERO%20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_EPG034_EjecucionPresupuesta"/>
      <sheetName val="EJECUCION A 30 ENERO 2023"/>
    </sheetNames>
    <sheetDataSet>
      <sheetData sheetId="0">
        <row r="5">
          <cell r="T5">
            <v>70381900000</v>
          </cell>
          <cell r="V5">
            <v>70381900000</v>
          </cell>
          <cell r="W5">
            <v>0</v>
          </cell>
          <cell r="X5">
            <v>4778871408</v>
          </cell>
          <cell r="Y5">
            <v>4777308107</v>
          </cell>
          <cell r="AA5">
            <v>4777308107</v>
          </cell>
        </row>
        <row r="6">
          <cell r="T6">
            <v>28851500000</v>
          </cell>
          <cell r="V6">
            <v>28851500000</v>
          </cell>
          <cell r="W6">
            <v>0</v>
          </cell>
          <cell r="X6">
            <v>2199154823</v>
          </cell>
          <cell r="Y6">
            <v>1741257800</v>
          </cell>
          <cell r="AA6">
            <v>1741257800</v>
          </cell>
        </row>
        <row r="7">
          <cell r="T7">
            <v>6951200000</v>
          </cell>
          <cell r="V7">
            <v>6951200000</v>
          </cell>
          <cell r="W7">
            <v>0</v>
          </cell>
          <cell r="X7">
            <v>387678384</v>
          </cell>
          <cell r="Y7">
            <v>382778394</v>
          </cell>
          <cell r="AA7">
            <v>382778394</v>
          </cell>
        </row>
        <row r="8">
          <cell r="T8">
            <v>1403080000000</v>
          </cell>
          <cell r="V8">
            <v>973259676179.95996</v>
          </cell>
          <cell r="W8">
            <v>429820323820.03998</v>
          </cell>
          <cell r="X8">
            <v>190814985274.95999</v>
          </cell>
          <cell r="Y8">
            <v>3610390246</v>
          </cell>
          <cell r="AA8">
            <v>2865382940</v>
          </cell>
        </row>
        <row r="9">
          <cell r="T9">
            <v>143667400000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338900000</v>
          </cell>
          <cell r="W10">
            <v>0</v>
          </cell>
          <cell r="X10">
            <v>41093380</v>
          </cell>
          <cell r="Y10">
            <v>41093380</v>
          </cell>
          <cell r="AA10">
            <v>41093380</v>
          </cell>
        </row>
        <row r="11">
          <cell r="T11">
            <v>23696300000</v>
          </cell>
          <cell r="V11">
            <v>0</v>
          </cell>
          <cell r="W11">
            <v>23696300000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8470300000</v>
          </cell>
          <cell r="V12">
            <v>0</v>
          </cell>
          <cell r="W12">
            <v>8470300000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18376100000</v>
          </cell>
          <cell r="V13">
            <v>14715000000</v>
          </cell>
          <cell r="W13">
            <v>3661100000</v>
          </cell>
          <cell r="X13">
            <v>1286320000</v>
          </cell>
          <cell r="Y13">
            <v>1286320000</v>
          </cell>
          <cell r="AA13">
            <v>0</v>
          </cell>
        </row>
        <row r="14">
          <cell r="T14">
            <v>144674100000</v>
          </cell>
          <cell r="V14">
            <v>22736559875</v>
          </cell>
          <cell r="W14">
            <v>121937540125</v>
          </cell>
          <cell r="X14">
            <v>3565739838</v>
          </cell>
          <cell r="Y14">
            <v>0</v>
          </cell>
          <cell r="AA14">
            <v>0</v>
          </cell>
        </row>
        <row r="15">
          <cell r="T15">
            <v>1350000000</v>
          </cell>
          <cell r="V15">
            <v>1260904000</v>
          </cell>
          <cell r="W15">
            <v>89096000</v>
          </cell>
          <cell r="X15">
            <v>450668000</v>
          </cell>
          <cell r="Y15">
            <v>450668000</v>
          </cell>
          <cell r="AA15">
            <v>450668000</v>
          </cell>
        </row>
        <row r="16">
          <cell r="T16">
            <v>11000000</v>
          </cell>
          <cell r="V16">
            <v>0</v>
          </cell>
          <cell r="W16">
            <v>11000000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3050000000</v>
          </cell>
          <cell r="V17">
            <v>0</v>
          </cell>
          <cell r="W17">
            <v>3050000000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0</v>
          </cell>
          <cell r="W18">
            <v>54600000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8488568144</v>
          </cell>
          <cell r="V19">
            <v>0</v>
          </cell>
          <cell r="W19">
            <v>8488568144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1692500000</v>
          </cell>
          <cell r="V20">
            <v>0</v>
          </cell>
          <cell r="W20">
            <v>1692500000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3307500000</v>
          </cell>
          <cell r="V21">
            <v>0</v>
          </cell>
          <cell r="W21">
            <v>3307500000</v>
          </cell>
          <cell r="X21">
            <v>0</v>
          </cell>
          <cell r="Y21">
            <v>0</v>
          </cell>
          <cell r="AA2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C1ED-3E7F-4092-84E7-FC4A8CB0923B}">
  <sheetPr>
    <pageSetUpPr fitToPage="1"/>
  </sheetPr>
  <dimension ref="A1:N34"/>
  <sheetViews>
    <sheetView tabSelected="1" zoomScaleNormal="100" workbookViewId="0">
      <selection activeCell="A3" sqref="A3:E3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6.7109375" style="1" bestFit="1" customWidth="1"/>
    <col min="8" max="8" width="17.5703125" style="1" bestFit="1" customWidth="1"/>
    <col min="9" max="9" width="18.85546875" style="1" bestFit="1" customWidth="1"/>
    <col min="10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6.25" x14ac:dyDescent="0.2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34" t="s">
        <v>0</v>
      </c>
      <c r="B3" s="35"/>
      <c r="C3" s="35"/>
      <c r="D3" s="35"/>
      <c r="E3" s="36"/>
      <c r="F3" s="37" t="s">
        <v>1</v>
      </c>
      <c r="G3" s="38"/>
      <c r="H3" s="38"/>
      <c r="I3" s="38"/>
      <c r="J3" s="38"/>
      <c r="K3" s="39"/>
      <c r="L3" s="40" t="s">
        <v>2</v>
      </c>
      <c r="M3" s="41"/>
      <c r="N3" s="42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F9+F11+F13+F14+F18+F20</f>
        <v>1705229200000</v>
      </c>
      <c r="G5" s="7">
        <f t="shared" si="0"/>
        <v>1095759080179.96</v>
      </c>
      <c r="H5" s="7">
        <f t="shared" si="0"/>
        <v>465802719820.03998</v>
      </c>
      <c r="I5" s="7">
        <f t="shared" si="0"/>
        <v>199958771269.95999</v>
      </c>
      <c r="J5" s="7">
        <f t="shared" si="0"/>
        <v>12289815927</v>
      </c>
      <c r="K5" s="7">
        <f t="shared" si="0"/>
        <v>10258488621</v>
      </c>
      <c r="L5" s="8">
        <f t="shared" ref="L5:L27" si="1">+I5/F5</f>
        <v>0.11726210838399904</v>
      </c>
      <c r="M5" s="8">
        <f t="shared" ref="M5:M27" si="2">+J5/F5</f>
        <v>7.2071343412369437E-3</v>
      </c>
      <c r="N5" s="8">
        <f t="shared" ref="N5:N27" si="3">+K5/F5</f>
        <v>6.0159001622773055E-3</v>
      </c>
    </row>
    <row r="6" spans="1:14" ht="18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F19</f>
        <v>3050000000</v>
      </c>
      <c r="G6" s="7">
        <f t="shared" si="4"/>
        <v>0</v>
      </c>
      <c r="H6" s="7">
        <f t="shared" si="4"/>
        <v>3050000000</v>
      </c>
      <c r="I6" s="7">
        <f t="shared" si="4"/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+F16</f>
        <v>144674100000</v>
      </c>
      <c r="G7" s="7">
        <f t="shared" si="5"/>
        <v>22736559875</v>
      </c>
      <c r="H7" s="7">
        <f t="shared" si="5"/>
        <v>121937540125</v>
      </c>
      <c r="I7" s="7">
        <f t="shared" si="5"/>
        <v>3565739838</v>
      </c>
      <c r="J7" s="7">
        <f t="shared" si="5"/>
        <v>0</v>
      </c>
      <c r="K7" s="7">
        <f t="shared" si="5"/>
        <v>0</v>
      </c>
      <c r="L7" s="8">
        <f t="shared" si="1"/>
        <v>2.4646704821388209E-2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1852953300000</v>
      </c>
      <c r="G8" s="10">
        <f t="shared" si="6"/>
        <v>1118495640054.96</v>
      </c>
      <c r="H8" s="10">
        <f t="shared" si="6"/>
        <v>590790259945.04004</v>
      </c>
      <c r="I8" s="10">
        <f t="shared" si="6"/>
        <v>203524511107.95999</v>
      </c>
      <c r="J8" s="10">
        <f t="shared" si="6"/>
        <v>12289815927</v>
      </c>
      <c r="K8" s="10">
        <f t="shared" si="6"/>
        <v>10258488621</v>
      </c>
      <c r="L8" s="12">
        <f t="shared" si="1"/>
        <v>0.10983790638866074</v>
      </c>
      <c r="M8" s="12">
        <f t="shared" si="2"/>
        <v>6.6325556758500062E-3</v>
      </c>
      <c r="N8" s="12">
        <f t="shared" si="3"/>
        <v>5.5362909691248022E-3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SUM([2]REP_EPG034_EjecucionPresupuesta!T5:T7)</f>
        <v>106184600000</v>
      </c>
      <c r="G9" s="13">
        <f>SUM([2]REP_EPG034_EjecucionPresupuesta!V5:V7)</f>
        <v>106184600000</v>
      </c>
      <c r="H9" s="13">
        <f>SUM([2]REP_EPG034_EjecucionPresupuesta!W5:W7)</f>
        <v>0</v>
      </c>
      <c r="I9" s="13">
        <f>SUM([2]REP_EPG034_EjecucionPresupuesta!X5:X7)</f>
        <v>7365704615</v>
      </c>
      <c r="J9" s="13">
        <f>SUM([2]REP_EPG034_EjecucionPresupuesta!Y5:Y7)</f>
        <v>6901344301</v>
      </c>
      <c r="K9" s="13">
        <f>SUM([2]REP_EPG034_EjecucionPresupuesta!AA5:AA7)</f>
        <v>6901344301</v>
      </c>
      <c r="L9" s="8">
        <f t="shared" si="1"/>
        <v>6.9366976143433234E-2</v>
      </c>
      <c r="M9" s="8">
        <f t="shared" si="2"/>
        <v>6.4993834331908765E-2</v>
      </c>
      <c r="N9" s="8">
        <f t="shared" si="3"/>
        <v>6.4993834331908765E-2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106184600000</v>
      </c>
      <c r="G10" s="14">
        <f t="shared" si="7"/>
        <v>106184600000</v>
      </c>
      <c r="H10" s="14">
        <f t="shared" si="7"/>
        <v>0</v>
      </c>
      <c r="I10" s="14">
        <f t="shared" si="7"/>
        <v>7365704615</v>
      </c>
      <c r="J10" s="14">
        <f t="shared" si="7"/>
        <v>6901344301</v>
      </c>
      <c r="K10" s="14">
        <f t="shared" si="7"/>
        <v>6901344301</v>
      </c>
      <c r="L10" s="12">
        <f t="shared" si="1"/>
        <v>6.9366976143433234E-2</v>
      </c>
      <c r="M10" s="12">
        <f t="shared" si="2"/>
        <v>6.4993834331908765E-2</v>
      </c>
      <c r="N10" s="12">
        <f t="shared" si="3"/>
        <v>6.4993834331908765E-2</v>
      </c>
    </row>
    <row r="11" spans="1:14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SUM([2]REP_EPG034_EjecucionPresupuesta!T8)</f>
        <v>1403080000000</v>
      </c>
      <c r="G11" s="13">
        <f>SUM([2]REP_EPG034_EjecucionPresupuesta!V8)</f>
        <v>973259676179.95996</v>
      </c>
      <c r="H11" s="13">
        <f>SUM([2]REP_EPG034_EjecucionPresupuesta!W8)</f>
        <v>429820323820.03998</v>
      </c>
      <c r="I11" s="13">
        <f>SUM([2]REP_EPG034_EjecucionPresupuesta!X8)</f>
        <v>190814985274.95999</v>
      </c>
      <c r="J11" s="13">
        <f>SUM([2]REP_EPG034_EjecucionPresupuesta!Y8)</f>
        <v>3610390246</v>
      </c>
      <c r="K11" s="13">
        <f>SUM([2]REP_EPG034_EjecucionPresupuesta!AA8)</f>
        <v>2865382940</v>
      </c>
      <c r="L11" s="8">
        <f t="shared" si="1"/>
        <v>0.13599722416039001</v>
      </c>
      <c r="M11" s="8">
        <f t="shared" si="2"/>
        <v>2.5731891595632468E-3</v>
      </c>
      <c r="N11" s="8">
        <f t="shared" si="3"/>
        <v>2.0422092396727202E-3</v>
      </c>
    </row>
    <row r="12" spans="1:14" x14ac:dyDescent="0.25">
      <c r="A12" s="14" t="s">
        <v>32</v>
      </c>
      <c r="B12" s="15"/>
      <c r="C12" s="15"/>
      <c r="D12" s="15"/>
      <c r="E12" s="14"/>
      <c r="F12" s="14">
        <f t="shared" ref="F12:K12" si="8">SUM(F11:F11)</f>
        <v>1403080000000</v>
      </c>
      <c r="G12" s="14">
        <f t="shared" si="8"/>
        <v>973259676179.95996</v>
      </c>
      <c r="H12" s="14">
        <f t="shared" si="8"/>
        <v>429820323820.03998</v>
      </c>
      <c r="I12" s="14">
        <f t="shared" si="8"/>
        <v>190814985274.95999</v>
      </c>
      <c r="J12" s="14">
        <f t="shared" si="8"/>
        <v>3610390246</v>
      </c>
      <c r="K12" s="14">
        <f t="shared" si="8"/>
        <v>2865382940</v>
      </c>
      <c r="L12" s="12">
        <f t="shared" si="1"/>
        <v>0.13599722416039001</v>
      </c>
      <c r="M12" s="12">
        <f t="shared" si="2"/>
        <v>2.5731891595632468E-3</v>
      </c>
      <c r="N12" s="12">
        <f t="shared" si="3"/>
        <v>2.0422092396727202E-3</v>
      </c>
    </row>
    <row r="13" spans="1:14" x14ac:dyDescent="0.25">
      <c r="A13" s="5" t="s">
        <v>33</v>
      </c>
      <c r="B13" s="6" t="s">
        <v>18</v>
      </c>
      <c r="C13" s="6" t="s">
        <v>19</v>
      </c>
      <c r="D13" s="6" t="s">
        <v>20</v>
      </c>
      <c r="E13" s="5" t="s">
        <v>21</v>
      </c>
      <c r="F13" s="13">
        <f>SUM([2]REP_EPG034_EjecucionPresupuesta!T12)</f>
        <v>8470300000</v>
      </c>
      <c r="G13" s="13">
        <f>SUM([2]REP_EPG034_EjecucionPresupuesta!V12)</f>
        <v>0</v>
      </c>
      <c r="H13" s="13">
        <f>SUM([2]REP_EPG034_EjecucionPresupuesta!W12)</f>
        <v>8470300000</v>
      </c>
      <c r="I13" s="13">
        <f>SUM([2]REP_EPG034_EjecucionPresupuesta!X12)</f>
        <v>0</v>
      </c>
      <c r="J13" s="13">
        <f>SUM([2]REP_EPG034_EjecucionPresupuesta!Y12)</f>
        <v>0</v>
      </c>
      <c r="K13" s="13">
        <f>SUM([2]REP_EPG034_EjecucionPresupuesta!AA12)</f>
        <v>0</v>
      </c>
      <c r="L13" s="8">
        <f t="shared" si="1"/>
        <v>0</v>
      </c>
      <c r="M13" s="8">
        <f t="shared" si="2"/>
        <v>0</v>
      </c>
      <c r="N13" s="8">
        <f t="shared" si="3"/>
        <v>0</v>
      </c>
    </row>
    <row r="14" spans="1:14" x14ac:dyDescent="0.25">
      <c r="A14" s="5" t="s">
        <v>33</v>
      </c>
      <c r="B14" s="6" t="s">
        <v>18</v>
      </c>
      <c r="C14" s="6" t="s">
        <v>19</v>
      </c>
      <c r="D14" s="6" t="s">
        <v>20</v>
      </c>
      <c r="E14" s="5" t="s">
        <v>21</v>
      </c>
      <c r="F14" s="13">
        <f>[2]REP_EPG034_EjecucionPresupuesta!T9+[2]REP_EPG034_EjecucionPresupuesta!T10+[2]REP_EPG034_EjecucionPresupuesta!T11+[2]REP_EPG034_EjecucionPresupuesta!T13</f>
        <v>186078700000</v>
      </c>
      <c r="G14" s="13">
        <f>[2]REP_EPG034_EjecucionPresupuesta!V9+[2]REP_EPG034_EjecucionPresupuesta!V10+[2]REP_EPG034_EjecucionPresupuesta!V11+[2]REP_EPG034_EjecucionPresupuesta!V13</f>
        <v>15053900000</v>
      </c>
      <c r="H14" s="13">
        <f>[2]REP_EPG034_EjecucionPresupuesta!W9+[2]REP_EPG034_EjecucionPresupuesta!W10+[2]REP_EPG034_EjecucionPresupuesta!W11+[2]REP_EPG034_EjecucionPresupuesta!W13</f>
        <v>27357400000</v>
      </c>
      <c r="I14" s="13">
        <f>[2]REP_EPG034_EjecucionPresupuesta!X9+[2]REP_EPG034_EjecucionPresupuesta!X10+[2]REP_EPG034_EjecucionPresupuesta!X11+[2]REP_EPG034_EjecucionPresupuesta!X13</f>
        <v>1327413380</v>
      </c>
      <c r="J14" s="13">
        <f>[2]REP_EPG034_EjecucionPresupuesta!Y9+[2]REP_EPG034_EjecucionPresupuesta!Y10+[2]REP_EPG034_EjecucionPresupuesta!Y11+[2]REP_EPG034_EjecucionPresupuesta!Y13</f>
        <v>1327413380</v>
      </c>
      <c r="K14" s="13">
        <f>[2]REP_EPG034_EjecucionPresupuesta!AA9+[2]REP_EPG034_EjecucionPresupuesta!AA10+[2]REP_EPG034_EjecucionPresupuesta!AA11+[2]REP_EPG034_EjecucionPresupuesta!AA13</f>
        <v>41093380</v>
      </c>
      <c r="L14" s="8">
        <f t="shared" si="1"/>
        <v>7.1336127133304348E-3</v>
      </c>
      <c r="M14" s="8">
        <f t="shared" si="2"/>
        <v>7.1336127133304348E-3</v>
      </c>
      <c r="N14" s="8">
        <f t="shared" si="3"/>
        <v>2.2083870964274794E-4</v>
      </c>
    </row>
    <row r="15" spans="1:14" x14ac:dyDescent="0.25">
      <c r="A15" s="14" t="s">
        <v>34</v>
      </c>
      <c r="B15" s="15"/>
      <c r="C15" s="15"/>
      <c r="D15" s="15"/>
      <c r="E15" s="14"/>
      <c r="F15" s="16">
        <f t="shared" ref="F15:K15" si="9">SUM(F13:F14)</f>
        <v>194549000000</v>
      </c>
      <c r="G15" s="16">
        <f t="shared" si="9"/>
        <v>15053900000</v>
      </c>
      <c r="H15" s="16">
        <f t="shared" si="9"/>
        <v>35827700000</v>
      </c>
      <c r="I15" s="16">
        <f t="shared" si="9"/>
        <v>1327413380</v>
      </c>
      <c r="J15" s="16">
        <f t="shared" si="9"/>
        <v>1327413380</v>
      </c>
      <c r="K15" s="16">
        <f t="shared" si="9"/>
        <v>41093380</v>
      </c>
      <c r="L15" s="12">
        <f t="shared" si="1"/>
        <v>6.8230285429377686E-3</v>
      </c>
      <c r="M15" s="12">
        <f t="shared" si="2"/>
        <v>6.8230285429377686E-3</v>
      </c>
      <c r="N15" s="12">
        <f t="shared" si="3"/>
        <v>2.1122380479981907E-4</v>
      </c>
    </row>
    <row r="16" spans="1:14" x14ac:dyDescent="0.25">
      <c r="A16" s="5" t="s">
        <v>35</v>
      </c>
      <c r="B16" s="6" t="s">
        <v>25</v>
      </c>
      <c r="C16" s="6" t="s">
        <v>19</v>
      </c>
      <c r="D16" s="6" t="s">
        <v>26</v>
      </c>
      <c r="E16" s="5" t="s">
        <v>27</v>
      </c>
      <c r="F16" s="17">
        <f>SUM([2]REP_EPG034_EjecucionPresupuesta!T14)</f>
        <v>144674100000</v>
      </c>
      <c r="G16" s="17">
        <f>SUM([2]REP_EPG034_EjecucionPresupuesta!V14)</f>
        <v>22736559875</v>
      </c>
      <c r="H16" s="17">
        <f>SUM([2]REP_EPG034_EjecucionPresupuesta!W14)</f>
        <v>121937540125</v>
      </c>
      <c r="I16" s="17">
        <f>SUM([2]REP_EPG034_EjecucionPresupuesta!X14)</f>
        <v>3565739838</v>
      </c>
      <c r="J16" s="17">
        <f>SUM([2]REP_EPG034_EjecucionPresupuesta!Y14)</f>
        <v>0</v>
      </c>
      <c r="K16" s="17">
        <f>SUM([2]REP_EPG034_EjecucionPresupuesta!AA14)</f>
        <v>0</v>
      </c>
      <c r="L16" s="8">
        <f t="shared" si="1"/>
        <v>2.4646704821388209E-2</v>
      </c>
      <c r="M16" s="8">
        <f t="shared" si="2"/>
        <v>0</v>
      </c>
      <c r="N16" s="8">
        <f t="shared" si="3"/>
        <v>0</v>
      </c>
    </row>
    <row r="17" spans="1:14" x14ac:dyDescent="0.25">
      <c r="A17" s="14" t="s">
        <v>36</v>
      </c>
      <c r="B17" s="15"/>
      <c r="C17" s="15"/>
      <c r="D17" s="15"/>
      <c r="E17" s="14"/>
      <c r="F17" s="16">
        <f t="shared" ref="F17:K17" si="10">SUM(F16)</f>
        <v>144674100000</v>
      </c>
      <c r="G17" s="16">
        <f t="shared" si="10"/>
        <v>22736559875</v>
      </c>
      <c r="H17" s="16">
        <f t="shared" si="10"/>
        <v>121937540125</v>
      </c>
      <c r="I17" s="16">
        <f t="shared" si="10"/>
        <v>3565739838</v>
      </c>
      <c r="J17" s="16">
        <f t="shared" si="10"/>
        <v>0</v>
      </c>
      <c r="K17" s="16">
        <f t="shared" si="10"/>
        <v>0</v>
      </c>
      <c r="L17" s="12">
        <f t="shared" si="1"/>
        <v>2.4646704821388209E-2</v>
      </c>
      <c r="M17" s="12">
        <f t="shared" si="2"/>
        <v>0</v>
      </c>
      <c r="N17" s="12">
        <f t="shared" si="3"/>
        <v>0</v>
      </c>
    </row>
    <row r="18" spans="1:14" x14ac:dyDescent="0.25">
      <c r="A18" s="5" t="s">
        <v>37</v>
      </c>
      <c r="B18" s="6" t="s">
        <v>18</v>
      </c>
      <c r="C18" s="6" t="s">
        <v>19</v>
      </c>
      <c r="D18" s="18">
        <v>10</v>
      </c>
      <c r="E18" s="5" t="s">
        <v>21</v>
      </c>
      <c r="F18" s="17">
        <f>SUM([2]REP_EPG034_EjecucionPresupuesta!T15)</f>
        <v>1350000000</v>
      </c>
      <c r="G18" s="17">
        <f>SUM([2]REP_EPG034_EjecucionPresupuesta!V15)</f>
        <v>1260904000</v>
      </c>
      <c r="H18" s="17">
        <f>SUM([2]REP_EPG034_EjecucionPresupuesta!W15)</f>
        <v>89096000</v>
      </c>
      <c r="I18" s="17">
        <f>SUM([2]REP_EPG034_EjecucionPresupuesta!X15)</f>
        <v>450668000</v>
      </c>
      <c r="J18" s="17">
        <f>SUM([2]REP_EPG034_EjecucionPresupuesta!Y15)</f>
        <v>450668000</v>
      </c>
      <c r="K18" s="17">
        <f>SUM([2]REP_EPG034_EjecucionPresupuesta!AA15)</f>
        <v>450668000</v>
      </c>
      <c r="L18" s="8">
        <f t="shared" si="1"/>
        <v>0.33382814814814815</v>
      </c>
      <c r="M18" s="8">
        <f t="shared" si="2"/>
        <v>0.33382814814814815</v>
      </c>
      <c r="N18" s="8">
        <f t="shared" si="3"/>
        <v>0.33382814814814815</v>
      </c>
    </row>
    <row r="19" spans="1:14" ht="22.5" x14ac:dyDescent="0.25">
      <c r="A19" s="5" t="s">
        <v>38</v>
      </c>
      <c r="B19" s="6" t="s">
        <v>18</v>
      </c>
      <c r="C19" s="6" t="s">
        <v>39</v>
      </c>
      <c r="D19" s="18">
        <v>11</v>
      </c>
      <c r="E19" s="5" t="s">
        <v>40</v>
      </c>
      <c r="F19" s="17">
        <f>SUM([2]REP_EPG034_EjecucionPresupuesta!T17)</f>
        <v>3050000000</v>
      </c>
      <c r="G19" s="17">
        <f>SUM([2]REP_EPG034_EjecucionPresupuesta!V17)</f>
        <v>0</v>
      </c>
      <c r="H19" s="17">
        <f>SUM([2]REP_EPG034_EjecucionPresupuesta!W17)</f>
        <v>3050000000</v>
      </c>
      <c r="I19" s="17">
        <f>SUM([2]REP_EPG034_EjecucionPresupuesta!X17)</f>
        <v>0</v>
      </c>
      <c r="J19" s="17">
        <f>SUM([2]REP_EPG034_EjecucionPresupuesta!Y17)</f>
        <v>0</v>
      </c>
      <c r="K19" s="17">
        <f>SUM([2]REP_EPG034_EjecucionPresupuesta!AA17)</f>
        <v>0</v>
      </c>
      <c r="L19" s="8">
        <f t="shared" si="1"/>
        <v>0</v>
      </c>
      <c r="M19" s="8">
        <f t="shared" si="2"/>
        <v>0</v>
      </c>
      <c r="N19" s="8">
        <f t="shared" si="3"/>
        <v>0</v>
      </c>
    </row>
    <row r="20" spans="1:14" x14ac:dyDescent="0.25">
      <c r="A20" s="5" t="s">
        <v>41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[2]REP_EPG034_EjecucionPresupuesta!T16+[2]REP_EPG034_EjecucionPresupuesta!T18</f>
        <v>65600000</v>
      </c>
      <c r="G20" s="17">
        <f>[2]REP_EPG034_EjecucionPresupuesta!V16+[2]REP_EPG034_EjecucionPresupuesta!V18</f>
        <v>0</v>
      </c>
      <c r="H20" s="17">
        <f>[2]REP_EPG034_EjecucionPresupuesta!W16+[2]REP_EPG034_EjecucionPresupuesta!W18</f>
        <v>65600000</v>
      </c>
      <c r="I20" s="17">
        <f>[2]REP_EPG034_EjecucionPresupuesta!X16+[2]REP_EPG034_EjecucionPresupuesta!X18</f>
        <v>0</v>
      </c>
      <c r="J20" s="17">
        <f>[2]REP_EPG034_EjecucionPresupuesta!Y16+[2]REP_EPG034_EjecucionPresupuesta!Y18</f>
        <v>0</v>
      </c>
      <c r="K20" s="17">
        <f>[2]REP_EPG034_EjecucionPresupuesta!AA16+[2]REP_EPG034_EjecucionPresupuesta!AA18</f>
        <v>0</v>
      </c>
      <c r="L20" s="8">
        <f t="shared" si="1"/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14" t="s">
        <v>42</v>
      </c>
      <c r="B21" s="15"/>
      <c r="C21" s="15"/>
      <c r="D21" s="15"/>
      <c r="E21" s="14"/>
      <c r="F21" s="16">
        <f t="shared" ref="F21:K21" si="11">SUM(F18:F20)</f>
        <v>4465600000</v>
      </c>
      <c r="G21" s="16">
        <f t="shared" si="11"/>
        <v>1260904000</v>
      </c>
      <c r="H21" s="16">
        <f t="shared" si="11"/>
        <v>3204696000</v>
      </c>
      <c r="I21" s="16">
        <f t="shared" si="11"/>
        <v>450668000</v>
      </c>
      <c r="J21" s="16">
        <f t="shared" si="11"/>
        <v>450668000</v>
      </c>
      <c r="K21" s="16">
        <f t="shared" si="11"/>
        <v>450668000</v>
      </c>
      <c r="L21" s="12">
        <f t="shared" si="1"/>
        <v>0.10091992117520603</v>
      </c>
      <c r="M21" s="12">
        <f t="shared" si="2"/>
        <v>0.10091992117520603</v>
      </c>
      <c r="N21" s="12">
        <f t="shared" si="3"/>
        <v>0.10091992117520603</v>
      </c>
    </row>
    <row r="22" spans="1:14" x14ac:dyDescent="0.25">
      <c r="A22" s="5" t="s">
        <v>43</v>
      </c>
      <c r="B22" s="6" t="s">
        <v>18</v>
      </c>
      <c r="C22" s="6" t="s">
        <v>23</v>
      </c>
      <c r="D22" s="6" t="s">
        <v>39</v>
      </c>
      <c r="E22" s="5" t="s">
        <v>24</v>
      </c>
      <c r="F22" s="19">
        <f>SUM([2]REP_EPG034_EjecucionPresupuesta!T19)</f>
        <v>8488568144</v>
      </c>
      <c r="G22" s="19">
        <f>SUM([2]REP_EPG034_EjecucionPresupuesta!V19)</f>
        <v>0</v>
      </c>
      <c r="H22" s="19">
        <f>SUM([2]REP_EPG034_EjecucionPresupuesta!W19)</f>
        <v>8488568144</v>
      </c>
      <c r="I22" s="19">
        <f>SUM([2]REP_EPG034_EjecucionPresupuesta!X19)</f>
        <v>0</v>
      </c>
      <c r="J22" s="19">
        <f>SUM([2]REP_EPG034_EjecucionPresupuesta!Y19)</f>
        <v>0</v>
      </c>
      <c r="K22" s="19">
        <f>SUM([2]REP_EPG034_EjecucionPresupuesta!AA19)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x14ac:dyDescent="0.25">
      <c r="A23" s="14" t="s">
        <v>44</v>
      </c>
      <c r="B23" s="15"/>
      <c r="C23" s="15"/>
      <c r="D23" s="15"/>
      <c r="E23" s="14"/>
      <c r="F23" s="16">
        <f t="shared" ref="F23:K23" si="12">SUM(F22:F22)</f>
        <v>8488568144</v>
      </c>
      <c r="G23" s="16">
        <f t="shared" si="12"/>
        <v>0</v>
      </c>
      <c r="H23" s="16">
        <f t="shared" si="12"/>
        <v>8488568144</v>
      </c>
      <c r="I23" s="16">
        <f t="shared" si="12"/>
        <v>0</v>
      </c>
      <c r="J23" s="16">
        <f t="shared" si="12"/>
        <v>0</v>
      </c>
      <c r="K23" s="16">
        <f t="shared" si="12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</row>
    <row r="24" spans="1:14" x14ac:dyDescent="0.25">
      <c r="A24" s="14" t="s">
        <v>45</v>
      </c>
      <c r="B24" s="15"/>
      <c r="C24" s="15"/>
      <c r="D24" s="15"/>
      <c r="E24" s="14"/>
      <c r="F24" s="16">
        <f t="shared" ref="F24:K24" si="13">SUM(F25:F26)</f>
        <v>5000000000</v>
      </c>
      <c r="G24" s="16">
        <f t="shared" si="13"/>
        <v>0</v>
      </c>
      <c r="H24" s="16">
        <f t="shared" si="13"/>
        <v>5000000000</v>
      </c>
      <c r="I24" s="16">
        <f t="shared" si="13"/>
        <v>0</v>
      </c>
      <c r="J24" s="16">
        <f t="shared" si="13"/>
        <v>0</v>
      </c>
      <c r="K24" s="16">
        <f t="shared" si="13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</row>
    <row r="25" spans="1:14" ht="22.5" x14ac:dyDescent="0.25">
      <c r="A25" s="5" t="s">
        <v>46</v>
      </c>
      <c r="B25" s="6" t="s">
        <v>18</v>
      </c>
      <c r="C25" s="6" t="s">
        <v>23</v>
      </c>
      <c r="D25" s="18" t="s">
        <v>19</v>
      </c>
      <c r="E25" s="5" t="s">
        <v>24</v>
      </c>
      <c r="F25" s="13">
        <f>SUM([2]REP_EPG034_EjecucionPresupuesta!T20)</f>
        <v>1692500000</v>
      </c>
      <c r="G25" s="13">
        <f>SUM([2]REP_EPG034_EjecucionPresupuesta!V20)</f>
        <v>0</v>
      </c>
      <c r="H25" s="13">
        <f>SUM([2]REP_EPG034_EjecucionPresupuesta!W20)</f>
        <v>1692500000</v>
      </c>
      <c r="I25" s="13">
        <f>SUM([2]REP_EPG034_EjecucionPresupuesta!X20)</f>
        <v>0</v>
      </c>
      <c r="J25" s="13">
        <f>SUM([2]REP_EPG034_EjecucionPresupuesta!Y20)</f>
        <v>0</v>
      </c>
      <c r="K25" s="13">
        <f>SUM([2]REP_EPG034_EjecucionPresupuesta!AA20)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22.5" x14ac:dyDescent="0.25">
      <c r="A26" s="5" t="s">
        <v>47</v>
      </c>
      <c r="B26" s="6" t="s">
        <v>18</v>
      </c>
      <c r="C26" s="6" t="s">
        <v>23</v>
      </c>
      <c r="D26" s="18" t="s">
        <v>19</v>
      </c>
      <c r="E26" s="5" t="s">
        <v>24</v>
      </c>
      <c r="F26" s="13">
        <f>SUM([2]REP_EPG034_EjecucionPresupuesta!T21)</f>
        <v>3307500000</v>
      </c>
      <c r="G26" s="13">
        <f>SUM([2]REP_EPG034_EjecucionPresupuesta!V21)</f>
        <v>0</v>
      </c>
      <c r="H26" s="13">
        <f>SUM([2]REP_EPG034_EjecucionPresupuesta!W21)</f>
        <v>3307500000</v>
      </c>
      <c r="I26" s="13">
        <f>SUM([2]REP_EPG034_EjecucionPresupuesta!X21)</f>
        <v>0</v>
      </c>
      <c r="J26" s="13">
        <f>SUM([2]REP_EPG034_EjecucionPresupuesta!Y21)</f>
        <v>0</v>
      </c>
      <c r="K26" s="13">
        <f>SUM([2]REP_EPG034_EjecucionPresupuesta!AA21)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x14ac:dyDescent="0.25">
      <c r="A27" s="43" t="s">
        <v>48</v>
      </c>
      <c r="B27" s="43"/>
      <c r="C27" s="43"/>
      <c r="D27" s="43"/>
      <c r="E27" s="43"/>
      <c r="F27" s="20">
        <f t="shared" ref="F27:K27" si="14">F8+F23+F24</f>
        <v>1866441868144</v>
      </c>
      <c r="G27" s="20">
        <f t="shared" si="14"/>
        <v>1118495640054.96</v>
      </c>
      <c r="H27" s="20">
        <f t="shared" si="14"/>
        <v>604278828089.04004</v>
      </c>
      <c r="I27" s="20">
        <f t="shared" si="14"/>
        <v>203524511107.95999</v>
      </c>
      <c r="J27" s="20">
        <f t="shared" si="14"/>
        <v>12289815927</v>
      </c>
      <c r="K27" s="20">
        <f t="shared" si="14"/>
        <v>10258488621</v>
      </c>
      <c r="L27" s="21">
        <f t="shared" si="1"/>
        <v>0.10904412003484784</v>
      </c>
      <c r="M27" s="21">
        <f t="shared" si="2"/>
        <v>6.5846229324147453E-3</v>
      </c>
      <c r="N27" s="21">
        <f t="shared" si="3"/>
        <v>5.4962808090032273E-3</v>
      </c>
    </row>
    <row r="28" spans="1:14" x14ac:dyDescent="0.25">
      <c r="F28" s="22"/>
      <c r="G28" s="23"/>
      <c r="H28" s="24"/>
      <c r="I28" s="23"/>
      <c r="K28" s="22"/>
      <c r="L28" s="25"/>
    </row>
    <row r="29" spans="1:14" x14ac:dyDescent="0.25">
      <c r="A29" s="26"/>
      <c r="F29" s="27"/>
      <c r="G29" s="28"/>
      <c r="H29" s="23"/>
      <c r="I29" s="22"/>
      <c r="J29" s="29"/>
      <c r="K29" s="22"/>
      <c r="L29" s="30"/>
    </row>
    <row r="30" spans="1:14" x14ac:dyDescent="0.25">
      <c r="F30" s="31"/>
      <c r="I30" s="22"/>
    </row>
    <row r="31" spans="1:14" x14ac:dyDescent="0.25">
      <c r="F31" s="31"/>
      <c r="I31" s="22"/>
      <c r="K31" s="22"/>
    </row>
    <row r="32" spans="1:14" x14ac:dyDescent="0.25">
      <c r="F32" s="31"/>
      <c r="G32" s="23"/>
      <c r="I32" s="23"/>
    </row>
    <row r="33" spans="9:11" x14ac:dyDescent="0.25">
      <c r="I33" s="22"/>
    </row>
    <row r="34" spans="9:11" x14ac:dyDescent="0.25">
      <c r="I34" s="23"/>
      <c r="K34" s="22"/>
    </row>
  </sheetData>
  <mergeCells count="6">
    <mergeCell ref="A27:E27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Vanessa Andrea Pinzon Arredondo</cp:lastModifiedBy>
  <dcterms:created xsi:type="dcterms:W3CDTF">2023-01-30T15:56:02Z</dcterms:created>
  <dcterms:modified xsi:type="dcterms:W3CDTF">2024-04-02T13:42:51Z</dcterms:modified>
</cp:coreProperties>
</file>