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3/JULIO/"/>
    </mc:Choice>
  </mc:AlternateContent>
  <xr:revisionPtr revIDLastSave="0" documentId="8_{FD0E0D5E-E573-4AF6-A6EA-F1DDB6B7D1F1}" xr6:coauthVersionLast="47" xr6:coauthVersionMax="47" xr10:uidLastSave="{00000000-0000-0000-0000-000000000000}"/>
  <bookViews>
    <workbookView xWindow="-120" yWindow="-120" windowWidth="20730" windowHeight="11160" xr2:uid="{90155D0E-6136-4F06-81FA-59CAD033C50C}"/>
  </bookViews>
  <sheets>
    <sheet name="EJECUCION A 31 JULIO 2023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[2]Avantel!$A$1:$Q$1075</definedName>
    <definedName name="Comod_avantel08">Base [2]Avantel!$A$1:$Q$1075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[2]Avantel!$A$1:$Q$1075</definedName>
    <definedName name="GGGG">Base [2]Avantel!$A$1:$Q$1075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H24" i="1" s="1"/>
  <c r="G26" i="1"/>
  <c r="F26" i="1"/>
  <c r="N26" i="1" s="1"/>
  <c r="M25" i="1"/>
  <c r="K25" i="1"/>
  <c r="J25" i="1"/>
  <c r="I25" i="1"/>
  <c r="H25" i="1"/>
  <c r="G25" i="1"/>
  <c r="F25" i="1"/>
  <c r="N25" i="1" s="1"/>
  <c r="K24" i="1"/>
  <c r="J24" i="1"/>
  <c r="M24" i="1" s="1"/>
  <c r="G24" i="1"/>
  <c r="F24" i="1"/>
  <c r="N24" i="1" s="1"/>
  <c r="K23" i="1"/>
  <c r="G23" i="1"/>
  <c r="M22" i="1"/>
  <c r="L22" i="1"/>
  <c r="K22" i="1"/>
  <c r="J22" i="1"/>
  <c r="J23" i="1" s="1"/>
  <c r="I22" i="1"/>
  <c r="I23" i="1" s="1"/>
  <c r="H22" i="1"/>
  <c r="H23" i="1" s="1"/>
  <c r="G22" i="1"/>
  <c r="F22" i="1"/>
  <c r="F23" i="1" s="1"/>
  <c r="I21" i="1"/>
  <c r="N20" i="1"/>
  <c r="K20" i="1"/>
  <c r="J20" i="1"/>
  <c r="I20" i="1"/>
  <c r="H20" i="1"/>
  <c r="G20" i="1"/>
  <c r="F20" i="1"/>
  <c r="M19" i="1"/>
  <c r="L19" i="1"/>
  <c r="K19" i="1"/>
  <c r="J19" i="1"/>
  <c r="I19" i="1"/>
  <c r="H19" i="1"/>
  <c r="G19" i="1"/>
  <c r="F19" i="1"/>
  <c r="M18" i="1"/>
  <c r="L18" i="1"/>
  <c r="K18" i="1"/>
  <c r="J18" i="1"/>
  <c r="I18" i="1"/>
  <c r="H18" i="1"/>
  <c r="H21" i="1" s="1"/>
  <c r="G18" i="1"/>
  <c r="F18" i="1"/>
  <c r="N18" i="1" s="1"/>
  <c r="I17" i="1"/>
  <c r="N16" i="1"/>
  <c r="K16" i="1"/>
  <c r="K17" i="1" s="1"/>
  <c r="J16" i="1"/>
  <c r="I16" i="1"/>
  <c r="H16" i="1"/>
  <c r="H17" i="1" s="1"/>
  <c r="G16" i="1"/>
  <c r="G17" i="1" s="1"/>
  <c r="F16" i="1"/>
  <c r="K15" i="1"/>
  <c r="G15" i="1"/>
  <c r="M14" i="1"/>
  <c r="L14" i="1"/>
  <c r="K14" i="1"/>
  <c r="J14" i="1"/>
  <c r="I14" i="1"/>
  <c r="H14" i="1"/>
  <c r="H15" i="1" s="1"/>
  <c r="G14" i="1"/>
  <c r="F14" i="1"/>
  <c r="N14" i="1" s="1"/>
  <c r="M13" i="1"/>
  <c r="K13" i="1"/>
  <c r="J13" i="1"/>
  <c r="J15" i="1" s="1"/>
  <c r="I13" i="1"/>
  <c r="H13" i="1"/>
  <c r="G13" i="1"/>
  <c r="F13" i="1"/>
  <c r="F15" i="1" s="1"/>
  <c r="J12" i="1"/>
  <c r="F12" i="1"/>
  <c r="M11" i="1"/>
  <c r="L11" i="1"/>
  <c r="K11" i="1"/>
  <c r="J11" i="1"/>
  <c r="I11" i="1"/>
  <c r="I12" i="1" s="1"/>
  <c r="L12" i="1" s="1"/>
  <c r="H11" i="1"/>
  <c r="H5" i="1" s="1"/>
  <c r="G11" i="1"/>
  <c r="F11" i="1"/>
  <c r="H10" i="1"/>
  <c r="M9" i="1"/>
  <c r="K9" i="1"/>
  <c r="K10" i="1" s="1"/>
  <c r="J9" i="1"/>
  <c r="J10" i="1" s="1"/>
  <c r="I9" i="1"/>
  <c r="H9" i="1"/>
  <c r="G9" i="1"/>
  <c r="G10" i="1" s="1"/>
  <c r="F9" i="1"/>
  <c r="F10" i="1" s="1"/>
  <c r="K7" i="1"/>
  <c r="I7" i="1"/>
  <c r="H7" i="1"/>
  <c r="G7" i="1"/>
  <c r="M6" i="1"/>
  <c r="J6" i="1"/>
  <c r="I6" i="1"/>
  <c r="L6" i="1" s="1"/>
  <c r="H6" i="1"/>
  <c r="F6" i="1"/>
  <c r="J5" i="1"/>
  <c r="F5" i="1"/>
  <c r="N7" i="1" l="1"/>
  <c r="L9" i="1"/>
  <c r="I10" i="1"/>
  <c r="L10" i="1" s="1"/>
  <c r="H8" i="1"/>
  <c r="H27" i="1" s="1"/>
  <c r="L13" i="1"/>
  <c r="I15" i="1"/>
  <c r="L15" i="1" s="1"/>
  <c r="G6" i="1"/>
  <c r="G21" i="1"/>
  <c r="N19" i="1"/>
  <c r="K6" i="1"/>
  <c r="N6" i="1" s="1"/>
  <c r="K21" i="1"/>
  <c r="M23" i="1"/>
  <c r="M5" i="1"/>
  <c r="M10" i="1"/>
  <c r="M15" i="1"/>
  <c r="N15" i="1"/>
  <c r="N23" i="1"/>
  <c r="N10" i="1"/>
  <c r="F7" i="1"/>
  <c r="L7" i="1" s="1"/>
  <c r="L16" i="1"/>
  <c r="F17" i="1"/>
  <c r="N17" i="1" s="1"/>
  <c r="M16" i="1"/>
  <c r="J7" i="1"/>
  <c r="M7" i="1" s="1"/>
  <c r="J17" i="1"/>
  <c r="L25" i="1"/>
  <c r="I24" i="1"/>
  <c r="L24" i="1" s="1"/>
  <c r="I5" i="1"/>
  <c r="G5" i="1"/>
  <c r="G8" i="1" s="1"/>
  <c r="G27" i="1" s="1"/>
  <c r="G12" i="1"/>
  <c r="N11" i="1"/>
  <c r="K5" i="1"/>
  <c r="K12" i="1"/>
  <c r="N12" i="1" s="1"/>
  <c r="M12" i="1"/>
  <c r="L20" i="1"/>
  <c r="F21" i="1"/>
  <c r="L21" i="1" s="1"/>
  <c r="M20" i="1"/>
  <c r="J21" i="1"/>
  <c r="L23" i="1"/>
  <c r="N9" i="1"/>
  <c r="N13" i="1"/>
  <c r="H12" i="1"/>
  <c r="N22" i="1"/>
  <c r="K8" i="1" l="1"/>
  <c r="N5" i="1"/>
  <c r="I8" i="1"/>
  <c r="L5" i="1"/>
  <c r="M17" i="1"/>
  <c r="L17" i="1"/>
  <c r="M21" i="1"/>
  <c r="J8" i="1"/>
  <c r="N21" i="1"/>
  <c r="F8" i="1"/>
  <c r="F27" i="1" s="1"/>
  <c r="J27" i="1" l="1"/>
  <c r="M27" i="1" s="1"/>
  <c r="M8" i="1"/>
  <c r="I27" i="1"/>
  <c r="L27" i="1" s="1"/>
  <c r="L8" i="1"/>
  <c r="K27" i="1"/>
  <c r="N27" i="1" s="1"/>
  <c r="N8" i="1"/>
</calcChain>
</file>

<file path=xl/sharedStrings.xml><?xml version="1.0" encoding="utf-8"?>
<sst xmlns="http://schemas.openxmlformats.org/spreadsheetml/2006/main" count="95" uniqueCount="51">
  <si>
    <t>UNIDAD NACIONAL DE PROTECCION - UNP EJECUCION A JULIO 31 DE 2023</t>
  </si>
  <si>
    <t>UNIDAD EJECUTORA: 37-08-00  MES: JULIO 31 DE 2023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</si>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</sst>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E4113211-DA2C-403D-BF87-6A25853AB7E6}"/>
    <cellStyle name="Millares 4 7 2 7 5 2 2 2" xfId="2" xr:uid="{95B6750C-DAF0-46C7-94EE-53D897198ED8}"/>
    <cellStyle name="Normal" xfId="0" builtinId="0"/>
    <cellStyle name="Normal 2 4" xfId="1" xr:uid="{10E1D2A9-E419-42EB-9160-78CB8FFC7D94}"/>
    <cellStyle name="Porcentaje 2" xfId="3" xr:uid="{0AFF9F07-940C-4DEA-9768-67AE9BD85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essa_pinzon_unp_gov_co/Documents/VANESSA%20ANDREA%20PINZON%20AREDONDO/REPORTES/AGREGADA/JULIO/E.P.%20AGREGADA%20A%2031%20DE%20JULIO%20DE%20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JULIO 2023"/>
    </sheetNames>
    <sheetDataSet>
      <sheetData sheetId="0">
        <row r="5">
          <cell r="T5">
            <v>70381900000</v>
          </cell>
          <cell r="V5">
            <v>70381900000</v>
          </cell>
          <cell r="W5">
            <v>0</v>
          </cell>
          <cell r="X5">
            <v>41841617490.279999</v>
          </cell>
          <cell r="Y5">
            <v>41822991852.279999</v>
          </cell>
          <cell r="AA5">
            <v>41822991852.279999</v>
          </cell>
        </row>
        <row r="6">
          <cell r="T6">
            <v>28851500000</v>
          </cell>
          <cell r="V6">
            <v>28851500000</v>
          </cell>
          <cell r="W6">
            <v>0</v>
          </cell>
          <cell r="X6">
            <v>17050045010</v>
          </cell>
          <cell r="Y6">
            <v>17049547110</v>
          </cell>
          <cell r="AA6">
            <v>17049547110</v>
          </cell>
        </row>
        <row r="7">
          <cell r="T7">
            <v>6951200000</v>
          </cell>
          <cell r="V7">
            <v>6951200000</v>
          </cell>
          <cell r="W7">
            <v>0</v>
          </cell>
          <cell r="X7">
            <v>4431154584.3999996</v>
          </cell>
          <cell r="Y7">
            <v>4430241483.3999996</v>
          </cell>
          <cell r="AA7">
            <v>4430241483.3999996</v>
          </cell>
        </row>
        <row r="8">
          <cell r="T8">
            <v>1499288618156</v>
          </cell>
          <cell r="V8">
            <v>1473727534230.8899</v>
          </cell>
          <cell r="W8">
            <v>25561083925.110001</v>
          </cell>
          <cell r="X8">
            <v>1271983918006.52</v>
          </cell>
          <cell r="Y8">
            <v>599521832619.41003</v>
          </cell>
          <cell r="AA8">
            <v>586327465128.08997</v>
          </cell>
        </row>
        <row r="9">
          <cell r="T9">
            <v>145958781844</v>
          </cell>
          <cell r="V9">
            <v>0</v>
          </cell>
          <cell r="W9">
            <v>31000000000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338900000</v>
          </cell>
          <cell r="W10">
            <v>0</v>
          </cell>
          <cell r="X10">
            <v>128006881</v>
          </cell>
          <cell r="Y10">
            <v>79273416</v>
          </cell>
          <cell r="AA10">
            <v>79273416</v>
          </cell>
        </row>
        <row r="11">
          <cell r="T11">
            <v>23696300000</v>
          </cell>
          <cell r="V11">
            <v>22694135329</v>
          </cell>
          <cell r="W11">
            <v>1002164671</v>
          </cell>
          <cell r="X11">
            <v>5444135329</v>
          </cell>
          <cell r="Y11">
            <v>3181481197.4000001</v>
          </cell>
          <cell r="AA11">
            <v>3181481197.4000001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3969995359</v>
          </cell>
          <cell r="Y12">
            <v>3909333194</v>
          </cell>
          <cell r="AA12">
            <v>3905139322</v>
          </cell>
        </row>
        <row r="13">
          <cell r="T13">
            <v>19326100000</v>
          </cell>
          <cell r="V13">
            <v>18303506094</v>
          </cell>
          <cell r="W13">
            <v>1022593906</v>
          </cell>
          <cell r="X13">
            <v>11040982400</v>
          </cell>
          <cell r="Y13">
            <v>11040982400</v>
          </cell>
          <cell r="AA13">
            <v>11040982400</v>
          </cell>
        </row>
        <row r="14">
          <cell r="T14">
            <v>144674100000</v>
          </cell>
          <cell r="V14">
            <v>142012118037</v>
          </cell>
          <cell r="W14">
            <v>2661981963</v>
          </cell>
          <cell r="X14">
            <v>90235769147</v>
          </cell>
          <cell r="Y14">
            <v>8002713267.4399996</v>
          </cell>
          <cell r="AA14">
            <v>8002713267.4399996</v>
          </cell>
        </row>
        <row r="15">
          <cell r="T15">
            <v>1900000000</v>
          </cell>
          <cell r="V15">
            <v>1291984000</v>
          </cell>
          <cell r="W15">
            <v>608016000</v>
          </cell>
          <cell r="X15">
            <v>945731700</v>
          </cell>
          <cell r="Y15">
            <v>945731700</v>
          </cell>
          <cell r="AA15">
            <v>945731700</v>
          </cell>
        </row>
        <row r="16">
          <cell r="T16">
            <v>41000000</v>
          </cell>
          <cell r="V16">
            <v>11000000</v>
          </cell>
          <cell r="W16">
            <v>30000000</v>
          </cell>
          <cell r="X16">
            <v>1017136</v>
          </cell>
          <cell r="Y16">
            <v>1017136</v>
          </cell>
          <cell r="AA16">
            <v>1017136</v>
          </cell>
        </row>
        <row r="17">
          <cell r="T17">
            <v>3050000000</v>
          </cell>
          <cell r="V17">
            <v>0</v>
          </cell>
          <cell r="W17">
            <v>3050000000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24600000</v>
          </cell>
          <cell r="V18">
            <v>0</v>
          </cell>
          <cell r="W18">
            <v>24600000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8488568144</v>
          </cell>
          <cell r="V19">
            <v>0</v>
          </cell>
          <cell r="W19">
            <v>8488568144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1692500000</v>
          </cell>
          <cell r="V20">
            <v>1692500000</v>
          </cell>
          <cell r="W20">
            <v>0</v>
          </cell>
          <cell r="X20">
            <v>773031550</v>
          </cell>
          <cell r="Y20">
            <v>0</v>
          </cell>
          <cell r="AA20">
            <v>0</v>
          </cell>
        </row>
        <row r="21">
          <cell r="T21">
            <v>3307500000</v>
          </cell>
          <cell r="V21">
            <v>2705486750</v>
          </cell>
          <cell r="W21">
            <v>602013250</v>
          </cell>
          <cell r="X21">
            <v>2705486750</v>
          </cell>
          <cell r="Y21">
            <v>262144438</v>
          </cell>
          <cell r="AA21">
            <v>262144438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24C5-2DE4-422A-BBD1-6B23DFFFD388}">
  <sheetPr>
    <pageSetUpPr fitToPage="1"/>
  </sheetPr>
  <dimension ref="A1:N32"/>
  <sheetViews>
    <sheetView tabSelected="1" zoomScaleNormal="100" workbookViewId="0">
      <selection activeCell="G27" sqref="G27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6" width="17.28515625" style="2" bestFit="1" customWidth="1"/>
    <col min="7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 t="shared" ref="F5:K5" si="0">F9+F11+F13+F14+F18+F20</f>
        <v>1805229200000</v>
      </c>
      <c r="G5" s="18">
        <f t="shared" si="0"/>
        <v>1631021959653.8899</v>
      </c>
      <c r="H5" s="18">
        <f t="shared" si="0"/>
        <v>59248458502.110001</v>
      </c>
      <c r="I5" s="18">
        <f t="shared" si="0"/>
        <v>1356836603896.2</v>
      </c>
      <c r="J5" s="18">
        <f t="shared" si="0"/>
        <v>681982432108.49011</v>
      </c>
      <c r="K5" s="18">
        <f t="shared" si="0"/>
        <v>668783870745.17004</v>
      </c>
      <c r="L5" s="19">
        <f t="shared" ref="L5:L27" si="1">+I5/F5</f>
        <v>0.75161458938078329</v>
      </c>
      <c r="M5" s="19">
        <f t="shared" ref="M5:M27" si="2">+J5/F5</f>
        <v>0.3777816313343979</v>
      </c>
      <c r="N5" s="19">
        <f t="shared" ref="N5:N27" si="3">+K5/F5</f>
        <v>0.37047033736501161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3050000000</v>
      </c>
      <c r="G6" s="18">
        <f t="shared" si="4"/>
        <v>0</v>
      </c>
      <c r="H6" s="18">
        <f t="shared" si="4"/>
        <v>3050000000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144674100000</v>
      </c>
      <c r="G7" s="18">
        <f t="shared" si="5"/>
        <v>142012118037</v>
      </c>
      <c r="H7" s="18">
        <f t="shared" si="5"/>
        <v>2661981963</v>
      </c>
      <c r="I7" s="18">
        <f t="shared" si="5"/>
        <v>90235769147</v>
      </c>
      <c r="J7" s="18">
        <f t="shared" si="5"/>
        <v>8002713267.4399996</v>
      </c>
      <c r="K7" s="18">
        <f t="shared" si="5"/>
        <v>8002713267.4399996</v>
      </c>
      <c r="L7" s="19">
        <f t="shared" si="1"/>
        <v>0.62371750815799099</v>
      </c>
      <c r="M7" s="19">
        <f t="shared" si="2"/>
        <v>5.531545222980478E-2</v>
      </c>
      <c r="N7" s="19">
        <f t="shared" si="3"/>
        <v>5.531545222980478E-2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:K8" si="6">SUM(F5:F7)</f>
        <v>1952953300000</v>
      </c>
      <c r="G8" s="21">
        <f t="shared" si="6"/>
        <v>1773034077690.8899</v>
      </c>
      <c r="H8" s="21">
        <f t="shared" si="6"/>
        <v>64960440465.110001</v>
      </c>
      <c r="I8" s="21">
        <f t="shared" si="6"/>
        <v>1447072373043.2</v>
      </c>
      <c r="J8" s="21">
        <f t="shared" si="6"/>
        <v>689985145375.93005</v>
      </c>
      <c r="K8" s="21">
        <f t="shared" si="6"/>
        <v>676786584012.60999</v>
      </c>
      <c r="L8" s="23">
        <f t="shared" si="1"/>
        <v>0.74096619363258709</v>
      </c>
      <c r="M8" s="23">
        <f t="shared" si="2"/>
        <v>0.35330345348039305</v>
      </c>
      <c r="N8" s="23">
        <f t="shared" si="3"/>
        <v>0.34654519594124961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106184600000</v>
      </c>
      <c r="G9" s="24">
        <f>SUM([1]REP_EPG034_EjecucionPresupuesta!V5:V7)</f>
        <v>106184600000</v>
      </c>
      <c r="H9" s="24">
        <f>SUM([1]REP_EPG034_EjecucionPresupuesta!W5:W7)</f>
        <v>0</v>
      </c>
      <c r="I9" s="24">
        <f>SUM([1]REP_EPG034_EjecucionPresupuesta!X5:X7)</f>
        <v>63322817084.68</v>
      </c>
      <c r="J9" s="24">
        <f>SUM([1]REP_EPG034_EjecucionPresupuesta!Y5:Y7)</f>
        <v>63302780445.68</v>
      </c>
      <c r="K9" s="24">
        <f>SUM([1]REP_EPG034_EjecucionPresupuesta!AA5:AA7)</f>
        <v>63302780445.68</v>
      </c>
      <c r="L9" s="19">
        <f t="shared" si="1"/>
        <v>0.59634652373960062</v>
      </c>
      <c r="M9" s="19">
        <f t="shared" si="2"/>
        <v>0.59615782745972579</v>
      </c>
      <c r="N9" s="19">
        <f t="shared" si="3"/>
        <v>0.59615782745972579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7">SUM(F9)</f>
        <v>106184600000</v>
      </c>
      <c r="G10" s="25">
        <f t="shared" si="7"/>
        <v>106184600000</v>
      </c>
      <c r="H10" s="25">
        <f t="shared" si="7"/>
        <v>0</v>
      </c>
      <c r="I10" s="25">
        <f t="shared" si="7"/>
        <v>63322817084.68</v>
      </c>
      <c r="J10" s="25">
        <f t="shared" si="7"/>
        <v>63302780445.68</v>
      </c>
      <c r="K10" s="25">
        <f t="shared" si="7"/>
        <v>63302780445.68</v>
      </c>
      <c r="L10" s="23">
        <f t="shared" si="1"/>
        <v>0.59634652373960062</v>
      </c>
      <c r="M10" s="23">
        <f t="shared" si="2"/>
        <v>0.59615782745972579</v>
      </c>
      <c r="N10" s="23">
        <f t="shared" si="3"/>
        <v>0.59615782745972579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1499288618156</v>
      </c>
      <c r="G11" s="24">
        <f>SUM([1]REP_EPG034_EjecucionPresupuesta!V8)</f>
        <v>1473727534230.8899</v>
      </c>
      <c r="H11" s="24">
        <f>SUM([1]REP_EPG034_EjecucionPresupuesta!W8)</f>
        <v>25561083925.110001</v>
      </c>
      <c r="I11" s="24">
        <f>SUM([1]REP_EPG034_EjecucionPresupuesta!X8)</f>
        <v>1271983918006.52</v>
      </c>
      <c r="J11" s="24">
        <f>SUM([1]REP_EPG034_EjecucionPresupuesta!Y8)</f>
        <v>599521832619.41003</v>
      </c>
      <c r="K11" s="24">
        <f>SUM([1]REP_EPG034_EjecucionPresupuesta!AA8)</f>
        <v>586327465128.08997</v>
      </c>
      <c r="L11" s="19">
        <f t="shared" si="1"/>
        <v>0.8483916322735473</v>
      </c>
      <c r="M11" s="19">
        <f t="shared" si="2"/>
        <v>0.39987086232720948</v>
      </c>
      <c r="N11" s="19">
        <f t="shared" si="3"/>
        <v>0.3910704436943061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8">SUM(F11:F11)</f>
        <v>1499288618156</v>
      </c>
      <c r="G12" s="25">
        <f t="shared" si="8"/>
        <v>1473727534230.8899</v>
      </c>
      <c r="H12" s="25">
        <f t="shared" si="8"/>
        <v>25561083925.110001</v>
      </c>
      <c r="I12" s="25">
        <f t="shared" si="8"/>
        <v>1271983918006.52</v>
      </c>
      <c r="J12" s="25">
        <f t="shared" si="8"/>
        <v>599521832619.41003</v>
      </c>
      <c r="K12" s="25">
        <f t="shared" si="8"/>
        <v>586327465128.08997</v>
      </c>
      <c r="L12" s="23">
        <f t="shared" si="1"/>
        <v>0.8483916322735473</v>
      </c>
      <c r="M12" s="23">
        <f t="shared" si="2"/>
        <v>0.39987086232720948</v>
      </c>
      <c r="N12" s="23">
        <f t="shared" si="3"/>
        <v>0.3910704436943061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8470300000</v>
      </c>
      <c r="G13" s="24">
        <f>SUM([1]REP_EPG034_EjecucionPresupuesta!V12)</f>
        <v>8470300000</v>
      </c>
      <c r="H13" s="24">
        <f>SUM([1]REP_EPG034_EjecucionPresupuesta!W12)</f>
        <v>0</v>
      </c>
      <c r="I13" s="24">
        <f>SUM([1]REP_EPG034_EjecucionPresupuesta!X12)</f>
        <v>3969995359</v>
      </c>
      <c r="J13" s="24">
        <f>SUM([1]REP_EPG034_EjecucionPresupuesta!Y12)</f>
        <v>3909333194</v>
      </c>
      <c r="K13" s="24">
        <f>SUM([1]REP_EPG034_EjecucionPresupuesta!AA12)</f>
        <v>3905139322</v>
      </c>
      <c r="L13" s="19">
        <f t="shared" si="1"/>
        <v>0.46869595634156996</v>
      </c>
      <c r="M13" s="19">
        <f t="shared" si="2"/>
        <v>0.4615342070528789</v>
      </c>
      <c r="N13" s="19">
        <f t="shared" si="3"/>
        <v>0.46103908031592744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189320081844</v>
      </c>
      <c r="G14" s="24">
        <f>[1]REP_EPG034_EjecucionPresupuesta!V9+[1]REP_EPG034_EjecucionPresupuesta!V10+[1]REP_EPG034_EjecucionPresupuesta!V11+[1]REP_EPG034_EjecucionPresupuesta!V13</f>
        <v>41336541423</v>
      </c>
      <c r="H14" s="24">
        <f>[1]REP_EPG034_EjecucionPresupuesta!W9+[1]REP_EPG034_EjecucionPresupuesta!W10+[1]REP_EPG034_EjecucionPresupuesta!W11+[1]REP_EPG034_EjecucionPresupuesta!W13</f>
        <v>33024758577</v>
      </c>
      <c r="I14" s="24">
        <f>[1]REP_EPG034_EjecucionPresupuesta!X9+[1]REP_EPG034_EjecucionPresupuesta!X10+[1]REP_EPG034_EjecucionPresupuesta!X11+[1]REP_EPG034_EjecucionPresupuesta!X13</f>
        <v>16613124610</v>
      </c>
      <c r="J14" s="24">
        <f>[1]REP_EPG034_EjecucionPresupuesta!Y9+[1]REP_EPG034_EjecucionPresupuesta!Y10+[1]REP_EPG034_EjecucionPresupuesta!Y11+[1]REP_EPG034_EjecucionPresupuesta!Y13</f>
        <v>14301737013.4</v>
      </c>
      <c r="K14" s="24">
        <f>[1]REP_EPG034_EjecucionPresupuesta!AA9+[1]REP_EPG034_EjecucionPresupuesta!AA10+[1]REP_EPG034_EjecucionPresupuesta!AA11+[1]REP_EPG034_EjecucionPresupuesta!AA13</f>
        <v>14301737013.4</v>
      </c>
      <c r="L14" s="19">
        <f t="shared" si="1"/>
        <v>8.7751518212892163E-2</v>
      </c>
      <c r="M14" s="19">
        <f t="shared" si="2"/>
        <v>7.5542630629035171E-2</v>
      </c>
      <c r="N14" s="19">
        <f t="shared" si="3"/>
        <v>7.5542630629035171E-2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9">SUM(F13:F14)</f>
        <v>197790381844</v>
      </c>
      <c r="G15" s="27">
        <f t="shared" si="9"/>
        <v>49806841423</v>
      </c>
      <c r="H15" s="27">
        <f t="shared" si="9"/>
        <v>33024758577</v>
      </c>
      <c r="I15" s="27">
        <f t="shared" si="9"/>
        <v>20583119969</v>
      </c>
      <c r="J15" s="27">
        <f t="shared" si="9"/>
        <v>18211070207.400002</v>
      </c>
      <c r="K15" s="27">
        <f t="shared" si="9"/>
        <v>18206876335.400002</v>
      </c>
      <c r="L15" s="23">
        <f t="shared" si="1"/>
        <v>0.10406532298033679</v>
      </c>
      <c r="M15" s="23">
        <f t="shared" si="2"/>
        <v>9.2072577228569805E-2</v>
      </c>
      <c r="N15" s="23">
        <f t="shared" si="3"/>
        <v>9.2051373609056561E-2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144674100000</v>
      </c>
      <c r="G16" s="28">
        <f>SUM([1]REP_EPG034_EjecucionPresupuesta!V14)</f>
        <v>142012118037</v>
      </c>
      <c r="H16" s="28">
        <f>SUM([1]REP_EPG034_EjecucionPresupuesta!W14)</f>
        <v>2661981963</v>
      </c>
      <c r="I16" s="28">
        <f>SUM([1]REP_EPG034_EjecucionPresupuesta!X14)</f>
        <v>90235769147</v>
      </c>
      <c r="J16" s="28">
        <f>SUM([1]REP_EPG034_EjecucionPresupuesta!Y14)</f>
        <v>8002713267.4399996</v>
      </c>
      <c r="K16" s="28">
        <f>SUM([1]REP_EPG034_EjecucionPresupuesta!AA14)</f>
        <v>8002713267.4399996</v>
      </c>
      <c r="L16" s="19">
        <f t="shared" si="1"/>
        <v>0.62371750815799099</v>
      </c>
      <c r="M16" s="19">
        <f t="shared" si="2"/>
        <v>5.531545222980478E-2</v>
      </c>
      <c r="N16" s="19">
        <f t="shared" si="3"/>
        <v>5.531545222980478E-2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0">SUM(F16)</f>
        <v>144674100000</v>
      </c>
      <c r="G17" s="27">
        <f t="shared" si="10"/>
        <v>142012118037</v>
      </c>
      <c r="H17" s="27">
        <f t="shared" si="10"/>
        <v>2661981963</v>
      </c>
      <c r="I17" s="27">
        <f t="shared" si="10"/>
        <v>90235769147</v>
      </c>
      <c r="J17" s="27">
        <f t="shared" si="10"/>
        <v>8002713267.4399996</v>
      </c>
      <c r="K17" s="27">
        <f t="shared" si="10"/>
        <v>8002713267.4399996</v>
      </c>
      <c r="L17" s="23">
        <f t="shared" si="1"/>
        <v>0.62371750815799099</v>
      </c>
      <c r="M17" s="23">
        <f t="shared" si="2"/>
        <v>5.531545222980478E-2</v>
      </c>
      <c r="N17" s="23">
        <f t="shared" si="3"/>
        <v>5.531545222980478E-2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1900000000</v>
      </c>
      <c r="G18" s="28">
        <f>SUM([1]REP_EPG034_EjecucionPresupuesta!V15)</f>
        <v>1291984000</v>
      </c>
      <c r="H18" s="28">
        <f>SUM([1]REP_EPG034_EjecucionPresupuesta!W15)</f>
        <v>608016000</v>
      </c>
      <c r="I18" s="28">
        <f>SUM([1]REP_EPG034_EjecucionPresupuesta!X15)</f>
        <v>945731700</v>
      </c>
      <c r="J18" s="28">
        <f>SUM([1]REP_EPG034_EjecucionPresupuesta!Y15)</f>
        <v>945731700</v>
      </c>
      <c r="K18" s="28">
        <f>SUM([1]REP_EPG034_EjecucionPresupuesta!AA15)</f>
        <v>945731700</v>
      </c>
      <c r="L18" s="19">
        <f t="shared" si="1"/>
        <v>0.49775352631578945</v>
      </c>
      <c r="M18" s="19">
        <f t="shared" si="2"/>
        <v>0.49775352631578945</v>
      </c>
      <c r="N18" s="19">
        <f t="shared" si="3"/>
        <v>0.49775352631578945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3050000000</v>
      </c>
      <c r="G19" s="28">
        <f>SUM([1]REP_EPG034_EjecucionPresupuesta!V17)</f>
        <v>0</v>
      </c>
      <c r="H19" s="28">
        <f>SUM([1]REP_EPG034_EjecucionPresupuesta!W17)</f>
        <v>3050000000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11000000</v>
      </c>
      <c r="H20" s="28">
        <f>[1]REP_EPG034_EjecucionPresupuesta!W16+[1]REP_EPG034_EjecucionPresupuesta!W18</f>
        <v>54600000</v>
      </c>
      <c r="I20" s="28">
        <f>[1]REP_EPG034_EjecucionPresupuesta!X16+[1]REP_EPG034_EjecucionPresupuesta!X18</f>
        <v>1017136</v>
      </c>
      <c r="J20" s="28">
        <f>[1]REP_EPG034_EjecucionPresupuesta!Y16+[1]REP_EPG034_EjecucionPresupuesta!Y18</f>
        <v>1017136</v>
      </c>
      <c r="K20" s="28">
        <f>[1]REP_EPG034_EjecucionPresupuesta!AA16+[1]REP_EPG034_EjecucionPresupuesta!AA18</f>
        <v>1017136</v>
      </c>
      <c r="L20" s="19">
        <f t="shared" si="1"/>
        <v>1.5505121951219513E-2</v>
      </c>
      <c r="M20" s="19">
        <f t="shared" si="2"/>
        <v>1.5505121951219513E-2</v>
      </c>
      <c r="N20" s="19">
        <f t="shared" si="3"/>
        <v>1.5505121951219513E-2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1">SUM(F18:F20)</f>
        <v>5015600000</v>
      </c>
      <c r="G21" s="27">
        <f t="shared" si="11"/>
        <v>1302984000</v>
      </c>
      <c r="H21" s="27">
        <f t="shared" si="11"/>
        <v>3712616000</v>
      </c>
      <c r="I21" s="27">
        <f t="shared" si="11"/>
        <v>946748836</v>
      </c>
      <c r="J21" s="27">
        <f t="shared" si="11"/>
        <v>946748836</v>
      </c>
      <c r="K21" s="27">
        <f t="shared" si="11"/>
        <v>946748836</v>
      </c>
      <c r="L21" s="23">
        <f t="shared" si="1"/>
        <v>0.18876083339979266</v>
      </c>
      <c r="M21" s="23">
        <f t="shared" si="2"/>
        <v>0.18876083339979266</v>
      </c>
      <c r="N21" s="23">
        <f t="shared" si="3"/>
        <v>0.18876083339979266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8488568144</v>
      </c>
      <c r="G22" s="30">
        <f>SUM([1]REP_EPG034_EjecucionPresupuesta!V19)</f>
        <v>0</v>
      </c>
      <c r="H22" s="30">
        <f>SUM([1]REP_EPG034_EjecucionPresupuesta!W19)</f>
        <v>8488568144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5" t="s">
        <v>46</v>
      </c>
      <c r="B23" s="26"/>
      <c r="C23" s="26"/>
      <c r="D23" s="26"/>
      <c r="E23" s="25"/>
      <c r="F23" s="27">
        <f t="shared" ref="F23:K23" si="12">SUM(F22:F22)</f>
        <v>8488568144</v>
      </c>
      <c r="G23" s="27">
        <f t="shared" si="12"/>
        <v>0</v>
      </c>
      <c r="H23" s="27">
        <f t="shared" si="12"/>
        <v>8488568144</v>
      </c>
      <c r="I23" s="27">
        <f t="shared" si="12"/>
        <v>0</v>
      </c>
      <c r="J23" s="27">
        <f t="shared" si="12"/>
        <v>0</v>
      </c>
      <c r="K23" s="27">
        <f t="shared" si="12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 t="shared" ref="F24:K24" si="13">SUM(F25:F26)</f>
        <v>5000000000</v>
      </c>
      <c r="G24" s="27">
        <f t="shared" si="13"/>
        <v>4397986750</v>
      </c>
      <c r="H24" s="27">
        <f t="shared" si="13"/>
        <v>602013250</v>
      </c>
      <c r="I24" s="27">
        <f t="shared" si="13"/>
        <v>3478518300</v>
      </c>
      <c r="J24" s="27">
        <f t="shared" si="13"/>
        <v>262144438</v>
      </c>
      <c r="K24" s="27">
        <f t="shared" si="13"/>
        <v>262144438</v>
      </c>
      <c r="L24" s="23">
        <f t="shared" si="1"/>
        <v>0.69570365999999995</v>
      </c>
      <c r="M24" s="23">
        <f t="shared" si="2"/>
        <v>5.2428887600000001E-2</v>
      </c>
      <c r="N24" s="23">
        <f t="shared" si="3"/>
        <v>5.2428887600000001E-2</v>
      </c>
    </row>
    <row r="25" spans="1:14" ht="22.5" x14ac:dyDescent="0.2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SUM([1]REP_EPG034_EjecucionPresupuesta!T20)</f>
        <v>1692500000</v>
      </c>
      <c r="G25" s="24">
        <f>SUM([1]REP_EPG034_EjecucionPresupuesta!V20)</f>
        <v>1692500000</v>
      </c>
      <c r="H25" s="24">
        <f>SUM([1]REP_EPG034_EjecucionPresupuesta!W20)</f>
        <v>0</v>
      </c>
      <c r="I25" s="24">
        <f>SUM([1]REP_EPG034_EjecucionPresupuesta!X20)</f>
        <v>773031550</v>
      </c>
      <c r="J25" s="24">
        <f>SUM([1]REP_EPG034_EjecucionPresupuesta!Y20)</f>
        <v>0</v>
      </c>
      <c r="K25" s="24">
        <f>SUM([1]REP_EPG034_EjecucionPresupuesta!AA20)</f>
        <v>0</v>
      </c>
      <c r="L25" s="19">
        <f t="shared" si="1"/>
        <v>0.45673946824224521</v>
      </c>
      <c r="M25" s="19">
        <f t="shared" si="2"/>
        <v>0</v>
      </c>
      <c r="N25" s="19">
        <f t="shared" si="3"/>
        <v>0</v>
      </c>
    </row>
    <row r="26" spans="1:14" ht="22.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3307500000</v>
      </c>
      <c r="G26" s="24">
        <f>SUM([1]REP_EPG034_EjecucionPresupuesta!V21)</f>
        <v>2705486750</v>
      </c>
      <c r="H26" s="24">
        <f>SUM([1]REP_EPG034_EjecucionPresupuesta!W21)</f>
        <v>602013250</v>
      </c>
      <c r="I26" s="24">
        <f>SUM([1]REP_EPG034_EjecucionPresupuesta!X21)</f>
        <v>2705486750</v>
      </c>
      <c r="J26" s="24">
        <f>SUM([1]REP_EPG034_EjecucionPresupuesta!Y21)</f>
        <v>262144438</v>
      </c>
      <c r="K26" s="24">
        <f>SUM([1]REP_EPG034_EjecucionPresupuesta!AA21)</f>
        <v>262144438</v>
      </c>
      <c r="L26" s="19">
        <f t="shared" si="1"/>
        <v>0.81798541194255481</v>
      </c>
      <c r="M26" s="19">
        <f t="shared" si="2"/>
        <v>7.9257577626606193E-2</v>
      </c>
      <c r="N26" s="19">
        <f t="shared" si="3"/>
        <v>7.9257577626606193E-2</v>
      </c>
    </row>
    <row r="27" spans="1:14" x14ac:dyDescent="0.25">
      <c r="A27" s="31" t="s">
        <v>50</v>
      </c>
      <c r="B27" s="31"/>
      <c r="C27" s="31"/>
      <c r="D27" s="31"/>
      <c r="E27" s="31"/>
      <c r="F27" s="32">
        <f t="shared" ref="F27:K27" si="14">F8+F23+F24</f>
        <v>1966441868144</v>
      </c>
      <c r="G27" s="32">
        <f t="shared" si="14"/>
        <v>1777432064440.8899</v>
      </c>
      <c r="H27" s="32">
        <f t="shared" si="14"/>
        <v>74051021859.110001</v>
      </c>
      <c r="I27" s="32">
        <f t="shared" si="14"/>
        <v>1450550891343.2</v>
      </c>
      <c r="J27" s="32">
        <f t="shared" si="14"/>
        <v>690247289813.93005</v>
      </c>
      <c r="K27" s="32">
        <f t="shared" si="14"/>
        <v>677048728450.60999</v>
      </c>
      <c r="L27" s="33">
        <f t="shared" si="1"/>
        <v>0.73765256672056267</v>
      </c>
      <c r="M27" s="33">
        <f t="shared" si="2"/>
        <v>0.3510133205541493</v>
      </c>
      <c r="N27" s="33">
        <f t="shared" si="3"/>
        <v>0.3443014204582785</v>
      </c>
    </row>
    <row r="28" spans="1:14" x14ac:dyDescent="0.25">
      <c r="F28" s="34"/>
      <c r="G28" s="35"/>
      <c r="H28" s="36"/>
      <c r="I28" s="35"/>
      <c r="K28" s="34"/>
      <c r="L28" s="37"/>
    </row>
    <row r="29" spans="1:14" x14ac:dyDescent="0.25">
      <c r="F29" s="38"/>
      <c r="I29" s="34"/>
      <c r="K29" s="34"/>
    </row>
    <row r="30" spans="1:14" x14ac:dyDescent="0.25">
      <c r="F30" s="38"/>
      <c r="G30" s="35"/>
      <c r="I30" s="35"/>
    </row>
    <row r="31" spans="1:14" x14ac:dyDescent="0.25">
      <c r="I31" s="34"/>
    </row>
    <row r="32" spans="1:14" x14ac:dyDescent="0.25">
      <c r="I32" s="35"/>
      <c r="K32" s="34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2023-09-21T14:34:55Z</dcterms:created>
  <dcterms:modified xsi:type="dcterms:W3CDTF">2023-09-21T14:35:56Z</dcterms:modified>
</cp:coreProperties>
</file>