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vanessa_pinzon_unp_gov_co/Documents/VANESSA ANDREA PINZON AREDONDO/TRABAJO VIRTUAL VANESSA/CALIDAD/INDICADORES/2022/DICIEMBRE 2022/"/>
    </mc:Choice>
  </mc:AlternateContent>
  <xr:revisionPtr revIDLastSave="2" documentId="13_ncr:1_{2DB19B8D-5894-40AA-BF2D-29533CFFDA6F}" xr6:coauthVersionLast="47" xr6:coauthVersionMax="47" xr10:uidLastSave="{8607B8AD-DC56-4D06-BD83-0AB71FFE1A5C}"/>
  <bookViews>
    <workbookView xWindow="-120" yWindow="-120" windowWidth="20730" windowHeight="11160" xr2:uid="{F6AEAFA9-2390-49EC-9729-426AA4CF645A}"/>
  </bookViews>
  <sheets>
    <sheet name="EJECUCION A 31 DICIEMBRE 2022" sheetId="1" r:id="rId1"/>
  </sheets>
  <externalReferences>
    <externalReference r:id="rId2"/>
    <externalReference r:id="rId3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[1]Avantel!$A$1:$Q$1075</definedName>
    <definedName name="Comod_avantel08">Base [1]Avantel!$A$1:$Q$1075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[1]Avantel!$A$1:$Q$1075</definedName>
    <definedName name="GGGG">Base [1]Avantel!$A$1:$Q$1075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K31" i="1"/>
  <c r="J31" i="1"/>
  <c r="M31" i="1" s="1"/>
  <c r="I31" i="1"/>
  <c r="L31" i="1" s="1"/>
  <c r="H31" i="1"/>
  <c r="G31" i="1"/>
  <c r="F31" i="1"/>
  <c r="K30" i="1"/>
  <c r="J30" i="1"/>
  <c r="I30" i="1"/>
  <c r="L30" i="1" s="1"/>
  <c r="H30" i="1"/>
  <c r="G30" i="1"/>
  <c r="F30" i="1"/>
  <c r="K29" i="1"/>
  <c r="J29" i="1"/>
  <c r="I29" i="1"/>
  <c r="L29" i="1" s="1"/>
  <c r="H29" i="1"/>
  <c r="G29" i="1"/>
  <c r="F29" i="1"/>
  <c r="L28" i="1"/>
  <c r="K28" i="1"/>
  <c r="J28" i="1"/>
  <c r="I28" i="1"/>
  <c r="H28" i="1"/>
  <c r="G28" i="1"/>
  <c r="F28" i="1"/>
  <c r="M27" i="1"/>
  <c r="K27" i="1"/>
  <c r="N27" i="1" s="1"/>
  <c r="J27" i="1"/>
  <c r="I27" i="1"/>
  <c r="L27" i="1" s="1"/>
  <c r="H27" i="1"/>
  <c r="G27" i="1"/>
  <c r="F27" i="1"/>
  <c r="K26" i="1"/>
  <c r="J26" i="1"/>
  <c r="I26" i="1"/>
  <c r="L26" i="1" s="1"/>
  <c r="H26" i="1"/>
  <c r="G26" i="1"/>
  <c r="G25" i="1" s="1"/>
  <c r="F26" i="1"/>
  <c r="N26" i="1" s="1"/>
  <c r="K25" i="1"/>
  <c r="K23" i="1"/>
  <c r="J23" i="1"/>
  <c r="M23" i="1" s="1"/>
  <c r="I23" i="1"/>
  <c r="L23" i="1" s="1"/>
  <c r="H23" i="1"/>
  <c r="G23" i="1"/>
  <c r="F23" i="1"/>
  <c r="K22" i="1"/>
  <c r="K24" i="1" s="1"/>
  <c r="J22" i="1"/>
  <c r="I22" i="1"/>
  <c r="L22" i="1" s="1"/>
  <c r="H22" i="1"/>
  <c r="H24" i="1" s="1"/>
  <c r="G22" i="1"/>
  <c r="G24" i="1" s="1"/>
  <c r="F22" i="1"/>
  <c r="L20" i="1"/>
  <c r="K20" i="1"/>
  <c r="J20" i="1"/>
  <c r="I20" i="1"/>
  <c r="H20" i="1"/>
  <c r="G20" i="1"/>
  <c r="F20" i="1"/>
  <c r="M19" i="1"/>
  <c r="K19" i="1"/>
  <c r="N19" i="1" s="1"/>
  <c r="J19" i="1"/>
  <c r="I19" i="1"/>
  <c r="L19" i="1" s="1"/>
  <c r="H19" i="1"/>
  <c r="G19" i="1"/>
  <c r="G6" i="1" s="1"/>
  <c r="F19" i="1"/>
  <c r="K18" i="1"/>
  <c r="K21" i="1" s="1"/>
  <c r="J18" i="1"/>
  <c r="J21" i="1" s="1"/>
  <c r="I18" i="1"/>
  <c r="I21" i="1" s="1"/>
  <c r="H18" i="1"/>
  <c r="G18" i="1"/>
  <c r="F18" i="1"/>
  <c r="N18" i="1" s="1"/>
  <c r="K17" i="1"/>
  <c r="G17" i="1"/>
  <c r="F17" i="1"/>
  <c r="K16" i="1"/>
  <c r="J16" i="1"/>
  <c r="I16" i="1"/>
  <c r="L16" i="1" s="1"/>
  <c r="H16" i="1"/>
  <c r="H17" i="1" s="1"/>
  <c r="G16" i="1"/>
  <c r="F16" i="1"/>
  <c r="F7" i="1" s="1"/>
  <c r="I15" i="1"/>
  <c r="K14" i="1"/>
  <c r="J14" i="1"/>
  <c r="I14" i="1"/>
  <c r="L14" i="1" s="1"/>
  <c r="H14" i="1"/>
  <c r="H15" i="1" s="1"/>
  <c r="G14" i="1"/>
  <c r="F14" i="1"/>
  <c r="N14" i="1" s="1"/>
  <c r="K13" i="1"/>
  <c r="K15" i="1" s="1"/>
  <c r="J13" i="1"/>
  <c r="I13" i="1"/>
  <c r="H13" i="1"/>
  <c r="G13" i="1"/>
  <c r="G15" i="1" s="1"/>
  <c r="F13" i="1"/>
  <c r="F15" i="1" s="1"/>
  <c r="F12" i="1"/>
  <c r="M11" i="1"/>
  <c r="K11" i="1"/>
  <c r="J11" i="1"/>
  <c r="J12" i="1" s="1"/>
  <c r="M12" i="1" s="1"/>
  <c r="I11" i="1"/>
  <c r="I12" i="1" s="1"/>
  <c r="L12" i="1" s="1"/>
  <c r="H11" i="1"/>
  <c r="H5" i="1" s="1"/>
  <c r="G11" i="1"/>
  <c r="G12" i="1" s="1"/>
  <c r="F11" i="1"/>
  <c r="H10" i="1"/>
  <c r="K9" i="1"/>
  <c r="K10" i="1" s="1"/>
  <c r="J9" i="1"/>
  <c r="J10" i="1" s="1"/>
  <c r="I9" i="1"/>
  <c r="L9" i="1" s="1"/>
  <c r="H9" i="1"/>
  <c r="G9" i="1"/>
  <c r="G10" i="1" s="1"/>
  <c r="F9" i="1"/>
  <c r="M9" i="1" s="1"/>
  <c r="K7" i="1"/>
  <c r="N7" i="1" s="1"/>
  <c r="G7" i="1"/>
  <c r="J6" i="1"/>
  <c r="M6" i="1" s="1"/>
  <c r="H6" i="1"/>
  <c r="F6" i="1"/>
  <c r="G5" i="1"/>
  <c r="N24" i="1" l="1"/>
  <c r="M13" i="1"/>
  <c r="N17" i="1"/>
  <c r="M16" i="1"/>
  <c r="G21" i="1"/>
  <c r="M26" i="1"/>
  <c r="M29" i="1"/>
  <c r="K5" i="1"/>
  <c r="H12" i="1"/>
  <c r="M14" i="1"/>
  <c r="N16" i="1"/>
  <c r="I17" i="1"/>
  <c r="L17" i="1" s="1"/>
  <c r="M20" i="1"/>
  <c r="N23" i="1"/>
  <c r="M28" i="1"/>
  <c r="N29" i="1"/>
  <c r="N31" i="1"/>
  <c r="I7" i="1"/>
  <c r="L7" i="1" s="1"/>
  <c r="F10" i="1"/>
  <c r="M10" i="1" s="1"/>
  <c r="N11" i="1"/>
  <c r="L13" i="1"/>
  <c r="J17" i="1"/>
  <c r="M17" i="1" s="1"/>
  <c r="H21" i="1"/>
  <c r="N20" i="1"/>
  <c r="F24" i="1"/>
  <c r="J24" i="1"/>
  <c r="M24" i="1" s="1"/>
  <c r="H25" i="1"/>
  <c r="N28" i="1"/>
  <c r="N30" i="1"/>
  <c r="M30" i="1"/>
  <c r="L15" i="1"/>
  <c r="G8" i="1"/>
  <c r="G32" i="1" s="1"/>
  <c r="N15" i="1"/>
  <c r="M21" i="1"/>
  <c r="L21" i="1"/>
  <c r="I5" i="1"/>
  <c r="F5" i="1"/>
  <c r="F8" i="1" s="1"/>
  <c r="J5" i="1"/>
  <c r="I6" i="1"/>
  <c r="L6" i="1" s="1"/>
  <c r="H7" i="1"/>
  <c r="H8" i="1" s="1"/>
  <c r="N9" i="1"/>
  <c r="I10" i="1"/>
  <c r="L10" i="1" s="1"/>
  <c r="L11" i="1"/>
  <c r="K12" i="1"/>
  <c r="N12" i="1" s="1"/>
  <c r="N13" i="1"/>
  <c r="M18" i="1"/>
  <c r="F21" i="1"/>
  <c r="N21" i="1" s="1"/>
  <c r="M22" i="1"/>
  <c r="F25" i="1"/>
  <c r="N25" i="1" s="1"/>
  <c r="J25" i="1"/>
  <c r="M25" i="1" s="1"/>
  <c r="N22" i="1"/>
  <c r="K6" i="1"/>
  <c r="N6" i="1" s="1"/>
  <c r="J7" i="1"/>
  <c r="M7" i="1" s="1"/>
  <c r="J15" i="1"/>
  <c r="M15" i="1" s="1"/>
  <c r="I24" i="1"/>
  <c r="L24" i="1" s="1"/>
  <c r="L18" i="1"/>
  <c r="I25" i="1"/>
  <c r="L25" i="1" s="1"/>
  <c r="F32" i="1" l="1"/>
  <c r="H32" i="1"/>
  <c r="N10" i="1"/>
  <c r="K8" i="1"/>
  <c r="I8" i="1"/>
  <c r="L5" i="1"/>
  <c r="N5" i="1"/>
  <c r="J8" i="1"/>
  <c r="M5" i="1"/>
  <c r="L8" i="1" l="1"/>
  <c r="L32" i="1"/>
  <c r="J32" i="1"/>
  <c r="M32" i="1" s="1"/>
  <c r="M8" i="1"/>
  <c r="N8" i="1"/>
  <c r="K32" i="1"/>
  <c r="N32" i="1" s="1"/>
</calcChain>
</file>

<file path=xl/sharedStrings.xml><?xml version="1.0" encoding="utf-8"?>
<sst xmlns="http://schemas.openxmlformats.org/spreadsheetml/2006/main" count="120" uniqueCount="56">
  <si>
    <t>UNIDAD NACIONAL DE PROTECCION - UNP EJECUCION A DICIEMBRE 31 DE 2022</t>
  </si>
  <si>
    <t>UNIDAD EJECUTORA: 37-08-00  MES: DICIEMBRE 31 DE 2022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</si>
  <si>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</si>
  <si>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</si>
  <si>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</si>
  <si>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</si>
  <si>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</si>
  <si>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</si>
  <si>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</si>
  <si>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</si>
  <si>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</si>
  <si>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</si>
  <si>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</si>
  <si>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</si>
  <si>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</si>
  <si>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</si>
  <si>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</si>
  <si>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</si>
  <si>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</si>
  <si>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</si>
  <si>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</si>
  <si>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</si>
  <si>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</si>
  <si>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</si>
  <si>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</si>
  <si>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</si>
  <si>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</si>
  <si>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</si>
  <si>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</si>
  <si>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</si>
  <si>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</si>
  <si>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</si>
  <si>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</si>
  <si>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</si>
  <si>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</si>
  <si>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</si>
  <si>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</si>
  <si>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GASTOS DE COMERCIALIZACIÓN Y PRODUCCIÓN</t>
  </si>
  <si>
    <t>TOTAL GASTOS DE COMERCIALIZACIÓN Y PRODUCCIÓN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</si>
  <si>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</si>
  <si>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</si>
  <si>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</si>
  <si>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</si>
  <si>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</si>
  <si>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</si>
  <si>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OTRAS CUENTAS POR PAGAR</t>
  </si>
  <si>
    <t>APORTES AL FONDO DE CONTINGENCIAS</t>
  </si>
  <si>
    <t>TOTAL SERVICIO DE LA DEUDA PÚBLICA</t>
  </si>
  <si>
    <t>INVERSION</t>
  </si>
  <si>
    <t>IMPLEMENTACION DE LA RUTA DE  PROTECCION INDIVIDUAL DE LA UNIDAD NACIONAL DE PROTECCION  A  NIVEL    NACIONAL</t>
  </si>
  <si>
    <t>IMPLEMENTACION DE LA RUTA DE PROTECCION COLECTIVA DE LA UNP A NIVEL NACIONAL</t>
  </si>
  <si>
    <t>MODERNIAAACIÓN DEL SISTEMA DE GESTIÓN DOCUMENTAL EN LA UNP A NIVEL   NACIONAL</t>
  </si>
  <si>
    <t>13</t>
  </si>
  <si>
    <t>FORTALECIMIENTO  Y APROPIACION  DE  LA IMPLEMENTACION DE LOS SISTEMAS INTEGRADOS DE GESTION Y  DEL  MODELO INTEGRADO DE PLANEACION Y  GESTION DE LA UNIDAD NACIONAL DE PROTECCION  NACIONAL-[PREVIO CONCEPTO DNP]</t>
  </si>
  <si>
    <t>RECURSOS DEL CREDITO EXTERNO PREVIA AUTORIZACION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</si>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</sst>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1" applyFont="1"/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0" fontId="11" fillId="0" borderId="0" xfId="1" applyFont="1"/>
    <xf numFmtId="164" fontId="12" fillId="0" borderId="0" xfId="4" applyFont="1" applyFill="1" applyBorder="1"/>
    <xf numFmtId="164" fontId="4" fillId="0" borderId="0" xfId="4" applyFont="1" applyFill="1" applyBorder="1"/>
    <xf numFmtId="165" fontId="4" fillId="0" borderId="0" xfId="1" applyNumberFormat="1" applyFont="1"/>
    <xf numFmtId="10" fontId="4" fillId="0" borderId="0" xfId="1" applyNumberFormat="1" applyFont="1"/>
    <xf numFmtId="164" fontId="13" fillId="0" borderId="0" xfId="4" applyFont="1" applyFill="1" applyBorder="1" applyAlignment="1">
      <alignment horizontal="right" vertical="center" wrapText="1" readingOrder="1"/>
    </xf>
    <xf numFmtId="4" fontId="10" fillId="7" borderId="5" xfId="1" applyNumberFormat="1" applyFont="1" applyFill="1" applyBorder="1" applyAlignment="1">
      <alignment horizontal="center" vertical="top" wrapText="1" readingOrder="1"/>
    </xf>
    <xf numFmtId="4" fontId="3" fillId="2" borderId="0" xfId="1" applyNumberFormat="1" applyFont="1" applyFill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</cellXfs>
  <cellStyles count="5">
    <cellStyle name="Millares 2" xfId="4" xr:uid="{5464C40F-0F1C-4398-A0C1-26AE2EF73F1E}"/>
    <cellStyle name="Millares 4 7 2 7 5 2 2 2" xfId="2" xr:uid="{BA397956-6F70-4E9F-9087-D8FBDADBC2CF}"/>
    <cellStyle name="Normal" xfId="0" builtinId="0"/>
    <cellStyle name="Normal 2 4" xfId="1" xr:uid="{C4777C00-8B35-42E0-AB2A-495C1BD49B59}"/>
    <cellStyle name="Porcentaje 2" xfId="3" xr:uid="{E3B1854F-ADE8-425D-881F-309650F0E3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COMPUTADOR%20HP%20VANESSA/TRABAJO%20VIRTUAL%20VANESSA/REPORTES/E.P.%20AGREGADA/2022/DICIEMBRE%202022/AGREGADA%20A%2031%20DE%20DICIEMBRE%20DE%202022%20a%2002%20de%20febrero%20d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1 DICIEMBRE 2022"/>
    </sheetNames>
    <sheetDataSet>
      <sheetData sheetId="0">
        <row r="5">
          <cell r="T5">
            <v>69755700000</v>
          </cell>
          <cell r="V5">
            <v>69755700000</v>
          </cell>
          <cell r="W5">
            <v>0</v>
          </cell>
          <cell r="X5">
            <v>69060389351.029999</v>
          </cell>
          <cell r="Y5">
            <v>67449476602.029999</v>
          </cell>
          <cell r="AA5">
            <v>67449476602.029999</v>
          </cell>
        </row>
        <row r="6">
          <cell r="T6">
            <v>29738300000</v>
          </cell>
          <cell r="V6">
            <v>29738300000</v>
          </cell>
          <cell r="W6">
            <v>0</v>
          </cell>
          <cell r="X6">
            <v>27640335882</v>
          </cell>
          <cell r="Y6">
            <v>27573131233.68</v>
          </cell>
          <cell r="AA6">
            <v>27573131233.68</v>
          </cell>
        </row>
        <row r="7">
          <cell r="T7">
            <v>6836800000</v>
          </cell>
          <cell r="V7">
            <v>6836800000</v>
          </cell>
          <cell r="W7">
            <v>0</v>
          </cell>
          <cell r="X7">
            <v>6509904468.7299995</v>
          </cell>
          <cell r="Y7">
            <v>6393404468.7299995</v>
          </cell>
          <cell r="AA7">
            <v>6393404468.7299995</v>
          </cell>
        </row>
        <row r="8">
          <cell r="T8">
            <v>1253437977273</v>
          </cell>
          <cell r="V8">
            <v>1243634221652.99</v>
          </cell>
          <cell r="W8">
            <v>9803755620.0100002</v>
          </cell>
          <cell r="X8">
            <v>1240694157291.9199</v>
          </cell>
          <cell r="Y8">
            <v>981828561868.41003</v>
          </cell>
          <cell r="AA8">
            <v>980526782800.08997</v>
          </cell>
        </row>
        <row r="9">
          <cell r="T9">
            <v>22710446989</v>
          </cell>
          <cell r="V9">
            <v>0</v>
          </cell>
          <cell r="W9">
            <v>22710446989</v>
          </cell>
          <cell r="X9">
            <v>0</v>
          </cell>
          <cell r="Y9">
            <v>0</v>
          </cell>
          <cell r="AA9">
            <v>0</v>
          </cell>
        </row>
        <row r="10">
          <cell r="T10">
            <v>338900000</v>
          </cell>
          <cell r="V10">
            <v>336385437</v>
          </cell>
          <cell r="W10">
            <v>2514563</v>
          </cell>
          <cell r="X10">
            <v>106503040</v>
          </cell>
          <cell r="Y10">
            <v>89923706</v>
          </cell>
          <cell r="AA10">
            <v>89923706</v>
          </cell>
        </row>
        <row r="11">
          <cell r="T11">
            <v>34648962096</v>
          </cell>
          <cell r="V11">
            <v>32515659820</v>
          </cell>
          <cell r="W11">
            <v>2133302276</v>
          </cell>
          <cell r="X11">
            <v>32406584190.700001</v>
          </cell>
          <cell r="Y11">
            <v>19446919439.700001</v>
          </cell>
          <cell r="AA11">
            <v>19446919439.700001</v>
          </cell>
        </row>
        <row r="12">
          <cell r="T12">
            <v>20579962885</v>
          </cell>
          <cell r="V12">
            <v>20579962885</v>
          </cell>
          <cell r="W12">
            <v>0</v>
          </cell>
          <cell r="X12">
            <v>20575189085.639999</v>
          </cell>
          <cell r="Y12">
            <v>14499153829.639999</v>
          </cell>
          <cell r="AA12">
            <v>14499153829.639999</v>
          </cell>
        </row>
        <row r="13">
          <cell r="T13">
            <v>18449526289</v>
          </cell>
          <cell r="V13">
            <v>18449526289</v>
          </cell>
          <cell r="W13">
            <v>0</v>
          </cell>
          <cell r="X13">
            <v>15269448750</v>
          </cell>
          <cell r="Y13">
            <v>13782198750</v>
          </cell>
          <cell r="AA13">
            <v>13782198750</v>
          </cell>
        </row>
        <row r="14">
          <cell r="T14">
            <v>164184372976</v>
          </cell>
          <cell r="V14">
            <v>163816550176</v>
          </cell>
          <cell r="W14">
            <v>367822800</v>
          </cell>
          <cell r="X14">
            <v>162837690240</v>
          </cell>
          <cell r="Y14">
            <v>109880180766.64</v>
          </cell>
          <cell r="AA14">
            <v>109880180766.64</v>
          </cell>
        </row>
        <row r="15">
          <cell r="T15">
            <v>1339700000</v>
          </cell>
          <cell r="V15">
            <v>1322648000</v>
          </cell>
          <cell r="W15">
            <v>17052000</v>
          </cell>
          <cell r="X15">
            <v>1306186856.97</v>
          </cell>
          <cell r="Y15">
            <v>1306186856.97</v>
          </cell>
          <cell r="AA15">
            <v>1291139618.97</v>
          </cell>
        </row>
        <row r="16">
          <cell r="T16">
            <v>36000000</v>
          </cell>
          <cell r="V16">
            <v>26000000</v>
          </cell>
          <cell r="W16">
            <v>10000000</v>
          </cell>
          <cell r="X16">
            <v>7424956</v>
          </cell>
          <cell r="Y16">
            <v>7424956</v>
          </cell>
          <cell r="AA16">
            <v>7424956</v>
          </cell>
        </row>
        <row r="17"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AA17">
            <v>0</v>
          </cell>
        </row>
        <row r="18">
          <cell r="T18">
            <v>168824468</v>
          </cell>
          <cell r="V18">
            <v>168824468</v>
          </cell>
          <cell r="W18">
            <v>0</v>
          </cell>
          <cell r="X18">
            <v>168824468</v>
          </cell>
          <cell r="Y18">
            <v>168824468</v>
          </cell>
          <cell r="AA18">
            <v>168824468</v>
          </cell>
        </row>
        <row r="19">
          <cell r="T19">
            <v>2649000000</v>
          </cell>
          <cell r="V19">
            <v>2649000000</v>
          </cell>
          <cell r="W19">
            <v>0</v>
          </cell>
          <cell r="X19">
            <v>2649000000</v>
          </cell>
          <cell r="Y19">
            <v>2649000000</v>
          </cell>
          <cell r="AA19">
            <v>2649000000</v>
          </cell>
        </row>
        <row r="20">
          <cell r="T20">
            <v>29600000</v>
          </cell>
          <cell r="V20">
            <v>0</v>
          </cell>
          <cell r="W20">
            <v>29600000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8828110870</v>
          </cell>
          <cell r="V21">
            <v>8828110870</v>
          </cell>
          <cell r="W21">
            <v>0</v>
          </cell>
          <cell r="X21">
            <v>8828110870</v>
          </cell>
          <cell r="Y21">
            <v>8828110870</v>
          </cell>
          <cell r="AA21">
            <v>8828110870</v>
          </cell>
        </row>
        <row r="22">
          <cell r="T22">
            <v>2436100754</v>
          </cell>
          <cell r="V22">
            <v>2436100754</v>
          </cell>
          <cell r="W22">
            <v>0</v>
          </cell>
          <cell r="X22">
            <v>2436100754</v>
          </cell>
          <cell r="Y22">
            <v>2436100754</v>
          </cell>
          <cell r="AA22">
            <v>2436100754</v>
          </cell>
        </row>
        <row r="23">
          <cell r="T23">
            <v>1725000000</v>
          </cell>
          <cell r="V23">
            <v>0</v>
          </cell>
          <cell r="W23">
            <v>1725000000</v>
          </cell>
          <cell r="X23">
            <v>0</v>
          </cell>
          <cell r="Y23">
            <v>0</v>
          </cell>
          <cell r="AA23">
            <v>0</v>
          </cell>
        </row>
        <row r="24">
          <cell r="T24">
            <v>3625000000</v>
          </cell>
          <cell r="V24">
            <v>3556228893</v>
          </cell>
          <cell r="W24">
            <v>68771107</v>
          </cell>
          <cell r="X24">
            <v>3517114399</v>
          </cell>
          <cell r="Y24">
            <v>2829198022</v>
          </cell>
          <cell r="AA24">
            <v>2829198022</v>
          </cell>
        </row>
        <row r="25">
          <cell r="T25">
            <v>323656437</v>
          </cell>
          <cell r="V25">
            <v>323656437</v>
          </cell>
          <cell r="W25">
            <v>0</v>
          </cell>
          <cell r="X25">
            <v>323656437</v>
          </cell>
          <cell r="Y25">
            <v>323656437</v>
          </cell>
          <cell r="AA25">
            <v>323656437</v>
          </cell>
        </row>
        <row r="26">
          <cell r="T26">
            <v>2826343563</v>
          </cell>
          <cell r="V26">
            <v>2826343563</v>
          </cell>
          <cell r="W26">
            <v>0</v>
          </cell>
          <cell r="X26">
            <v>2744969963</v>
          </cell>
          <cell r="Y26">
            <v>1699872923</v>
          </cell>
          <cell r="AA26">
            <v>1699872923</v>
          </cell>
        </row>
        <row r="27">
          <cell r="T27">
            <v>61907860</v>
          </cell>
          <cell r="V27">
            <v>61907860</v>
          </cell>
          <cell r="W27">
            <v>0</v>
          </cell>
          <cell r="X27">
            <v>61907860</v>
          </cell>
          <cell r="Y27">
            <v>0</v>
          </cell>
          <cell r="AA27">
            <v>0</v>
          </cell>
        </row>
        <row r="28">
          <cell r="T28">
            <v>438092140</v>
          </cell>
          <cell r="V28">
            <v>438092140</v>
          </cell>
          <cell r="W28">
            <v>0</v>
          </cell>
          <cell r="X28">
            <v>350483640</v>
          </cell>
          <cell r="Y28">
            <v>348491500</v>
          </cell>
          <cell r="AA28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BA8FA-00B9-4FE6-A011-48F5E97718C0}">
  <sheetPr>
    <pageSetUpPr fitToPage="1"/>
  </sheetPr>
  <dimension ref="A1:N39"/>
  <sheetViews>
    <sheetView tabSelected="1" topLeftCell="B22" zoomScaleNormal="100" workbookViewId="0">
      <selection activeCell="I32" sqref="I32"/>
    </sheetView>
  </sheetViews>
  <sheetFormatPr baseColWidth="10" defaultRowHeight="15" x14ac:dyDescent="0.25"/>
  <cols>
    <col min="1" max="1" width="37.28515625" style="1" customWidth="1"/>
    <col min="2" max="2" width="6.140625" style="1" bestFit="1" customWidth="1"/>
    <col min="3" max="3" width="5.5703125" style="1" customWidth="1"/>
    <col min="4" max="4" width="4.85546875" style="1" bestFit="1" customWidth="1"/>
    <col min="5" max="5" width="20.5703125" style="1" bestFit="1" customWidth="1"/>
    <col min="6" max="7" width="16.7109375" style="1" bestFit="1" customWidth="1"/>
    <col min="8" max="8" width="17.5703125" style="1" bestFit="1" customWidth="1"/>
    <col min="9" max="9" width="18.85546875" style="1" bestFit="1" customWidth="1"/>
    <col min="10" max="11" width="16.7109375" style="1" bestFit="1" customWidth="1"/>
    <col min="12" max="13" width="10.5703125" style="1" bestFit="1" customWidth="1"/>
    <col min="14" max="14" width="10.42578125" style="1" bestFit="1" customWidth="1"/>
    <col min="15" max="15" width="13.140625" style="1" bestFit="1" customWidth="1"/>
    <col min="16" max="16384" width="11.42578125" style="1"/>
  </cols>
  <sheetData>
    <row r="1" spans="1:14" ht="33.75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26.25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x14ac:dyDescent="0.25">
      <c r="A3" s="35" t="s">
        <v>2</v>
      </c>
      <c r="B3" s="36"/>
      <c r="C3" s="36"/>
      <c r="D3" s="36"/>
      <c r="E3" s="37"/>
      <c r="F3" s="38" t="s">
        <v>3</v>
      </c>
      <c r="G3" s="39"/>
      <c r="H3" s="39"/>
      <c r="I3" s="39"/>
      <c r="J3" s="39"/>
      <c r="K3" s="40"/>
      <c r="L3" s="41" t="s">
        <v>4</v>
      </c>
      <c r="M3" s="42"/>
      <c r="N3" s="43"/>
    </row>
    <row r="4" spans="1:14" ht="56.25" x14ac:dyDescent="0.25">
      <c r="A4" s="2" t="s">
        <v>5</v>
      </c>
      <c r="B4" s="2" t="s">
        <v>6</v>
      </c>
      <c r="C4" s="2" t="s">
        <v>7</v>
      </c>
      <c r="D4" s="3" t="s">
        <v>8</v>
      </c>
      <c r="E4" s="2" t="s">
        <v>9</v>
      </c>
      <c r="F4" s="3" t="s">
        <v>10</v>
      </c>
      <c r="G4" s="3" t="s">
        <v>11</v>
      </c>
      <c r="H4" s="3" t="s">
        <v>12</v>
      </c>
      <c r="I4" s="2" t="s">
        <v>13</v>
      </c>
      <c r="J4" s="2" t="s">
        <v>14</v>
      </c>
      <c r="K4" s="3" t="s">
        <v>15</v>
      </c>
      <c r="L4" s="4" t="s">
        <v>16</v>
      </c>
      <c r="M4" s="4" t="s">
        <v>17</v>
      </c>
      <c r="N4" s="4" t="s">
        <v>18</v>
      </c>
    </row>
    <row r="5" spans="1:14" x14ac:dyDescent="0.25">
      <c r="A5" s="5" t="s">
        <v>19</v>
      </c>
      <c r="B5" s="6" t="s">
        <v>20</v>
      </c>
      <c r="C5" s="6" t="s">
        <v>21</v>
      </c>
      <c r="D5" s="6" t="s">
        <v>22</v>
      </c>
      <c r="E5" s="5" t="s">
        <v>23</v>
      </c>
      <c r="F5" s="7">
        <f t="shared" ref="F5:K5" si="0">F9+F11+F13+F14+F18+F20</f>
        <v>1457901875532</v>
      </c>
      <c r="G5" s="7">
        <f t="shared" si="0"/>
        <v>1423195204083.99</v>
      </c>
      <c r="H5" s="7">
        <f t="shared" si="0"/>
        <v>34706671448.010002</v>
      </c>
      <c r="I5" s="7">
        <f t="shared" si="0"/>
        <v>1413576123872.9897</v>
      </c>
      <c r="J5" s="7">
        <f t="shared" si="0"/>
        <v>1132376381711.1599</v>
      </c>
      <c r="K5" s="7">
        <f t="shared" si="0"/>
        <v>1131059555404.8398</v>
      </c>
      <c r="L5" s="8">
        <f t="shared" ref="L5:L32" si="1">+I5/F5</f>
        <v>0.96959620369317689</v>
      </c>
      <c r="M5" s="8">
        <f t="shared" ref="M5:M32" si="2">+J5/F5</f>
        <v>0.77671645857369298</v>
      </c>
      <c r="N5" s="8">
        <f t="shared" ref="N5:N32" si="3">+K5/F5</f>
        <v>0.77581322473579173</v>
      </c>
    </row>
    <row r="6" spans="1:14" ht="18" x14ac:dyDescent="0.25">
      <c r="A6" s="5" t="s">
        <v>19</v>
      </c>
      <c r="B6" s="6" t="s">
        <v>20</v>
      </c>
      <c r="C6" s="9" t="s">
        <v>24</v>
      </c>
      <c r="D6" s="6" t="s">
        <v>25</v>
      </c>
      <c r="E6" s="5" t="s">
        <v>26</v>
      </c>
      <c r="F6" s="7">
        <f t="shared" ref="F6:K6" si="4">F19</f>
        <v>2817824468</v>
      </c>
      <c r="G6" s="7">
        <f t="shared" si="4"/>
        <v>2817824468</v>
      </c>
      <c r="H6" s="7">
        <f t="shared" si="4"/>
        <v>0</v>
      </c>
      <c r="I6" s="7">
        <f t="shared" si="4"/>
        <v>2817824468</v>
      </c>
      <c r="J6" s="7">
        <f t="shared" si="4"/>
        <v>2817824468</v>
      </c>
      <c r="K6" s="7">
        <f t="shared" si="4"/>
        <v>2817824468</v>
      </c>
      <c r="L6" s="8">
        <f t="shared" si="1"/>
        <v>1</v>
      </c>
      <c r="M6" s="8">
        <f t="shared" si="2"/>
        <v>1</v>
      </c>
      <c r="N6" s="8">
        <f t="shared" si="3"/>
        <v>1</v>
      </c>
    </row>
    <row r="7" spans="1:14" x14ac:dyDescent="0.25">
      <c r="A7" s="5" t="s">
        <v>19</v>
      </c>
      <c r="B7" s="6" t="s">
        <v>27</v>
      </c>
      <c r="C7" s="6" t="s">
        <v>21</v>
      </c>
      <c r="D7" s="6" t="s">
        <v>28</v>
      </c>
      <c r="E7" s="5" t="s">
        <v>29</v>
      </c>
      <c r="F7" s="7">
        <f t="shared" ref="F7:K7" si="5">+F16</f>
        <v>164184372976</v>
      </c>
      <c r="G7" s="7">
        <f t="shared" si="5"/>
        <v>163816550176</v>
      </c>
      <c r="H7" s="7">
        <f t="shared" si="5"/>
        <v>367822800</v>
      </c>
      <c r="I7" s="7">
        <f t="shared" si="5"/>
        <v>162837690240</v>
      </c>
      <c r="J7" s="7">
        <f t="shared" si="5"/>
        <v>109880180766.64</v>
      </c>
      <c r="K7" s="7">
        <f t="shared" si="5"/>
        <v>109880180766.64</v>
      </c>
      <c r="L7" s="8">
        <f t="shared" si="1"/>
        <v>0.99179774109076235</v>
      </c>
      <c r="M7" s="8">
        <f t="shared" si="2"/>
        <v>0.66924871578796341</v>
      </c>
      <c r="N7" s="8">
        <f t="shared" si="3"/>
        <v>0.66924871578796341</v>
      </c>
    </row>
    <row r="8" spans="1:14" x14ac:dyDescent="0.25">
      <c r="A8" s="10" t="s">
        <v>30</v>
      </c>
      <c r="B8" s="11"/>
      <c r="C8" s="11"/>
      <c r="D8" s="11"/>
      <c r="E8" s="10"/>
      <c r="F8" s="10">
        <f t="shared" ref="F8:K8" si="6">SUM(F5:F7)</f>
        <v>1624904072976</v>
      </c>
      <c r="G8" s="10">
        <f t="shared" si="6"/>
        <v>1589829578727.99</v>
      </c>
      <c r="H8" s="10">
        <f t="shared" si="6"/>
        <v>35074494248.010002</v>
      </c>
      <c r="I8" s="10">
        <f t="shared" si="6"/>
        <v>1579231638580.9897</v>
      </c>
      <c r="J8" s="10">
        <f t="shared" si="6"/>
        <v>1245074386945.7998</v>
      </c>
      <c r="K8" s="10">
        <f t="shared" si="6"/>
        <v>1243757560639.4797</v>
      </c>
      <c r="L8" s="12">
        <f t="shared" si="1"/>
        <v>0.97189222726769242</v>
      </c>
      <c r="M8" s="12">
        <f t="shared" si="2"/>
        <v>0.76624485571351608</v>
      </c>
      <c r="N8" s="12">
        <f t="shared" si="3"/>
        <v>0.76543445322378123</v>
      </c>
    </row>
    <row r="9" spans="1:14" x14ac:dyDescent="0.25">
      <c r="A9" s="5" t="s">
        <v>31</v>
      </c>
      <c r="B9" s="6" t="s">
        <v>20</v>
      </c>
      <c r="C9" s="6" t="s">
        <v>21</v>
      </c>
      <c r="D9" s="6" t="s">
        <v>22</v>
      </c>
      <c r="E9" s="5" t="s">
        <v>23</v>
      </c>
      <c r="F9" s="13">
        <f>SUM([2]REP_EPG034_EjecucionPresupuesta!T5:T7)</f>
        <v>106330800000</v>
      </c>
      <c r="G9" s="13">
        <f>SUM([2]REP_EPG034_EjecucionPresupuesta!V5:V7)</f>
        <v>106330800000</v>
      </c>
      <c r="H9" s="13">
        <f>SUM([2]REP_EPG034_EjecucionPresupuesta!W5:W7)</f>
        <v>0</v>
      </c>
      <c r="I9" s="13">
        <f>SUM([2]REP_EPG034_EjecucionPresupuesta!X5:X7)</f>
        <v>103210629701.75999</v>
      </c>
      <c r="J9" s="13">
        <f>SUM([2]REP_EPG034_EjecucionPresupuesta!Y5:Y7)</f>
        <v>101416012304.43999</v>
      </c>
      <c r="K9" s="13">
        <f>SUM([2]REP_EPG034_EjecucionPresupuesta!AA5:AA7)</f>
        <v>101416012304.43999</v>
      </c>
      <c r="L9" s="8">
        <f t="shared" si="1"/>
        <v>0.97065600655463891</v>
      </c>
      <c r="M9" s="8">
        <f t="shared" si="2"/>
        <v>0.95377832485451053</v>
      </c>
      <c r="N9" s="8">
        <f t="shared" si="3"/>
        <v>0.95377832485451053</v>
      </c>
    </row>
    <row r="10" spans="1:14" x14ac:dyDescent="0.25">
      <c r="A10" s="14" t="s">
        <v>32</v>
      </c>
      <c r="B10" s="15"/>
      <c r="C10" s="15"/>
      <c r="D10" s="15"/>
      <c r="E10" s="14"/>
      <c r="F10" s="14">
        <f t="shared" ref="F10:K10" si="7">SUM(F9)</f>
        <v>106330800000</v>
      </c>
      <c r="G10" s="14">
        <f t="shared" si="7"/>
        <v>106330800000</v>
      </c>
      <c r="H10" s="14">
        <f t="shared" si="7"/>
        <v>0</v>
      </c>
      <c r="I10" s="14">
        <f t="shared" si="7"/>
        <v>103210629701.75999</v>
      </c>
      <c r="J10" s="14">
        <f t="shared" si="7"/>
        <v>101416012304.43999</v>
      </c>
      <c r="K10" s="14">
        <f t="shared" si="7"/>
        <v>101416012304.43999</v>
      </c>
      <c r="L10" s="12">
        <f t="shared" si="1"/>
        <v>0.97065600655463891</v>
      </c>
      <c r="M10" s="12">
        <f t="shared" si="2"/>
        <v>0.95377832485451053</v>
      </c>
      <c r="N10" s="12">
        <f t="shared" si="3"/>
        <v>0.95377832485451053</v>
      </c>
    </row>
    <row r="11" spans="1:14" x14ac:dyDescent="0.25">
      <c r="A11" s="5" t="s">
        <v>33</v>
      </c>
      <c r="B11" s="6" t="s">
        <v>20</v>
      </c>
      <c r="C11" s="6" t="s">
        <v>21</v>
      </c>
      <c r="D11" s="6" t="s">
        <v>22</v>
      </c>
      <c r="E11" s="5" t="s">
        <v>23</v>
      </c>
      <c r="F11" s="13">
        <f>SUM([2]REP_EPG034_EjecucionPresupuesta!T8)</f>
        <v>1253437977273</v>
      </c>
      <c r="G11" s="13">
        <f>SUM([2]REP_EPG034_EjecucionPresupuesta!V8)</f>
        <v>1243634221652.99</v>
      </c>
      <c r="H11" s="13">
        <f>SUM([2]REP_EPG034_EjecucionPresupuesta!W8)</f>
        <v>9803755620.0100002</v>
      </c>
      <c r="I11" s="13">
        <f>SUM([2]REP_EPG034_EjecucionPresupuesta!X8)</f>
        <v>1240694157291.9199</v>
      </c>
      <c r="J11" s="13">
        <f>SUM([2]REP_EPG034_EjecucionPresupuesta!Y8)</f>
        <v>981828561868.41003</v>
      </c>
      <c r="K11" s="13">
        <f>SUM([2]REP_EPG034_EjecucionPresupuesta!AA8)</f>
        <v>980526782800.08997</v>
      </c>
      <c r="L11" s="8">
        <f t="shared" si="1"/>
        <v>0.98983290740176411</v>
      </c>
      <c r="M11" s="8">
        <f t="shared" si="2"/>
        <v>0.78330845216968148</v>
      </c>
      <c r="N11" s="8">
        <f t="shared" si="3"/>
        <v>0.78226988537026776</v>
      </c>
    </row>
    <row r="12" spans="1:14" x14ac:dyDescent="0.25">
      <c r="A12" s="14" t="s">
        <v>34</v>
      </c>
      <c r="B12" s="15"/>
      <c r="C12" s="15"/>
      <c r="D12" s="15"/>
      <c r="E12" s="14"/>
      <c r="F12" s="14">
        <f t="shared" ref="F12:K12" si="8">SUM(F11:F11)</f>
        <v>1253437977273</v>
      </c>
      <c r="G12" s="14">
        <f t="shared" si="8"/>
        <v>1243634221652.99</v>
      </c>
      <c r="H12" s="14">
        <f t="shared" si="8"/>
        <v>9803755620.0100002</v>
      </c>
      <c r="I12" s="14">
        <f t="shared" si="8"/>
        <v>1240694157291.9199</v>
      </c>
      <c r="J12" s="14">
        <f t="shared" si="8"/>
        <v>981828561868.41003</v>
      </c>
      <c r="K12" s="14">
        <f t="shared" si="8"/>
        <v>980526782800.08997</v>
      </c>
      <c r="L12" s="12">
        <f t="shared" si="1"/>
        <v>0.98983290740176411</v>
      </c>
      <c r="M12" s="12">
        <f t="shared" si="2"/>
        <v>0.78330845216968148</v>
      </c>
      <c r="N12" s="12">
        <f t="shared" si="3"/>
        <v>0.78226988537026776</v>
      </c>
    </row>
    <row r="13" spans="1:14" x14ac:dyDescent="0.25">
      <c r="A13" s="5" t="s">
        <v>35</v>
      </c>
      <c r="B13" s="6" t="s">
        <v>20</v>
      </c>
      <c r="C13" s="6" t="s">
        <v>21</v>
      </c>
      <c r="D13" s="6" t="s">
        <v>22</v>
      </c>
      <c r="E13" s="5" t="s">
        <v>23</v>
      </c>
      <c r="F13" s="13">
        <f>SUM([2]REP_EPG034_EjecucionPresupuesta!T12)</f>
        <v>20579962885</v>
      </c>
      <c r="G13" s="13">
        <f>SUM([2]REP_EPG034_EjecucionPresupuesta!V12)</f>
        <v>20579962885</v>
      </c>
      <c r="H13" s="13">
        <f>SUM([2]REP_EPG034_EjecucionPresupuesta!W12)</f>
        <v>0</v>
      </c>
      <c r="I13" s="13">
        <f>SUM([2]REP_EPG034_EjecucionPresupuesta!X12)</f>
        <v>20575189085.639999</v>
      </c>
      <c r="J13" s="13">
        <f>SUM([2]REP_EPG034_EjecucionPresupuesta!Y12)</f>
        <v>14499153829.639999</v>
      </c>
      <c r="K13" s="13">
        <f>SUM([2]REP_EPG034_EjecucionPresupuesta!AA12)</f>
        <v>14499153829.639999</v>
      </c>
      <c r="L13" s="8">
        <f t="shared" si="1"/>
        <v>0.999768036541821</v>
      </c>
      <c r="M13" s="8">
        <f t="shared" si="2"/>
        <v>0.70452769573301388</v>
      </c>
      <c r="N13" s="8">
        <f t="shared" si="3"/>
        <v>0.70452769573301388</v>
      </c>
    </row>
    <row r="14" spans="1:14" x14ac:dyDescent="0.25">
      <c r="A14" s="5" t="s">
        <v>35</v>
      </c>
      <c r="B14" s="6" t="s">
        <v>20</v>
      </c>
      <c r="C14" s="6" t="s">
        <v>21</v>
      </c>
      <c r="D14" s="6" t="s">
        <v>22</v>
      </c>
      <c r="E14" s="5" t="s">
        <v>23</v>
      </c>
      <c r="F14" s="13">
        <f>[2]REP_EPG034_EjecucionPresupuesta!T9+[2]REP_EPG034_EjecucionPresupuesta!T10+[2]REP_EPG034_EjecucionPresupuesta!T11+[2]REP_EPG034_EjecucionPresupuesta!T13</f>
        <v>76147835374</v>
      </c>
      <c r="G14" s="13">
        <f>[2]REP_EPG034_EjecucionPresupuesta!V9+[2]REP_EPG034_EjecucionPresupuesta!V10+[2]REP_EPG034_EjecucionPresupuesta!V11+[2]REP_EPG034_EjecucionPresupuesta!V13</f>
        <v>51301571546</v>
      </c>
      <c r="H14" s="13">
        <f>[2]REP_EPG034_EjecucionPresupuesta!W9+[2]REP_EPG034_EjecucionPresupuesta!W10+[2]REP_EPG034_EjecucionPresupuesta!W11+[2]REP_EPG034_EjecucionPresupuesta!W13</f>
        <v>24846263828</v>
      </c>
      <c r="I14" s="13">
        <f>[2]REP_EPG034_EjecucionPresupuesta!X9+[2]REP_EPG034_EjecucionPresupuesta!X10+[2]REP_EPG034_EjecucionPresupuesta!X11+[2]REP_EPG034_EjecucionPresupuesta!X13</f>
        <v>47782535980.699997</v>
      </c>
      <c r="J14" s="13">
        <f>[2]REP_EPG034_EjecucionPresupuesta!Y9+[2]REP_EPG034_EjecucionPresupuesta!Y10+[2]REP_EPG034_EjecucionPresupuesta!Y11+[2]REP_EPG034_EjecucionPresupuesta!Y13</f>
        <v>33319041895.700001</v>
      </c>
      <c r="K14" s="13">
        <f>[2]REP_EPG034_EjecucionPresupuesta!AA9+[2]REP_EPG034_EjecucionPresupuesta!AA10+[2]REP_EPG034_EjecucionPresupuesta!AA11+[2]REP_EPG034_EjecucionPresupuesta!AA13</f>
        <v>33319041895.700001</v>
      </c>
      <c r="L14" s="8">
        <f t="shared" si="1"/>
        <v>0.62749697015044659</v>
      </c>
      <c r="M14" s="8">
        <f t="shared" si="2"/>
        <v>0.43755730851774799</v>
      </c>
      <c r="N14" s="8">
        <f t="shared" si="3"/>
        <v>0.43755730851774799</v>
      </c>
    </row>
    <row r="15" spans="1:14" x14ac:dyDescent="0.25">
      <c r="A15" s="14" t="s">
        <v>36</v>
      </c>
      <c r="B15" s="15"/>
      <c r="C15" s="15"/>
      <c r="D15" s="15"/>
      <c r="E15" s="14"/>
      <c r="F15" s="16">
        <f t="shared" ref="F15:K15" si="9">SUM(F13:F14)</f>
        <v>96727798259</v>
      </c>
      <c r="G15" s="16">
        <f t="shared" si="9"/>
        <v>71881534431</v>
      </c>
      <c r="H15" s="16">
        <f t="shared" si="9"/>
        <v>24846263828</v>
      </c>
      <c r="I15" s="16">
        <f t="shared" si="9"/>
        <v>68357725066.339996</v>
      </c>
      <c r="J15" s="16">
        <f t="shared" si="9"/>
        <v>47818195725.339996</v>
      </c>
      <c r="K15" s="16">
        <f t="shared" si="9"/>
        <v>47818195725.339996</v>
      </c>
      <c r="L15" s="12">
        <f t="shared" si="1"/>
        <v>0.70670196465450597</v>
      </c>
      <c r="M15" s="12">
        <f t="shared" si="2"/>
        <v>0.49435836012002654</v>
      </c>
      <c r="N15" s="12">
        <f t="shared" si="3"/>
        <v>0.49435836012002654</v>
      </c>
    </row>
    <row r="16" spans="1:14" x14ac:dyDescent="0.25">
      <c r="A16" s="5" t="s">
        <v>37</v>
      </c>
      <c r="B16" s="6" t="s">
        <v>27</v>
      </c>
      <c r="C16" s="6" t="s">
        <v>21</v>
      </c>
      <c r="D16" s="6" t="s">
        <v>28</v>
      </c>
      <c r="E16" s="5" t="s">
        <v>29</v>
      </c>
      <c r="F16" s="17">
        <f>SUM([2]REP_EPG034_EjecucionPresupuesta!T14)</f>
        <v>164184372976</v>
      </c>
      <c r="G16" s="17">
        <f>SUM([2]REP_EPG034_EjecucionPresupuesta!V14)</f>
        <v>163816550176</v>
      </c>
      <c r="H16" s="17">
        <f>SUM([2]REP_EPG034_EjecucionPresupuesta!W14)</f>
        <v>367822800</v>
      </c>
      <c r="I16" s="17">
        <f>SUM([2]REP_EPG034_EjecucionPresupuesta!X14)</f>
        <v>162837690240</v>
      </c>
      <c r="J16" s="17">
        <f>SUM([2]REP_EPG034_EjecucionPresupuesta!Y14)</f>
        <v>109880180766.64</v>
      </c>
      <c r="K16" s="17">
        <f>SUM([2]REP_EPG034_EjecucionPresupuesta!AA14)</f>
        <v>109880180766.64</v>
      </c>
      <c r="L16" s="8">
        <f t="shared" si="1"/>
        <v>0.99179774109076235</v>
      </c>
      <c r="M16" s="8">
        <f t="shared" si="2"/>
        <v>0.66924871578796341</v>
      </c>
      <c r="N16" s="8">
        <f t="shared" si="3"/>
        <v>0.66924871578796341</v>
      </c>
    </row>
    <row r="17" spans="1:14" x14ac:dyDescent="0.25">
      <c r="A17" s="14" t="s">
        <v>38</v>
      </c>
      <c r="B17" s="15"/>
      <c r="C17" s="15"/>
      <c r="D17" s="15"/>
      <c r="E17" s="14"/>
      <c r="F17" s="16">
        <f t="shared" ref="F17:K17" si="10">SUM(F16)</f>
        <v>164184372976</v>
      </c>
      <c r="G17" s="16">
        <f t="shared" si="10"/>
        <v>163816550176</v>
      </c>
      <c r="H17" s="16">
        <f t="shared" si="10"/>
        <v>367822800</v>
      </c>
      <c r="I17" s="16">
        <f t="shared" si="10"/>
        <v>162837690240</v>
      </c>
      <c r="J17" s="16">
        <f t="shared" si="10"/>
        <v>109880180766.64</v>
      </c>
      <c r="K17" s="16">
        <f t="shared" si="10"/>
        <v>109880180766.64</v>
      </c>
      <c r="L17" s="12">
        <f t="shared" si="1"/>
        <v>0.99179774109076235</v>
      </c>
      <c r="M17" s="12">
        <f t="shared" si="2"/>
        <v>0.66924871578796341</v>
      </c>
      <c r="N17" s="12">
        <f t="shared" si="3"/>
        <v>0.66924871578796341</v>
      </c>
    </row>
    <row r="18" spans="1:14" x14ac:dyDescent="0.25">
      <c r="A18" s="5" t="s">
        <v>39</v>
      </c>
      <c r="B18" s="6" t="s">
        <v>20</v>
      </c>
      <c r="C18" s="6" t="s">
        <v>21</v>
      </c>
      <c r="D18" s="18">
        <v>10</v>
      </c>
      <c r="E18" s="5" t="s">
        <v>23</v>
      </c>
      <c r="F18" s="17">
        <f>SUM([2]REP_EPG034_EjecucionPresupuesta!T15)</f>
        <v>1339700000</v>
      </c>
      <c r="G18" s="17">
        <f>SUM([2]REP_EPG034_EjecucionPresupuesta!V15)</f>
        <v>1322648000</v>
      </c>
      <c r="H18" s="17">
        <f>SUM([2]REP_EPG034_EjecucionPresupuesta!W15)</f>
        <v>17052000</v>
      </c>
      <c r="I18" s="17">
        <f>SUM([2]REP_EPG034_EjecucionPresupuesta!X15)</f>
        <v>1306186856.97</v>
      </c>
      <c r="J18" s="17">
        <f>SUM([2]REP_EPG034_EjecucionPresupuesta!Y15)</f>
        <v>1306186856.97</v>
      </c>
      <c r="K18" s="17">
        <f>SUM([2]REP_EPG034_EjecucionPresupuesta!AA15)</f>
        <v>1291139618.97</v>
      </c>
      <c r="L18" s="8">
        <f t="shared" si="1"/>
        <v>0.97498459130402326</v>
      </c>
      <c r="M18" s="8">
        <f t="shared" si="2"/>
        <v>0.97498459130402326</v>
      </c>
      <c r="N18" s="8">
        <f t="shared" si="3"/>
        <v>0.9637527946331268</v>
      </c>
    </row>
    <row r="19" spans="1:14" ht="22.5" x14ac:dyDescent="0.25">
      <c r="A19" s="5" t="s">
        <v>40</v>
      </c>
      <c r="B19" s="6" t="s">
        <v>20</v>
      </c>
      <c r="C19" s="6" t="s">
        <v>41</v>
      </c>
      <c r="D19" s="18">
        <v>11</v>
      </c>
      <c r="E19" s="5" t="s">
        <v>42</v>
      </c>
      <c r="F19" s="17">
        <f>SUM([2]REP_EPG034_EjecucionPresupuesta!T18:T19)</f>
        <v>2817824468</v>
      </c>
      <c r="G19" s="17">
        <f>SUM([2]REP_EPG034_EjecucionPresupuesta!V18:V19)</f>
        <v>2817824468</v>
      </c>
      <c r="H19" s="17">
        <f>SUM([2]REP_EPG034_EjecucionPresupuesta!W18:W19)</f>
        <v>0</v>
      </c>
      <c r="I19" s="17">
        <f>SUM([2]REP_EPG034_EjecucionPresupuesta!X18:X19)</f>
        <v>2817824468</v>
      </c>
      <c r="J19" s="17">
        <f>SUM([2]REP_EPG034_EjecucionPresupuesta!Y18:Y19)</f>
        <v>2817824468</v>
      </c>
      <c r="K19" s="17">
        <f>SUM([2]REP_EPG034_EjecucionPresupuesta!AA18:AA19)</f>
        <v>2817824468</v>
      </c>
      <c r="L19" s="8">
        <f t="shared" si="1"/>
        <v>1</v>
      </c>
      <c r="M19" s="8">
        <f t="shared" si="2"/>
        <v>1</v>
      </c>
      <c r="N19" s="8">
        <f t="shared" si="3"/>
        <v>1</v>
      </c>
    </row>
    <row r="20" spans="1:14" x14ac:dyDescent="0.25">
      <c r="A20" s="5" t="s">
        <v>43</v>
      </c>
      <c r="B20" s="6" t="s">
        <v>20</v>
      </c>
      <c r="C20" s="6" t="s">
        <v>21</v>
      </c>
      <c r="D20" s="18">
        <v>10</v>
      </c>
      <c r="E20" s="5" t="s">
        <v>23</v>
      </c>
      <c r="F20" s="17">
        <f>[2]REP_EPG034_EjecucionPresupuesta!T16+[2]REP_EPG034_EjecucionPresupuesta!T17+[2]REP_EPG034_EjecucionPresupuesta!T20</f>
        <v>65600000</v>
      </c>
      <c r="G20" s="17">
        <f>[2]REP_EPG034_EjecucionPresupuesta!V16+[2]REP_EPG034_EjecucionPresupuesta!V17+[2]REP_EPG034_EjecucionPresupuesta!V20</f>
        <v>26000000</v>
      </c>
      <c r="H20" s="17">
        <f>[2]REP_EPG034_EjecucionPresupuesta!W16+[2]REP_EPG034_EjecucionPresupuesta!W17+[2]REP_EPG034_EjecucionPresupuesta!W20</f>
        <v>39600000</v>
      </c>
      <c r="I20" s="17">
        <f>[2]REP_EPG034_EjecucionPresupuesta!X16+[2]REP_EPG034_EjecucionPresupuesta!X17+[2]REP_EPG034_EjecucionPresupuesta!X20</f>
        <v>7424956</v>
      </c>
      <c r="J20" s="17">
        <f>[2]REP_EPG034_EjecucionPresupuesta!Y16+[2]REP_EPG034_EjecucionPresupuesta!Y17+[2]REP_EPG034_EjecucionPresupuesta!Y20</f>
        <v>7424956</v>
      </c>
      <c r="K20" s="17">
        <f>[2]REP_EPG034_EjecucionPresupuesta!AA16+[2]REP_EPG034_EjecucionPresupuesta!AA17+[2]REP_EPG034_EjecucionPresupuesta!AA20</f>
        <v>7424956</v>
      </c>
      <c r="L20" s="8">
        <f t="shared" si="1"/>
        <v>0.11318530487804879</v>
      </c>
      <c r="M20" s="8">
        <f t="shared" si="2"/>
        <v>0.11318530487804879</v>
      </c>
      <c r="N20" s="8">
        <f t="shared" si="3"/>
        <v>0.11318530487804879</v>
      </c>
    </row>
    <row r="21" spans="1:14" ht="22.5" x14ac:dyDescent="0.25">
      <c r="A21" s="14" t="s">
        <v>44</v>
      </c>
      <c r="B21" s="15"/>
      <c r="C21" s="15"/>
      <c r="D21" s="15"/>
      <c r="E21" s="14"/>
      <c r="F21" s="16">
        <f t="shared" ref="F21:K21" si="11">SUM(F18:F20)</f>
        <v>4223124468</v>
      </c>
      <c r="G21" s="16">
        <f t="shared" si="11"/>
        <v>4166472468</v>
      </c>
      <c r="H21" s="16">
        <f t="shared" si="11"/>
        <v>56652000</v>
      </c>
      <c r="I21" s="16">
        <f t="shared" si="11"/>
        <v>4131436280.9700003</v>
      </c>
      <c r="J21" s="16">
        <f t="shared" si="11"/>
        <v>4131436280.9700003</v>
      </c>
      <c r="K21" s="16">
        <f t="shared" si="11"/>
        <v>4116389042.9700003</v>
      </c>
      <c r="L21" s="12">
        <f t="shared" si="1"/>
        <v>0.97828901617161623</v>
      </c>
      <c r="M21" s="12">
        <f t="shared" si="2"/>
        <v>0.97828901617161623</v>
      </c>
      <c r="N21" s="12">
        <f t="shared" si="3"/>
        <v>0.97472595803444373</v>
      </c>
    </row>
    <row r="22" spans="1:14" x14ac:dyDescent="0.25">
      <c r="A22" s="5" t="s">
        <v>45</v>
      </c>
      <c r="B22" s="6" t="s">
        <v>20</v>
      </c>
      <c r="C22" s="6" t="s">
        <v>25</v>
      </c>
      <c r="D22" s="6" t="s">
        <v>41</v>
      </c>
      <c r="E22" s="5" t="s">
        <v>26</v>
      </c>
      <c r="F22" s="19">
        <f>SUM([2]REP_EPG034_EjecucionPresupuesta!T21)</f>
        <v>8828110870</v>
      </c>
      <c r="G22" s="19">
        <f>SUM([2]REP_EPG034_EjecucionPresupuesta!V21)</f>
        <v>8828110870</v>
      </c>
      <c r="H22" s="19">
        <f>SUM([2]REP_EPG034_EjecucionPresupuesta!W21)</f>
        <v>0</v>
      </c>
      <c r="I22" s="19">
        <f>SUM([2]REP_EPG034_EjecucionPresupuesta!X21)</f>
        <v>8828110870</v>
      </c>
      <c r="J22" s="19">
        <f>SUM([2]REP_EPG034_EjecucionPresupuesta!Y21)</f>
        <v>8828110870</v>
      </c>
      <c r="K22" s="19">
        <f>SUM([2]REP_EPG034_EjecucionPresupuesta!AA21)</f>
        <v>8828110870</v>
      </c>
      <c r="L22" s="8">
        <f t="shared" si="1"/>
        <v>1</v>
      </c>
      <c r="M22" s="8">
        <f t="shared" si="2"/>
        <v>1</v>
      </c>
      <c r="N22" s="8">
        <f t="shared" si="3"/>
        <v>1</v>
      </c>
    </row>
    <row r="23" spans="1:14" x14ac:dyDescent="0.25">
      <c r="A23" s="5" t="s">
        <v>46</v>
      </c>
      <c r="B23" s="6" t="s">
        <v>20</v>
      </c>
      <c r="C23" s="6" t="s">
        <v>25</v>
      </c>
      <c r="D23" s="6" t="s">
        <v>21</v>
      </c>
      <c r="E23" s="5" t="s">
        <v>26</v>
      </c>
      <c r="F23" s="19">
        <f>SUM([2]REP_EPG034_EjecucionPresupuesta!T22)</f>
        <v>2436100754</v>
      </c>
      <c r="G23" s="19">
        <f>SUM([2]REP_EPG034_EjecucionPresupuesta!V22)</f>
        <v>2436100754</v>
      </c>
      <c r="H23" s="19">
        <f>SUM([2]REP_EPG034_EjecucionPresupuesta!W22)</f>
        <v>0</v>
      </c>
      <c r="I23" s="19">
        <f>SUM([2]REP_EPG034_EjecucionPresupuesta!X22)</f>
        <v>2436100754</v>
      </c>
      <c r="J23" s="19">
        <f>SUM([2]REP_EPG034_EjecucionPresupuesta!Y22)</f>
        <v>2436100754</v>
      </c>
      <c r="K23" s="19">
        <f>SUM([2]REP_EPG034_EjecucionPresupuesta!AA22)</f>
        <v>2436100754</v>
      </c>
      <c r="L23" s="8">
        <f t="shared" si="1"/>
        <v>1</v>
      </c>
      <c r="M23" s="8">
        <f t="shared" si="2"/>
        <v>1</v>
      </c>
      <c r="N23" s="8">
        <f t="shared" si="3"/>
        <v>1</v>
      </c>
    </row>
    <row r="24" spans="1:14" x14ac:dyDescent="0.25">
      <c r="A24" s="14" t="s">
        <v>47</v>
      </c>
      <c r="B24" s="15"/>
      <c r="C24" s="15"/>
      <c r="D24" s="15"/>
      <c r="E24" s="14"/>
      <c r="F24" s="16">
        <f t="shared" ref="F24:K24" si="12">SUM(F22:F23)</f>
        <v>11264211624</v>
      </c>
      <c r="G24" s="16">
        <f t="shared" si="12"/>
        <v>11264211624</v>
      </c>
      <c r="H24" s="16">
        <f t="shared" si="12"/>
        <v>0</v>
      </c>
      <c r="I24" s="16">
        <f t="shared" si="12"/>
        <v>11264211624</v>
      </c>
      <c r="J24" s="16">
        <f t="shared" si="12"/>
        <v>11264211624</v>
      </c>
      <c r="K24" s="16">
        <f t="shared" si="12"/>
        <v>11264211624</v>
      </c>
      <c r="L24" s="12">
        <f t="shared" si="1"/>
        <v>1</v>
      </c>
      <c r="M24" s="12">
        <f t="shared" si="2"/>
        <v>1</v>
      </c>
      <c r="N24" s="12">
        <f t="shared" si="3"/>
        <v>1</v>
      </c>
    </row>
    <row r="25" spans="1:14" x14ac:dyDescent="0.25">
      <c r="A25" s="14" t="s">
        <v>48</v>
      </c>
      <c r="B25" s="15"/>
      <c r="C25" s="15"/>
      <c r="D25" s="15"/>
      <c r="E25" s="14"/>
      <c r="F25" s="16">
        <f t="shared" ref="F25:K25" si="13">SUM(F26:F31)</f>
        <v>9000000000</v>
      </c>
      <c r="G25" s="16">
        <f t="shared" si="13"/>
        <v>7206228893</v>
      </c>
      <c r="H25" s="16">
        <f t="shared" si="13"/>
        <v>1793771107</v>
      </c>
      <c r="I25" s="16">
        <f t="shared" si="13"/>
        <v>6998132299</v>
      </c>
      <c r="J25" s="16">
        <f t="shared" si="13"/>
        <v>5201218882</v>
      </c>
      <c r="K25" s="16">
        <f t="shared" si="13"/>
        <v>4852727382</v>
      </c>
      <c r="L25" s="12">
        <f t="shared" si="1"/>
        <v>0.77757025544444447</v>
      </c>
      <c r="M25" s="12">
        <f t="shared" si="2"/>
        <v>0.5779132091111111</v>
      </c>
      <c r="N25" s="12">
        <f t="shared" si="3"/>
        <v>0.53919193133333332</v>
      </c>
    </row>
    <row r="26" spans="1:14" ht="33.75" x14ac:dyDescent="0.25">
      <c r="A26" s="5" t="s">
        <v>49</v>
      </c>
      <c r="B26" s="6" t="s">
        <v>20</v>
      </c>
      <c r="C26" s="6" t="s">
        <v>25</v>
      </c>
      <c r="D26" s="18" t="s">
        <v>21</v>
      </c>
      <c r="E26" s="5" t="s">
        <v>26</v>
      </c>
      <c r="F26" s="13">
        <f>SUM([2]REP_EPG034_EjecucionPresupuesta!T23)</f>
        <v>1725000000</v>
      </c>
      <c r="G26" s="13">
        <f>SUM([2]REP_EPG034_EjecucionPresupuesta!V23)</f>
        <v>0</v>
      </c>
      <c r="H26" s="13">
        <f>SUM([2]REP_EPG034_EjecucionPresupuesta!W23)</f>
        <v>1725000000</v>
      </c>
      <c r="I26" s="13">
        <f>SUM([2]REP_EPG034_EjecucionPresupuesta!X23)</f>
        <v>0</v>
      </c>
      <c r="J26" s="13">
        <f>SUM([2]REP_EPG034_EjecucionPresupuesta!Y23)</f>
        <v>0</v>
      </c>
      <c r="K26" s="13">
        <f>SUM([2]REP_EPG034_EjecucionPresupuesta!AA23)</f>
        <v>0</v>
      </c>
      <c r="L26" s="8">
        <f t="shared" si="1"/>
        <v>0</v>
      </c>
      <c r="M26" s="8">
        <f t="shared" si="2"/>
        <v>0</v>
      </c>
      <c r="N26" s="8">
        <f t="shared" si="3"/>
        <v>0</v>
      </c>
    </row>
    <row r="27" spans="1:14" ht="22.5" x14ac:dyDescent="0.25">
      <c r="A27" s="5" t="s">
        <v>50</v>
      </c>
      <c r="B27" s="6" t="s">
        <v>20</v>
      </c>
      <c r="C27" s="6" t="s">
        <v>25</v>
      </c>
      <c r="D27" s="18" t="s">
        <v>21</v>
      </c>
      <c r="E27" s="5" t="s">
        <v>26</v>
      </c>
      <c r="F27" s="13">
        <f>SUM([2]REP_EPG034_EjecucionPresupuesta!T24)</f>
        <v>3625000000</v>
      </c>
      <c r="G27" s="13">
        <f>SUM([2]REP_EPG034_EjecucionPresupuesta!V24)</f>
        <v>3556228893</v>
      </c>
      <c r="H27" s="13">
        <f>SUM([2]REP_EPG034_EjecucionPresupuesta!W24)</f>
        <v>68771107</v>
      </c>
      <c r="I27" s="13">
        <f>SUM([2]REP_EPG034_EjecucionPresupuesta!X24)</f>
        <v>3517114399</v>
      </c>
      <c r="J27" s="13">
        <f>SUM([2]REP_EPG034_EjecucionPresupuesta!Y24)</f>
        <v>2829198022</v>
      </c>
      <c r="K27" s="13">
        <f>SUM([2]REP_EPG034_EjecucionPresupuesta!AA24)</f>
        <v>2829198022</v>
      </c>
      <c r="L27" s="8">
        <f t="shared" si="1"/>
        <v>0.97023845489655169</v>
      </c>
      <c r="M27" s="8">
        <f t="shared" si="2"/>
        <v>0.78046841986206894</v>
      </c>
      <c r="N27" s="8">
        <f t="shared" si="3"/>
        <v>0.78046841986206894</v>
      </c>
    </row>
    <row r="28" spans="1:14" ht="22.5" x14ac:dyDescent="0.25">
      <c r="A28" s="5" t="s">
        <v>51</v>
      </c>
      <c r="B28" s="6" t="s">
        <v>20</v>
      </c>
      <c r="C28" s="6" t="s">
        <v>25</v>
      </c>
      <c r="D28" s="18" t="s">
        <v>21</v>
      </c>
      <c r="E28" s="5" t="s">
        <v>26</v>
      </c>
      <c r="F28" s="13">
        <f>SUM([2]REP_EPG034_EjecucionPresupuesta!T25)</f>
        <v>323656437</v>
      </c>
      <c r="G28" s="13">
        <f>SUM([2]REP_EPG034_EjecucionPresupuesta!V25)</f>
        <v>323656437</v>
      </c>
      <c r="H28" s="13">
        <f>SUM([2]REP_EPG034_EjecucionPresupuesta!W25)</f>
        <v>0</v>
      </c>
      <c r="I28" s="13">
        <f>SUM([2]REP_EPG034_EjecucionPresupuesta!X25)</f>
        <v>323656437</v>
      </c>
      <c r="J28" s="13">
        <f>SUM([2]REP_EPG034_EjecucionPresupuesta!Y25)</f>
        <v>323656437</v>
      </c>
      <c r="K28" s="13">
        <f>SUM([2]REP_EPG034_EjecucionPresupuesta!AA25)</f>
        <v>323656437</v>
      </c>
      <c r="L28" s="8">
        <f t="shared" si="1"/>
        <v>1</v>
      </c>
      <c r="M28" s="8">
        <f t="shared" si="2"/>
        <v>1</v>
      </c>
      <c r="N28" s="8">
        <f t="shared" si="3"/>
        <v>1</v>
      </c>
    </row>
    <row r="29" spans="1:14" ht="22.5" x14ac:dyDescent="0.25">
      <c r="A29" s="5" t="s">
        <v>51</v>
      </c>
      <c r="B29" s="6" t="s">
        <v>20</v>
      </c>
      <c r="C29" s="6" t="s">
        <v>52</v>
      </c>
      <c r="D29" s="18" t="s">
        <v>21</v>
      </c>
      <c r="E29" s="5" t="s">
        <v>26</v>
      </c>
      <c r="F29" s="13">
        <f>SUM([2]REP_EPG034_EjecucionPresupuesta!T26)</f>
        <v>2826343563</v>
      </c>
      <c r="G29" s="13">
        <f>SUM([2]REP_EPG034_EjecucionPresupuesta!V26)</f>
        <v>2826343563</v>
      </c>
      <c r="H29" s="13">
        <f>SUM([2]REP_EPG034_EjecucionPresupuesta!W26)</f>
        <v>0</v>
      </c>
      <c r="I29" s="13">
        <f>SUM([2]REP_EPG034_EjecucionPresupuesta!X26)</f>
        <v>2744969963</v>
      </c>
      <c r="J29" s="13">
        <f>SUM([2]REP_EPG034_EjecucionPresupuesta!Y26)</f>
        <v>1699872923</v>
      </c>
      <c r="K29" s="13">
        <f>SUM([2]REP_EPG034_EjecucionPresupuesta!AA26)</f>
        <v>1699872923</v>
      </c>
      <c r="L29" s="8">
        <f t="shared" si="1"/>
        <v>0.97120887882659723</v>
      </c>
      <c r="M29" s="8">
        <f t="shared" si="2"/>
        <v>0.60143888565185022</v>
      </c>
      <c r="N29" s="8">
        <f t="shared" si="3"/>
        <v>0.60143888565185022</v>
      </c>
    </row>
    <row r="30" spans="1:14" ht="56.25" x14ac:dyDescent="0.25">
      <c r="A30" s="5" t="s">
        <v>53</v>
      </c>
      <c r="B30" s="6" t="s">
        <v>20</v>
      </c>
      <c r="C30" s="6" t="s">
        <v>25</v>
      </c>
      <c r="D30" s="18" t="s">
        <v>21</v>
      </c>
      <c r="E30" s="5" t="s">
        <v>26</v>
      </c>
      <c r="F30" s="13">
        <f>SUM([2]REP_EPG034_EjecucionPresupuesta!T27)</f>
        <v>61907860</v>
      </c>
      <c r="G30" s="13">
        <f>SUM([2]REP_EPG034_EjecucionPresupuesta!V27)</f>
        <v>61907860</v>
      </c>
      <c r="H30" s="13">
        <f>SUM([2]REP_EPG034_EjecucionPresupuesta!W27)</f>
        <v>0</v>
      </c>
      <c r="I30" s="13">
        <f>SUM([2]REP_EPG034_EjecucionPresupuesta!X27)</f>
        <v>61907860</v>
      </c>
      <c r="J30" s="13">
        <f>SUM([2]REP_EPG034_EjecucionPresupuesta!Y27)</f>
        <v>0</v>
      </c>
      <c r="K30" s="13">
        <f>SUM([2]REP_EPG034_EjecucionPresupuesta!AA27)</f>
        <v>0</v>
      </c>
      <c r="L30" s="8">
        <f t="shared" si="1"/>
        <v>1</v>
      </c>
      <c r="M30" s="8">
        <f t="shared" si="2"/>
        <v>0</v>
      </c>
      <c r="N30" s="8">
        <f t="shared" si="3"/>
        <v>0</v>
      </c>
    </row>
    <row r="31" spans="1:14" ht="56.25" x14ac:dyDescent="0.25">
      <c r="A31" s="5" t="s">
        <v>53</v>
      </c>
      <c r="B31" s="6" t="s">
        <v>20</v>
      </c>
      <c r="C31" s="6" t="s">
        <v>52</v>
      </c>
      <c r="D31" s="18" t="s">
        <v>21</v>
      </c>
      <c r="E31" s="5" t="s">
        <v>54</v>
      </c>
      <c r="F31" s="13">
        <f>SUM([2]REP_EPG034_EjecucionPresupuesta!T28)</f>
        <v>438092140</v>
      </c>
      <c r="G31" s="13">
        <f>SUM([2]REP_EPG034_EjecucionPresupuesta!V28)</f>
        <v>438092140</v>
      </c>
      <c r="H31" s="13">
        <f>SUM([2]REP_EPG034_EjecucionPresupuesta!W28)</f>
        <v>0</v>
      </c>
      <c r="I31" s="13">
        <f>SUM([2]REP_EPG034_EjecucionPresupuesta!X28)</f>
        <v>350483640</v>
      </c>
      <c r="J31" s="13">
        <f>SUM([2]REP_EPG034_EjecucionPresupuesta!Y28)</f>
        <v>348491500</v>
      </c>
      <c r="K31" s="13">
        <f>SUM([2]REP_EPG034_EjecucionPresupuesta!AA28)</f>
        <v>0</v>
      </c>
      <c r="L31" s="8">
        <f t="shared" si="1"/>
        <v>0.80002266189938942</v>
      </c>
      <c r="M31" s="8">
        <f t="shared" si="2"/>
        <v>0.79547535365505528</v>
      </c>
      <c r="N31" s="8">
        <f t="shared" si="3"/>
        <v>0</v>
      </c>
    </row>
    <row r="32" spans="1:14" x14ac:dyDescent="0.25">
      <c r="A32" s="32" t="s">
        <v>55</v>
      </c>
      <c r="B32" s="32"/>
      <c r="C32" s="32"/>
      <c r="D32" s="32"/>
      <c r="E32" s="32"/>
      <c r="F32" s="20">
        <f t="shared" ref="F32:K32" si="14">F8+F24+F25</f>
        <v>1645168284600</v>
      </c>
      <c r="G32" s="20">
        <f t="shared" si="14"/>
        <v>1608300019244.99</v>
      </c>
      <c r="H32" s="20">
        <f t="shared" si="14"/>
        <v>36868265355.010002</v>
      </c>
      <c r="I32" s="20">
        <f t="shared" si="14"/>
        <v>1597493982503.9897</v>
      </c>
      <c r="J32" s="20">
        <f t="shared" si="14"/>
        <v>1261539817451.7998</v>
      </c>
      <c r="K32" s="20">
        <f t="shared" si="14"/>
        <v>1259874499645.4797</v>
      </c>
      <c r="L32" s="21">
        <f t="shared" si="1"/>
        <v>0.97102162584686491</v>
      </c>
      <c r="M32" s="21">
        <f t="shared" si="2"/>
        <v>0.76681506035628799</v>
      </c>
      <c r="N32" s="21">
        <f t="shared" si="3"/>
        <v>0.76580281265986161</v>
      </c>
    </row>
    <row r="33" spans="1:12" x14ac:dyDescent="0.25">
      <c r="F33" s="22"/>
      <c r="G33" s="23"/>
      <c r="H33" s="24"/>
      <c r="I33" s="23"/>
      <c r="K33" s="22"/>
      <c r="L33" s="25"/>
    </row>
    <row r="34" spans="1:12" x14ac:dyDescent="0.25">
      <c r="A34" s="26"/>
      <c r="F34" s="27"/>
      <c r="G34" s="28"/>
      <c r="H34" s="23"/>
      <c r="I34" s="22"/>
      <c r="J34" s="29"/>
      <c r="K34" s="22"/>
      <c r="L34" s="30"/>
    </row>
    <row r="35" spans="1:12" x14ac:dyDescent="0.25">
      <c r="F35" s="31"/>
      <c r="I35" s="22"/>
    </row>
    <row r="36" spans="1:12" x14ac:dyDescent="0.25">
      <c r="F36" s="31"/>
      <c r="I36" s="22"/>
      <c r="K36" s="22"/>
    </row>
    <row r="37" spans="1:12" x14ac:dyDescent="0.25">
      <c r="F37" s="31"/>
      <c r="G37" s="23"/>
      <c r="I37" s="23"/>
    </row>
    <row r="38" spans="1:12" x14ac:dyDescent="0.25">
      <c r="I38" s="22"/>
    </row>
    <row r="39" spans="1:12" x14ac:dyDescent="0.25">
      <c r="I39" s="23"/>
      <c r="K39" s="22"/>
    </row>
  </sheetData>
  <mergeCells count="6">
    <mergeCell ref="A32:E32"/>
    <mergeCell ref="A1:N1"/>
    <mergeCell ref="A2:N2"/>
    <mergeCell ref="A3:E3"/>
    <mergeCell ref="F3:K3"/>
    <mergeCell ref="L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31 DICIEMBRE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Desktop</dc:creator>
  <cp:lastModifiedBy>Vanessa Andrea Pinzon Arredondo</cp:lastModifiedBy>
  <dcterms:created xsi:type="dcterms:W3CDTF">2023-02-02T19:34:18Z</dcterms:created>
  <dcterms:modified xsi:type="dcterms:W3CDTF">2023-04-26T15:24:20Z</dcterms:modified>
</cp:coreProperties>
</file>