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AGOSTO/"/>
    </mc:Choice>
  </mc:AlternateContent>
  <xr:revisionPtr revIDLastSave="1" documentId="8_{AF1FEC75-1A4F-45F1-AD86-A9E1D5B99AA5}" xr6:coauthVersionLast="47" xr6:coauthVersionMax="47" xr10:uidLastSave="{7874F061-9A8B-4424-92E3-8A44D14C5290}"/>
  <bookViews>
    <workbookView xWindow="-120" yWindow="-120" windowWidth="29040" windowHeight="15840" xr2:uid="{DFAF624E-BE98-4BD7-BBE3-E820159F79A5}"/>
  </bookViews>
  <sheets>
    <sheet name="EJECUCION A 31 AGOSTO 2024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J24" i="1" s="1"/>
  <c r="I25" i="1"/>
  <c r="H25" i="1"/>
  <c r="H24" i="1" s="1"/>
  <c r="G25" i="1"/>
  <c r="G24" i="1" s="1"/>
  <c r="F25" i="1"/>
  <c r="F24" i="1" s="1"/>
  <c r="I24" i="1"/>
  <c r="K22" i="1"/>
  <c r="K23" i="1" s="1"/>
  <c r="J22" i="1"/>
  <c r="I22" i="1"/>
  <c r="I23" i="1" s="1"/>
  <c r="H22" i="1"/>
  <c r="H23" i="1" s="1"/>
  <c r="G22" i="1"/>
  <c r="G23" i="1" s="1"/>
  <c r="F22" i="1"/>
  <c r="K20" i="1"/>
  <c r="J20" i="1"/>
  <c r="I20" i="1"/>
  <c r="L20" i="1" s="1"/>
  <c r="H20" i="1"/>
  <c r="G20" i="1"/>
  <c r="F20" i="1"/>
  <c r="K19" i="1"/>
  <c r="K6" i="1" s="1"/>
  <c r="J19" i="1"/>
  <c r="I19" i="1"/>
  <c r="H19" i="1"/>
  <c r="G19" i="1"/>
  <c r="G6" i="1" s="1"/>
  <c r="F19" i="1"/>
  <c r="K18" i="1"/>
  <c r="J18" i="1"/>
  <c r="I18" i="1"/>
  <c r="H18" i="1"/>
  <c r="G18" i="1"/>
  <c r="F18" i="1"/>
  <c r="K16" i="1"/>
  <c r="K17" i="1" s="1"/>
  <c r="J16" i="1"/>
  <c r="J17" i="1" s="1"/>
  <c r="I16" i="1"/>
  <c r="I17" i="1" s="1"/>
  <c r="H16" i="1"/>
  <c r="H7" i="1" s="1"/>
  <c r="G16" i="1"/>
  <c r="G17" i="1" s="1"/>
  <c r="F16" i="1"/>
  <c r="F17" i="1" s="1"/>
  <c r="K14" i="1"/>
  <c r="J14" i="1"/>
  <c r="I14" i="1"/>
  <c r="H14" i="1"/>
  <c r="G14" i="1"/>
  <c r="F14" i="1"/>
  <c r="K13" i="1"/>
  <c r="J13" i="1"/>
  <c r="I13" i="1"/>
  <c r="H13" i="1"/>
  <c r="G13" i="1"/>
  <c r="F13" i="1"/>
  <c r="K11" i="1"/>
  <c r="K12" i="1" s="1"/>
  <c r="J11" i="1"/>
  <c r="I11" i="1"/>
  <c r="L11" i="1" s="1"/>
  <c r="H11" i="1"/>
  <c r="H12" i="1" s="1"/>
  <c r="G11" i="1"/>
  <c r="G12" i="1" s="1"/>
  <c r="F11" i="1"/>
  <c r="J10" i="1"/>
  <c r="K9" i="1"/>
  <c r="J9" i="1"/>
  <c r="I9" i="1"/>
  <c r="I10" i="1" s="1"/>
  <c r="H9" i="1"/>
  <c r="H10" i="1" s="1"/>
  <c r="G9" i="1"/>
  <c r="G10" i="1" s="1"/>
  <c r="F9" i="1"/>
  <c r="F10" i="1" s="1"/>
  <c r="G7" i="1"/>
  <c r="F7" i="1"/>
  <c r="H6" i="1"/>
  <c r="M24" i="1" l="1"/>
  <c r="K7" i="1"/>
  <c r="N7" i="1" s="1"/>
  <c r="G21" i="1"/>
  <c r="L24" i="1"/>
  <c r="M13" i="1"/>
  <c r="N19" i="1"/>
  <c r="N22" i="1"/>
  <c r="L25" i="1"/>
  <c r="K21" i="1"/>
  <c r="M9" i="1"/>
  <c r="F5" i="1"/>
  <c r="F8" i="1" s="1"/>
  <c r="F26" i="1" s="1"/>
  <c r="J5" i="1"/>
  <c r="G15" i="1"/>
  <c r="M19" i="1"/>
  <c r="J6" i="1"/>
  <c r="I7" i="1"/>
  <c r="L7" i="1" s="1"/>
  <c r="N9" i="1"/>
  <c r="H15" i="1"/>
  <c r="F6" i="1"/>
  <c r="N6" i="1" s="1"/>
  <c r="J7" i="1"/>
  <c r="M7" i="1" s="1"/>
  <c r="L9" i="1"/>
  <c r="I15" i="1"/>
  <c r="N14" i="1"/>
  <c r="N20" i="1"/>
  <c r="M20" i="1"/>
  <c r="M25" i="1"/>
  <c r="N25" i="1"/>
  <c r="G5" i="1"/>
  <c r="G8" i="1" s="1"/>
  <c r="G26" i="1" s="1"/>
  <c r="H5" i="1"/>
  <c r="H8" i="1" s="1"/>
  <c r="H26" i="1" s="1"/>
  <c r="L10" i="1"/>
  <c r="N13" i="1"/>
  <c r="L16" i="1"/>
  <c r="N18" i="1"/>
  <c r="J21" i="1"/>
  <c r="K5" i="1"/>
  <c r="M11" i="1"/>
  <c r="L13" i="1"/>
  <c r="L17" i="1"/>
  <c r="M16" i="1"/>
  <c r="L19" i="1"/>
  <c r="M10" i="1"/>
  <c r="M14" i="1"/>
  <c r="H21" i="1"/>
  <c r="M22" i="1"/>
  <c r="K8" i="1"/>
  <c r="M17" i="1"/>
  <c r="N17" i="1"/>
  <c r="K10" i="1"/>
  <c r="N10" i="1" s="1"/>
  <c r="N11" i="1"/>
  <c r="I12" i="1"/>
  <c r="F15" i="1"/>
  <c r="L15" i="1" s="1"/>
  <c r="J15" i="1"/>
  <c r="H17" i="1"/>
  <c r="F23" i="1"/>
  <c r="N23" i="1" s="1"/>
  <c r="J23" i="1"/>
  <c r="M23" i="1" s="1"/>
  <c r="I5" i="1"/>
  <c r="F12" i="1"/>
  <c r="N12" i="1" s="1"/>
  <c r="J12" i="1"/>
  <c r="L14" i="1"/>
  <c r="K15" i="1"/>
  <c r="N15" i="1" s="1"/>
  <c r="N16" i="1"/>
  <c r="L18" i="1"/>
  <c r="I21" i="1"/>
  <c r="L22" i="1"/>
  <c r="I6" i="1"/>
  <c r="M18" i="1"/>
  <c r="F21" i="1"/>
  <c r="K24" i="1"/>
  <c r="N24" i="1" s="1"/>
  <c r="M6" i="1" l="1"/>
  <c r="M15" i="1"/>
  <c r="M21" i="1"/>
  <c r="N5" i="1"/>
  <c r="J8" i="1"/>
  <c r="J26" i="1" s="1"/>
  <c r="M26" i="1" s="1"/>
  <c r="M5" i="1"/>
  <c r="L6" i="1"/>
  <c r="N21" i="1"/>
  <c r="L23" i="1"/>
  <c r="M8" i="1"/>
  <c r="L21" i="1"/>
  <c r="N8" i="1"/>
  <c r="K26" i="1"/>
  <c r="N26" i="1" s="1"/>
  <c r="I8" i="1"/>
  <c r="L5" i="1"/>
  <c r="M12" i="1"/>
  <c r="L12" i="1"/>
  <c r="L8" i="1" l="1"/>
  <c r="I26" i="1"/>
  <c r="L26" i="1" s="1"/>
</calcChain>
</file>

<file path=xl/sharedStrings.xml><?xml version="1.0" encoding="utf-8"?>
<sst xmlns="http://schemas.openxmlformats.org/spreadsheetml/2006/main" count="90" uniqueCount="50">
  <si>
    <t>UNIDAD NACIONAL DE PROTECCION - UNP EJECUCION A AGOSTO 31 DE 2024</t>
  </si>
  <si>
    <t>UNIDAD EJECUTORA: 37-08-00  MES: AGOSTO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</si>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</sst>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030E1E8B-6CE8-49C4-B1B2-8EF77995E8E4}"/>
    <cellStyle name="Millares 4 7 2 7 5 2 2 2" xfId="2" xr:uid="{325024A6-AB06-46DA-B581-C8B3C9237E85}"/>
    <cellStyle name="Normal" xfId="0" builtinId="0"/>
    <cellStyle name="Normal 2 4" xfId="1" xr:uid="{338963EA-DB8B-4C50-ACB4-477AF6CBD443}"/>
    <cellStyle name="Porcentaje 2" xfId="3" xr:uid="{A3596FCA-081C-42D1-B565-7A015FD79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AGOSTO/E.P.%20AGREGADA%20A%2031%20DE%20AGOSTO%20DE%202024.xlsx" TargetMode="External"/><Relationship Id="rId1" Type="http://schemas.openxmlformats.org/officeDocument/2006/relationships/externalLinkPath" Target="/personal/vanessa_pinzon_unp_gov_co/Documents/VANESSA%20ANDREA%20PINZON%20AREDONDO/REPORTES/2024/AGREGADA/AGOSTO/E.P.%20AGREGADA%20A%2031%20DE%20AGOSTO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AGOSTO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51059672061.75</v>
          </cell>
          <cell r="Y5">
            <v>51032235286.75</v>
          </cell>
          <cell r="AA5">
            <v>51032235286.75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22858928851.509998</v>
          </cell>
          <cell r="Y6">
            <v>22851508513.509998</v>
          </cell>
          <cell r="AA6">
            <v>22851508513.509998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5038321319.71</v>
          </cell>
          <cell r="Y7">
            <v>4954399327.71</v>
          </cell>
          <cell r="AA7">
            <v>4954399327.71</v>
          </cell>
        </row>
        <row r="8">
          <cell r="T8">
            <v>1954778700000</v>
          </cell>
          <cell r="V8">
            <v>1887345225188.97</v>
          </cell>
          <cell r="W8">
            <v>67433474811.029999</v>
          </cell>
          <cell r="X8">
            <v>1691655070451.95</v>
          </cell>
          <cell r="Y8">
            <v>1208031223252.3101</v>
          </cell>
          <cell r="AA8">
            <v>1178741749237.6001</v>
          </cell>
        </row>
        <row r="9">
          <cell r="T9">
            <v>31000000000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128533706</v>
          </cell>
          <cell r="Y10">
            <v>128533706</v>
          </cell>
          <cell r="AA10">
            <v>128533706</v>
          </cell>
        </row>
        <row r="11">
          <cell r="T11">
            <v>56365200000</v>
          </cell>
          <cell r="V11">
            <v>53634519208</v>
          </cell>
          <cell r="W11">
            <v>2730680792</v>
          </cell>
          <cell r="X11">
            <v>40918538591.290001</v>
          </cell>
          <cell r="Y11">
            <v>2309282750</v>
          </cell>
          <cell r="AA11">
            <v>2309282750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4186942093</v>
          </cell>
          <cell r="Y12">
            <v>3798874148</v>
          </cell>
          <cell r="AA12">
            <v>3798874148</v>
          </cell>
        </row>
        <row r="13">
          <cell r="T13">
            <v>28872300000</v>
          </cell>
          <cell r="V13">
            <v>28872300000</v>
          </cell>
          <cell r="W13">
            <v>0</v>
          </cell>
          <cell r="X13">
            <v>16869862800</v>
          </cell>
          <cell r="Y13">
            <v>16869862800</v>
          </cell>
          <cell r="AA13">
            <v>16869862800</v>
          </cell>
        </row>
        <row r="14">
          <cell r="T14">
            <v>205693515378</v>
          </cell>
          <cell r="V14">
            <v>203295255473</v>
          </cell>
          <cell r="W14">
            <v>2398259905</v>
          </cell>
          <cell r="X14">
            <v>157048725163</v>
          </cell>
          <cell r="Y14">
            <v>40691507516</v>
          </cell>
          <cell r="AA14">
            <v>39978255749</v>
          </cell>
        </row>
        <row r="15">
          <cell r="T15">
            <v>1485000000</v>
          </cell>
          <cell r="V15">
            <v>1485000000</v>
          </cell>
          <cell r="W15">
            <v>0</v>
          </cell>
          <cell r="X15">
            <v>1396676000</v>
          </cell>
          <cell r="Y15">
            <v>1396676000</v>
          </cell>
          <cell r="AA15">
            <v>1396676000</v>
          </cell>
        </row>
        <row r="16">
          <cell r="T16">
            <v>42100000</v>
          </cell>
          <cell r="V16">
            <v>12100000</v>
          </cell>
          <cell r="W16">
            <v>30000000</v>
          </cell>
          <cell r="X16">
            <v>837039</v>
          </cell>
          <cell r="Y16">
            <v>837039</v>
          </cell>
          <cell r="AA16">
            <v>837039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27400000</v>
          </cell>
          <cell r="V18">
            <v>0</v>
          </cell>
          <cell r="W18">
            <v>27400000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4403313940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D684-946D-41FA-A150-191C26976FC4}">
  <sheetPr>
    <pageSetUpPr fitToPage="1"/>
  </sheetPr>
  <dimension ref="A1:N30"/>
  <sheetViews>
    <sheetView tabSelected="1" zoomScaleNormal="100" workbookViewId="0">
      <selection activeCell="K26" sqref="K26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0" width="17.85546875" style="1" bestFit="1" customWidth="1"/>
    <col min="11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2203108200000</v>
      </c>
      <c r="G5" s="7">
        <f t="shared" si="0"/>
        <v>2101886644396.97</v>
      </c>
      <c r="H5" s="7">
        <f t="shared" si="0"/>
        <v>70221555603.029999</v>
      </c>
      <c r="I5" s="7">
        <f t="shared" si="0"/>
        <v>1834113382914.21</v>
      </c>
      <c r="J5" s="7">
        <f t="shared" si="0"/>
        <v>1311373432823.28</v>
      </c>
      <c r="K5" s="7">
        <f t="shared" si="0"/>
        <v>1282083958808.5701</v>
      </c>
      <c r="L5" s="8">
        <f t="shared" ref="L5:L26" si="1">+I5/F5</f>
        <v>0.83251171363903509</v>
      </c>
      <c r="M5" s="8">
        <f t="shared" ref="M5:M26" si="2">+J5/F5</f>
        <v>0.5952378702159431</v>
      </c>
      <c r="N5" s="8">
        <f t="shared" ref="N5:N26" si="3">+K5/F5</f>
        <v>0.58194325580948325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3380100000</v>
      </c>
      <c r="G6" s="7">
        <f t="shared" si="4"/>
        <v>0</v>
      </c>
      <c r="H6" s="7">
        <f t="shared" si="4"/>
        <v>3380100000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205693515378</v>
      </c>
      <c r="G7" s="7">
        <f t="shared" si="5"/>
        <v>203295255473</v>
      </c>
      <c r="H7" s="7">
        <f t="shared" si="5"/>
        <v>2398259905</v>
      </c>
      <c r="I7" s="7">
        <f t="shared" si="5"/>
        <v>157048725163</v>
      </c>
      <c r="J7" s="7">
        <f t="shared" si="5"/>
        <v>40691507516</v>
      </c>
      <c r="K7" s="7">
        <f t="shared" si="5"/>
        <v>39978255749</v>
      </c>
      <c r="L7" s="8">
        <f t="shared" si="1"/>
        <v>0.76350839196069853</v>
      </c>
      <c r="M7" s="8">
        <f t="shared" si="2"/>
        <v>0.19782591318555573</v>
      </c>
      <c r="N7" s="8">
        <f t="shared" si="3"/>
        <v>0.19435836698853892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2412181815378</v>
      </c>
      <c r="G8" s="10">
        <f t="shared" si="6"/>
        <v>2305181899869.9697</v>
      </c>
      <c r="H8" s="10">
        <f t="shared" si="6"/>
        <v>75999915508.029999</v>
      </c>
      <c r="I8" s="10">
        <f t="shared" si="6"/>
        <v>1991162108077.21</v>
      </c>
      <c r="J8" s="10">
        <f t="shared" si="6"/>
        <v>1352064940339.28</v>
      </c>
      <c r="K8" s="10">
        <f t="shared" si="6"/>
        <v>1322062214557.5701</v>
      </c>
      <c r="L8" s="12">
        <f t="shared" si="1"/>
        <v>0.82546103920660963</v>
      </c>
      <c r="M8" s="12">
        <f t="shared" si="2"/>
        <v>0.56051535241650319</v>
      </c>
      <c r="N8" s="12">
        <f t="shared" si="3"/>
        <v>0.548077348949916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121708900000</v>
      </c>
      <c r="G9" s="13">
        <f>SUM([2]REP_EPG034_EjecucionPresupuesta!V5:V7)</f>
        <v>121708900000</v>
      </c>
      <c r="H9" s="13">
        <f>SUM([2]REP_EPG034_EjecucionPresupuesta!W5:W7)</f>
        <v>0</v>
      </c>
      <c r="I9" s="13">
        <f>SUM([2]REP_EPG034_EjecucionPresupuesta!X5:X7)</f>
        <v>78956922232.970001</v>
      </c>
      <c r="J9" s="13">
        <f>SUM([2]REP_EPG034_EjecucionPresupuesta!Y5:Y7)</f>
        <v>78838143127.970001</v>
      </c>
      <c r="K9" s="13">
        <f>SUM([2]REP_EPG034_EjecucionPresupuesta!AA5:AA7)</f>
        <v>78838143127.970001</v>
      </c>
      <c r="L9" s="8">
        <f t="shared" si="1"/>
        <v>0.64873581334618913</v>
      </c>
      <c r="M9" s="8">
        <f t="shared" si="2"/>
        <v>0.64775988549703434</v>
      </c>
      <c r="N9" s="8">
        <f t="shared" si="3"/>
        <v>0.64775988549703434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121708900000</v>
      </c>
      <c r="G10" s="14">
        <f t="shared" si="7"/>
        <v>121708900000</v>
      </c>
      <c r="H10" s="14">
        <f t="shared" si="7"/>
        <v>0</v>
      </c>
      <c r="I10" s="14">
        <f t="shared" si="7"/>
        <v>78956922232.970001</v>
      </c>
      <c r="J10" s="14">
        <f t="shared" si="7"/>
        <v>78838143127.970001</v>
      </c>
      <c r="K10" s="14">
        <f t="shared" si="7"/>
        <v>78838143127.970001</v>
      </c>
      <c r="L10" s="12">
        <f t="shared" si="1"/>
        <v>0.64873581334618913</v>
      </c>
      <c r="M10" s="12">
        <f t="shared" si="2"/>
        <v>0.64775988549703434</v>
      </c>
      <c r="N10" s="12">
        <f t="shared" si="3"/>
        <v>0.64775988549703434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1954778700000</v>
      </c>
      <c r="G11" s="13">
        <f>SUM([2]REP_EPG034_EjecucionPresupuesta!V8)</f>
        <v>1887345225188.97</v>
      </c>
      <c r="H11" s="13">
        <f>SUM([2]REP_EPG034_EjecucionPresupuesta!W8)</f>
        <v>67433474811.029999</v>
      </c>
      <c r="I11" s="13">
        <f>SUM([2]REP_EPG034_EjecucionPresupuesta!X8)</f>
        <v>1691655070451.95</v>
      </c>
      <c r="J11" s="13">
        <f>SUM([2]REP_EPG034_EjecucionPresupuesta!Y8)</f>
        <v>1208031223252.3101</v>
      </c>
      <c r="K11" s="13">
        <f>SUM([2]REP_EPG034_EjecucionPresupuesta!AA8)</f>
        <v>1178741749237.6001</v>
      </c>
      <c r="L11" s="8">
        <f t="shared" si="1"/>
        <v>0.86539467124946157</v>
      </c>
      <c r="M11" s="8">
        <f t="shared" si="2"/>
        <v>0.61798873870086168</v>
      </c>
      <c r="N11" s="8">
        <f t="shared" si="3"/>
        <v>0.60300521447138755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1954778700000</v>
      </c>
      <c r="G12" s="14">
        <f t="shared" si="8"/>
        <v>1887345225188.97</v>
      </c>
      <c r="H12" s="14">
        <f t="shared" si="8"/>
        <v>67433474811.029999</v>
      </c>
      <c r="I12" s="14">
        <f t="shared" si="8"/>
        <v>1691655070451.95</v>
      </c>
      <c r="J12" s="14">
        <f t="shared" si="8"/>
        <v>1208031223252.3101</v>
      </c>
      <c r="K12" s="14">
        <f t="shared" si="8"/>
        <v>1178741749237.6001</v>
      </c>
      <c r="L12" s="12">
        <f t="shared" si="1"/>
        <v>0.86539467124946157</v>
      </c>
      <c r="M12" s="12">
        <f t="shared" si="2"/>
        <v>0.61798873870086168</v>
      </c>
      <c r="N12" s="12">
        <f t="shared" si="3"/>
        <v>0.60300521447138755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SUM([2]REP_EPG034_EjecucionPresupuesta!T12)</f>
        <v>8470300000</v>
      </c>
      <c r="G13" s="13">
        <f>SUM([2]REP_EPG034_EjecucionPresupuesta!V12)</f>
        <v>8470300000</v>
      </c>
      <c r="H13" s="13">
        <f>SUM([2]REP_EPG034_EjecucionPresupuesta!W12)</f>
        <v>0</v>
      </c>
      <c r="I13" s="13">
        <f>SUM([2]REP_EPG034_EjecucionPresupuesta!X12)</f>
        <v>4186942093</v>
      </c>
      <c r="J13" s="13">
        <f>SUM([2]REP_EPG034_EjecucionPresupuesta!Y12)</f>
        <v>3798874148</v>
      </c>
      <c r="K13" s="13">
        <f>SUM([2]REP_EPG034_EjecucionPresupuesta!AA12)</f>
        <v>3798874148</v>
      </c>
      <c r="L13" s="8">
        <f t="shared" si="1"/>
        <v>0.49430859509108294</v>
      </c>
      <c r="M13" s="8">
        <f t="shared" si="2"/>
        <v>0.44849345926354439</v>
      </c>
      <c r="N13" s="8">
        <f t="shared" si="3"/>
        <v>0.44849345926354439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[2]REP_EPG034_EjecucionPresupuesta!T9+[2]REP_EPG034_EjecucionPresupuesta!T10+[2]REP_EPG034_EjecucionPresupuesta!T11+[2]REP_EPG034_EjecucionPresupuesta!T13</f>
        <v>116595800000</v>
      </c>
      <c r="G14" s="13">
        <f>[2]REP_EPG034_EjecucionPresupuesta!V9+[2]REP_EPG034_EjecucionPresupuesta!V10+[2]REP_EPG034_EjecucionPresupuesta!V11+[2]REP_EPG034_EjecucionPresupuesta!V13</f>
        <v>82865119208</v>
      </c>
      <c r="H14" s="13">
        <f>[2]REP_EPG034_EjecucionPresupuesta!W9+[2]REP_EPG034_EjecucionPresupuesta!W10+[2]REP_EPG034_EjecucionPresupuesta!W11+[2]REP_EPG034_EjecucionPresupuesta!W13</f>
        <v>2730680792</v>
      </c>
      <c r="I14" s="13">
        <f>[2]REP_EPG034_EjecucionPresupuesta!X9+[2]REP_EPG034_EjecucionPresupuesta!X10+[2]REP_EPG034_EjecucionPresupuesta!X11+[2]REP_EPG034_EjecucionPresupuesta!X13</f>
        <v>57916935097.290001</v>
      </c>
      <c r="J14" s="13">
        <f>[2]REP_EPG034_EjecucionPresupuesta!Y9+[2]REP_EPG034_EjecucionPresupuesta!Y10+[2]REP_EPG034_EjecucionPresupuesta!Y11+[2]REP_EPG034_EjecucionPresupuesta!Y13</f>
        <v>19307679256</v>
      </c>
      <c r="K14" s="13">
        <f>[2]REP_EPG034_EjecucionPresupuesta!AA9+[2]REP_EPG034_EjecucionPresupuesta!AA10+[2]REP_EPG034_EjecucionPresupuesta!AA11+[2]REP_EPG034_EjecucionPresupuesta!AA13</f>
        <v>19307679256</v>
      </c>
      <c r="L14" s="8">
        <f t="shared" si="1"/>
        <v>0.49673260183720169</v>
      </c>
      <c r="M14" s="8">
        <f t="shared" si="2"/>
        <v>0.1655949807454471</v>
      </c>
      <c r="N14" s="8">
        <f t="shared" si="3"/>
        <v>0.1655949807454471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125066100000</v>
      </c>
      <c r="G15" s="16">
        <f t="shared" si="9"/>
        <v>91335419208</v>
      </c>
      <c r="H15" s="16">
        <f t="shared" si="9"/>
        <v>2730680792</v>
      </c>
      <c r="I15" s="16">
        <f t="shared" si="9"/>
        <v>62103877190.290001</v>
      </c>
      <c r="J15" s="16">
        <f t="shared" si="9"/>
        <v>23106553404</v>
      </c>
      <c r="K15" s="16">
        <f t="shared" si="9"/>
        <v>23106553404</v>
      </c>
      <c r="L15" s="12">
        <f t="shared" si="1"/>
        <v>0.4965684321354068</v>
      </c>
      <c r="M15" s="12">
        <f t="shared" si="2"/>
        <v>0.18475472893134109</v>
      </c>
      <c r="N15" s="12">
        <f t="shared" si="3"/>
        <v>0.18475472893134109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SUM([2]REP_EPG034_EjecucionPresupuesta!T14)</f>
        <v>205693515378</v>
      </c>
      <c r="G16" s="17">
        <f>SUM([2]REP_EPG034_EjecucionPresupuesta!V14)</f>
        <v>203295255473</v>
      </c>
      <c r="H16" s="17">
        <f>SUM([2]REP_EPG034_EjecucionPresupuesta!W14)</f>
        <v>2398259905</v>
      </c>
      <c r="I16" s="17">
        <f>SUM([2]REP_EPG034_EjecucionPresupuesta!X14)</f>
        <v>157048725163</v>
      </c>
      <c r="J16" s="17">
        <f>SUM([2]REP_EPG034_EjecucionPresupuesta!Y14)</f>
        <v>40691507516</v>
      </c>
      <c r="K16" s="17">
        <f>SUM([2]REP_EPG034_EjecucionPresupuesta!AA14)</f>
        <v>39978255749</v>
      </c>
      <c r="L16" s="8">
        <f t="shared" si="1"/>
        <v>0.76350839196069853</v>
      </c>
      <c r="M16" s="8">
        <f t="shared" si="2"/>
        <v>0.19782591318555573</v>
      </c>
      <c r="N16" s="8">
        <f t="shared" si="3"/>
        <v>0.19435836698853892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205693515378</v>
      </c>
      <c r="G17" s="16">
        <f t="shared" si="10"/>
        <v>203295255473</v>
      </c>
      <c r="H17" s="16">
        <f t="shared" si="10"/>
        <v>2398259905</v>
      </c>
      <c r="I17" s="16">
        <f t="shared" si="10"/>
        <v>157048725163</v>
      </c>
      <c r="J17" s="16">
        <f t="shared" si="10"/>
        <v>40691507516</v>
      </c>
      <c r="K17" s="16">
        <f t="shared" si="10"/>
        <v>39978255749</v>
      </c>
      <c r="L17" s="12">
        <f t="shared" si="1"/>
        <v>0.76350839196069853</v>
      </c>
      <c r="M17" s="12">
        <f t="shared" si="2"/>
        <v>0.19782591318555573</v>
      </c>
      <c r="N17" s="12">
        <f t="shared" si="3"/>
        <v>0.19435836698853892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SUM([2]REP_EPG034_EjecucionPresupuesta!T15)</f>
        <v>1485000000</v>
      </c>
      <c r="G18" s="17">
        <f>SUM([2]REP_EPG034_EjecucionPresupuesta!V15)</f>
        <v>1485000000</v>
      </c>
      <c r="H18" s="17">
        <f>SUM([2]REP_EPG034_EjecucionPresupuesta!W15)</f>
        <v>0</v>
      </c>
      <c r="I18" s="17">
        <f>SUM([2]REP_EPG034_EjecucionPresupuesta!X15)</f>
        <v>1396676000</v>
      </c>
      <c r="J18" s="17">
        <f>SUM([2]REP_EPG034_EjecucionPresupuesta!Y15)</f>
        <v>1396676000</v>
      </c>
      <c r="K18" s="17">
        <f>SUM([2]REP_EPG034_EjecucionPresupuesta!AA15)</f>
        <v>1396676000</v>
      </c>
      <c r="L18" s="8">
        <f t="shared" si="1"/>
        <v>0.94052255892255887</v>
      </c>
      <c r="M18" s="8">
        <f t="shared" si="2"/>
        <v>0.94052255892255887</v>
      </c>
      <c r="N18" s="8">
        <f t="shared" si="3"/>
        <v>0.94052255892255887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SUM([2]REP_EPG034_EjecucionPresupuesta!T17)</f>
        <v>3380100000</v>
      </c>
      <c r="G19" s="17">
        <f>SUM([2]REP_EPG034_EjecucionPresupuesta!V17)</f>
        <v>0</v>
      </c>
      <c r="H19" s="17">
        <f>SUM([2]REP_EPG034_EjecucionPresupuesta!W17)</f>
        <v>3380100000</v>
      </c>
      <c r="I19" s="17">
        <f>SUM([2]REP_EPG034_EjecucionPresupuesta!X17)</f>
        <v>0</v>
      </c>
      <c r="J19" s="17">
        <f>SUM([2]REP_EPG034_EjecucionPresupuesta!Y17)</f>
        <v>0</v>
      </c>
      <c r="K19" s="17">
        <f>SUM([2]REP_EPG034_EjecucionPresupuesta!AA17)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[2]REP_EPG034_EjecucionPresupuesta!T16+[2]REP_EPG034_EjecucionPresupuesta!T18</f>
        <v>69500000</v>
      </c>
      <c r="G20" s="17">
        <f>[2]REP_EPG034_EjecucionPresupuesta!V16+[2]REP_EPG034_EjecucionPresupuesta!V18</f>
        <v>12100000</v>
      </c>
      <c r="H20" s="17">
        <f>[2]REP_EPG034_EjecucionPresupuesta!W16+[2]REP_EPG034_EjecucionPresupuesta!W18</f>
        <v>57400000</v>
      </c>
      <c r="I20" s="17">
        <f>[2]REP_EPG034_EjecucionPresupuesta!X16+[2]REP_EPG034_EjecucionPresupuesta!X18</f>
        <v>837039</v>
      </c>
      <c r="J20" s="17">
        <f>[2]REP_EPG034_EjecucionPresupuesta!Y16+[2]REP_EPG034_EjecucionPresupuesta!Y18</f>
        <v>837039</v>
      </c>
      <c r="K20" s="17">
        <f>[2]REP_EPG034_EjecucionPresupuesta!AA16+[2]REP_EPG034_EjecucionPresupuesta!AA18</f>
        <v>837039</v>
      </c>
      <c r="L20" s="8">
        <f t="shared" si="1"/>
        <v>1.2043726618705036E-2</v>
      </c>
      <c r="M20" s="8">
        <f t="shared" si="2"/>
        <v>1.2043726618705036E-2</v>
      </c>
      <c r="N20" s="8">
        <f t="shared" si="3"/>
        <v>1.2043726618705036E-2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4934600000</v>
      </c>
      <c r="G21" s="16">
        <f t="shared" si="11"/>
        <v>1497100000</v>
      </c>
      <c r="H21" s="16">
        <f t="shared" si="11"/>
        <v>3437500000</v>
      </c>
      <c r="I21" s="16">
        <f t="shared" si="11"/>
        <v>1397513039</v>
      </c>
      <c r="J21" s="16">
        <f t="shared" si="11"/>
        <v>1397513039</v>
      </c>
      <c r="K21" s="16">
        <f t="shared" si="11"/>
        <v>1397513039</v>
      </c>
      <c r="L21" s="12">
        <f t="shared" si="1"/>
        <v>0.28320695476837027</v>
      </c>
      <c r="M21" s="12">
        <f t="shared" si="2"/>
        <v>0.28320695476837027</v>
      </c>
      <c r="N21" s="12">
        <f t="shared" si="3"/>
        <v>0.28320695476837027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SUM([2]REP_EPG034_EjecucionPresupuesta!T19)</f>
        <v>3610711702</v>
      </c>
      <c r="G22" s="19">
        <f>SUM([2]REP_EPG034_EjecucionPresupuesta!V19)</f>
        <v>0</v>
      </c>
      <c r="H22" s="19">
        <f>SUM([2]REP_EPG034_EjecucionPresupuesta!W19)</f>
        <v>3610711702</v>
      </c>
      <c r="I22" s="19">
        <f>SUM([2]REP_EPG034_EjecucionPresupuesta!X19)</f>
        <v>0</v>
      </c>
      <c r="J22" s="19">
        <f>SUM([2]REP_EPG034_EjecucionPresupuesta!Y19)</f>
        <v>0</v>
      </c>
      <c r="K22" s="19">
        <f>SUM([2]REP_EPG034_EjecucionPresupuesta!AA19)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3610711702</v>
      </c>
      <c r="G23" s="16">
        <f t="shared" si="12"/>
        <v>0</v>
      </c>
      <c r="H23" s="16">
        <f t="shared" si="12"/>
        <v>3610711702</v>
      </c>
      <c r="I23" s="16">
        <f t="shared" si="12"/>
        <v>0</v>
      </c>
      <c r="J23" s="16">
        <f t="shared" si="12"/>
        <v>0</v>
      </c>
      <c r="K23" s="16">
        <f t="shared" si="12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SUM(F25:F25)</f>
        <v>4403313940</v>
      </c>
      <c r="G24" s="16">
        <f t="shared" si="13"/>
        <v>4403313940</v>
      </c>
      <c r="H24" s="16">
        <f t="shared" si="13"/>
        <v>0</v>
      </c>
      <c r="I24" s="16">
        <f t="shared" si="13"/>
        <v>0</v>
      </c>
      <c r="J24" s="16">
        <f t="shared" si="13"/>
        <v>0</v>
      </c>
      <c r="K24" s="16">
        <f t="shared" si="13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SUM([2]REP_EPG034_EjecucionPresupuesta!T20)</f>
        <v>4403313940</v>
      </c>
      <c r="G25" s="13">
        <f>SUM([2]REP_EPG034_EjecucionPresupuesta!V20)</f>
        <v>4403313940</v>
      </c>
      <c r="H25" s="13">
        <f>SUM([2]REP_EPG034_EjecucionPresupuesta!W20)</f>
        <v>0</v>
      </c>
      <c r="I25" s="13">
        <f>SUM([2]REP_EPG034_EjecucionPresupuesta!X20)</f>
        <v>0</v>
      </c>
      <c r="J25" s="13">
        <f>SUM([2]REP_EPG034_EjecucionPresupuesta!Y20)</f>
        <v>0</v>
      </c>
      <c r="K25" s="13">
        <f>SUM([2]REP_EPG034_EjecucionPresupuesta!AA20)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x14ac:dyDescent="0.25">
      <c r="A26" s="39" t="s">
        <v>49</v>
      </c>
      <c r="B26" s="40"/>
      <c r="C26" s="40"/>
      <c r="D26" s="40"/>
      <c r="E26" s="41"/>
      <c r="F26" s="20">
        <f t="shared" ref="F26:K26" si="14">F8+F23+F24</f>
        <v>2420195841020</v>
      </c>
      <c r="G26" s="20">
        <f t="shared" si="14"/>
        <v>2309585213809.9697</v>
      </c>
      <c r="H26" s="20">
        <f t="shared" si="14"/>
        <v>79610627210.029999</v>
      </c>
      <c r="I26" s="20">
        <f t="shared" si="14"/>
        <v>1991162108077.21</v>
      </c>
      <c r="J26" s="20">
        <f t="shared" si="14"/>
        <v>1352064940339.28</v>
      </c>
      <c r="K26" s="20">
        <f t="shared" si="14"/>
        <v>1322062214557.5701</v>
      </c>
      <c r="L26" s="21">
        <f t="shared" si="1"/>
        <v>0.82272767944185365</v>
      </c>
      <c r="M26" s="21">
        <f t="shared" si="2"/>
        <v>0.55865931071489139</v>
      </c>
      <c r="N26" s="21">
        <f t="shared" si="3"/>
        <v>0.54626249336928967</v>
      </c>
    </row>
    <row r="27" spans="1:14" x14ac:dyDescent="0.25">
      <c r="F27" s="22"/>
      <c r="G27" s="23"/>
      <c r="H27" s="24"/>
      <c r="I27" s="23"/>
      <c r="K27" s="22"/>
      <c r="L27" s="25"/>
    </row>
    <row r="28" spans="1:14" x14ac:dyDescent="0.25">
      <c r="F28" s="26"/>
      <c r="G28" s="26"/>
      <c r="H28" s="26"/>
      <c r="I28" s="26"/>
      <c r="J28" s="26"/>
      <c r="K28" s="26"/>
    </row>
    <row r="29" spans="1:14" x14ac:dyDescent="0.25">
      <c r="H29" s="27"/>
      <c r="I29" s="22"/>
      <c r="J29" s="27"/>
    </row>
    <row r="30" spans="1:14" x14ac:dyDescent="0.25">
      <c r="I30" s="23"/>
      <c r="K30" s="22"/>
    </row>
  </sheetData>
  <mergeCells count="6">
    <mergeCell ref="A26:E26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2024-09-02T13:40:40Z</dcterms:created>
  <dcterms:modified xsi:type="dcterms:W3CDTF">2024-09-02T19:03:45Z</dcterms:modified>
</cp:coreProperties>
</file>