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proteccion-my.sharepoint.com/personal/vanessa_pinzon_unp_gov_co/Documents/VANESSA ANDREA PINZON AREDONDO/TRABAJO VIRTUAL VANESSA/CALIDAD/INDICADORES/2024/OCTUBRE/"/>
    </mc:Choice>
  </mc:AlternateContent>
  <xr:revisionPtr revIDLastSave="0" documentId="8_{9077284C-5232-4990-9088-72FD57F2C730}" xr6:coauthVersionLast="47" xr6:coauthVersionMax="47" xr10:uidLastSave="{00000000-0000-0000-0000-000000000000}"/>
  <bookViews>
    <workbookView xWindow="-120" yWindow="-120" windowWidth="20730" windowHeight="11160" xr2:uid="{A11813BC-BCCD-4976-AE03-DD1FD8511061}"/>
  </bookViews>
  <sheets>
    <sheet name="EJECUCION A 31 OCTUBRE 2024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N25" i="1" s="1"/>
  <c r="J25" i="1"/>
  <c r="I25" i="1"/>
  <c r="H25" i="1"/>
  <c r="H24" i="1" s="1"/>
  <c r="G25" i="1"/>
  <c r="F25" i="1"/>
  <c r="M24" i="1"/>
  <c r="K24" i="1"/>
  <c r="N24" i="1" s="1"/>
  <c r="J24" i="1"/>
  <c r="I24" i="1"/>
  <c r="L24" i="1" s="1"/>
  <c r="G24" i="1"/>
  <c r="F24" i="1"/>
  <c r="J23" i="1"/>
  <c r="M23" i="1" s="1"/>
  <c r="F23" i="1"/>
  <c r="M22" i="1"/>
  <c r="L22" i="1"/>
  <c r="K22" i="1"/>
  <c r="N22" i="1" s="1"/>
  <c r="J22" i="1"/>
  <c r="I22" i="1"/>
  <c r="I23" i="1" s="1"/>
  <c r="L23" i="1" s="1"/>
  <c r="H22" i="1"/>
  <c r="H23" i="1" s="1"/>
  <c r="G22" i="1"/>
  <c r="G23" i="1" s="1"/>
  <c r="F22" i="1"/>
  <c r="H21" i="1"/>
  <c r="M20" i="1"/>
  <c r="K20" i="1"/>
  <c r="J20" i="1"/>
  <c r="I20" i="1"/>
  <c r="L20" i="1" s="1"/>
  <c r="H20" i="1"/>
  <c r="G20" i="1"/>
  <c r="F20" i="1"/>
  <c r="N20" i="1" s="1"/>
  <c r="K19" i="1"/>
  <c r="J19" i="1"/>
  <c r="M19" i="1" s="1"/>
  <c r="I19" i="1"/>
  <c r="H19" i="1"/>
  <c r="G19" i="1"/>
  <c r="F19" i="1"/>
  <c r="F6" i="1" s="1"/>
  <c r="L6" i="1" s="1"/>
  <c r="M18" i="1"/>
  <c r="L18" i="1"/>
  <c r="K18" i="1"/>
  <c r="K21" i="1" s="1"/>
  <c r="J18" i="1"/>
  <c r="I18" i="1"/>
  <c r="H18" i="1"/>
  <c r="G18" i="1"/>
  <c r="G21" i="1" s="1"/>
  <c r="F18" i="1"/>
  <c r="H17" i="1"/>
  <c r="M16" i="1"/>
  <c r="K16" i="1"/>
  <c r="K17" i="1" s="1"/>
  <c r="J16" i="1"/>
  <c r="J17" i="1" s="1"/>
  <c r="I16" i="1"/>
  <c r="L16" i="1" s="1"/>
  <c r="H16" i="1"/>
  <c r="G16" i="1"/>
  <c r="G17" i="1" s="1"/>
  <c r="F16" i="1"/>
  <c r="F17" i="1" s="1"/>
  <c r="J15" i="1"/>
  <c r="M15" i="1" s="1"/>
  <c r="F15" i="1"/>
  <c r="M14" i="1"/>
  <c r="L14" i="1"/>
  <c r="K14" i="1"/>
  <c r="N14" i="1" s="1"/>
  <c r="J14" i="1"/>
  <c r="I14" i="1"/>
  <c r="H14" i="1"/>
  <c r="G14" i="1"/>
  <c r="G15" i="1" s="1"/>
  <c r="F14" i="1"/>
  <c r="M13" i="1"/>
  <c r="L13" i="1"/>
  <c r="K13" i="1"/>
  <c r="J13" i="1"/>
  <c r="I13" i="1"/>
  <c r="I15" i="1" s="1"/>
  <c r="L15" i="1" s="1"/>
  <c r="H13" i="1"/>
  <c r="H15" i="1" s="1"/>
  <c r="G13" i="1"/>
  <c r="F13" i="1"/>
  <c r="N13" i="1" s="1"/>
  <c r="I12" i="1"/>
  <c r="K11" i="1"/>
  <c r="K5" i="1" s="1"/>
  <c r="J11" i="1"/>
  <c r="M11" i="1" s="1"/>
  <c r="I11" i="1"/>
  <c r="H11" i="1"/>
  <c r="H12" i="1" s="1"/>
  <c r="G11" i="1"/>
  <c r="G5" i="1" s="1"/>
  <c r="G8" i="1" s="1"/>
  <c r="F11" i="1"/>
  <c r="L11" i="1" s="1"/>
  <c r="K10" i="1"/>
  <c r="N10" i="1" s="1"/>
  <c r="G10" i="1"/>
  <c r="M9" i="1"/>
  <c r="L9" i="1"/>
  <c r="K9" i="1"/>
  <c r="J9" i="1"/>
  <c r="J10" i="1" s="1"/>
  <c r="I9" i="1"/>
  <c r="I10" i="1" s="1"/>
  <c r="L10" i="1" s="1"/>
  <c r="H9" i="1"/>
  <c r="H10" i="1" s="1"/>
  <c r="G9" i="1"/>
  <c r="F9" i="1"/>
  <c r="F10" i="1" s="1"/>
  <c r="K7" i="1"/>
  <c r="J7" i="1"/>
  <c r="M7" i="1" s="1"/>
  <c r="H7" i="1"/>
  <c r="G7" i="1"/>
  <c r="F7" i="1"/>
  <c r="N7" i="1" s="1"/>
  <c r="K6" i="1"/>
  <c r="N6" i="1" s="1"/>
  <c r="I6" i="1"/>
  <c r="H6" i="1"/>
  <c r="G6" i="1"/>
  <c r="H5" i="1"/>
  <c r="H8" i="1" s="1"/>
  <c r="H26" i="1" s="1"/>
  <c r="G26" i="1" l="1"/>
  <c r="K8" i="1"/>
  <c r="M17" i="1"/>
  <c r="M10" i="1"/>
  <c r="N17" i="1"/>
  <c r="N21" i="1"/>
  <c r="I5" i="1"/>
  <c r="F12" i="1"/>
  <c r="L12" i="1" s="1"/>
  <c r="K15" i="1"/>
  <c r="N15" i="1" s="1"/>
  <c r="N11" i="1"/>
  <c r="N19" i="1"/>
  <c r="J12" i="1"/>
  <c r="M12" i="1" s="1"/>
  <c r="N16" i="1"/>
  <c r="I17" i="1"/>
  <c r="L17" i="1" s="1"/>
  <c r="I21" i="1"/>
  <c r="K23" i="1"/>
  <c r="N23" i="1" s="1"/>
  <c r="F5" i="1"/>
  <c r="F8" i="1" s="1"/>
  <c r="F26" i="1" s="1"/>
  <c r="J5" i="1"/>
  <c r="N9" i="1"/>
  <c r="G12" i="1"/>
  <c r="K12" i="1"/>
  <c r="N12" i="1" s="1"/>
  <c r="L19" i="1"/>
  <c r="F21" i="1"/>
  <c r="J21" i="1"/>
  <c r="M21" i="1" s="1"/>
  <c r="J6" i="1"/>
  <c r="M6" i="1" s="1"/>
  <c r="I7" i="1"/>
  <c r="L7" i="1" s="1"/>
  <c r="N18" i="1"/>
  <c r="J8" i="1" l="1"/>
  <c r="M5" i="1"/>
  <c r="N5" i="1"/>
  <c r="N8" i="1"/>
  <c r="K26" i="1"/>
  <c r="N26" i="1" s="1"/>
  <c r="L21" i="1"/>
  <c r="I8" i="1"/>
  <c r="L5" i="1"/>
  <c r="L8" i="1" l="1"/>
  <c r="I26" i="1"/>
  <c r="L26" i="1" s="1"/>
  <c r="J26" i="1"/>
  <c r="M26" i="1" s="1"/>
  <c r="M8" i="1"/>
</calcChain>
</file>

<file path=xl/sharedStrings.xml><?xml version="1.0" encoding="utf-8"?>
<sst xmlns="http://schemas.openxmlformats.org/spreadsheetml/2006/main" count="90" uniqueCount="50">
  <si>
    <t>UNIDAD NACIONAL DE PROTECCION - UNP EJECUCION A OCTUBRE 31 DE 2024</t>
  </si>
  <si>
    <t>UNIDAD EJECUTORA: 37-08-00  MES: OCTUBRE 31 DE 2024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</si>
  <si>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</si>
  <si>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</si>
  <si>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</si>
  <si>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</si>
  <si>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</si>
  <si>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</si>
  <si>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</si>
  <si>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</si>
  <si>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</si>
  <si>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</si>
  <si>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</si>
  <si>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</si>
  <si>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</si>
  <si>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</si>
  <si>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</si>
  <si>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</si>
  <si>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</si>
  <si>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</si>
  <si>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</si>
  <si>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</si>
  <si>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</si>
  <si>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</si>
  <si>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</si>
  <si>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</si>
  <si>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</si>
  <si>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</si>
  <si>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</si>
  <si>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</si>
  <si>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</si>
  <si>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</si>
  <si>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</si>
  <si>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</si>
  <si>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</si>
  <si>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</si>
  <si>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</si>
  <si>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GASTOS DE COMERCIALIAAACIÓN Y PRODUCCIÓN</t>
  </si>
  <si>
    <t>TOTAL GASTOS DE COMERCIALIAAACIÓN Y PRODUCCIÓN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</si>
  <si>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</si>
  <si>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</si>
  <si>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</si>
  <si>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</si>
  <si>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</si>
  <si>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</si>
  <si>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</si>
  <si>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TOTAL SERVICIO DE LA DEUDA PÚBLICA</t>
  </si>
  <si>
    <t>INVERSION</t>
  </si>
  <si>
    <t>5. CONVERGENCIA REGIONAL / B. ENTIDADES PÚBLICAS TERRITORIALES Y NACIONALES FORTALECIDAS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</si>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</sst>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2" xfId="1" applyNumberFormat="1" applyFont="1" applyFill="1" applyBorder="1" applyAlignment="1">
      <alignment horizontal="center" vertical="top" wrapText="1" readingOrder="1"/>
    </xf>
    <xf numFmtId="4" fontId="10" fillId="7" borderId="3" xfId="1" applyNumberFormat="1" applyFont="1" applyFill="1" applyBorder="1" applyAlignment="1">
      <alignment horizontal="center" vertical="top" wrapText="1" readingOrder="1"/>
    </xf>
    <xf numFmtId="4" fontId="10" fillId="7" borderId="4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164" fontId="11" fillId="0" borderId="0" xfId="4" applyFont="1" applyFill="1" applyBorder="1" applyAlignment="1">
      <alignment horizontal="right" vertical="center" wrapText="1" readingOrder="1"/>
    </xf>
    <xf numFmtId="43" fontId="4" fillId="0" borderId="0" xfId="1" applyNumberFormat="1" applyFont="1"/>
  </cellXfs>
  <cellStyles count="5">
    <cellStyle name="Millares 2" xfId="4" xr:uid="{B5848B93-5513-458E-A5C6-35ED6ABDF74C}"/>
    <cellStyle name="Millares 4 7 2 7 5 2 2 2" xfId="2" xr:uid="{0BA0EE0B-0AED-461D-B9DB-3F9FE26DA8D2}"/>
    <cellStyle name="Normal" xfId="0" builtinId="0"/>
    <cellStyle name="Normal 2 4" xfId="1" xr:uid="{4EA905E8-53C7-49CB-9A1E-39171EC8C152}"/>
    <cellStyle name="Porcentaje 2" xfId="3" xr:uid="{CCD75E90-40A6-474A-ABD7-1DE04701A5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OCTUBRE/E.P.%20AGREGADA%20A%2031%20DE%20OCTUBRE%20DE%202024-1.xlsx" TargetMode="External"/><Relationship Id="rId1" Type="http://schemas.openxmlformats.org/officeDocument/2006/relationships/externalLinkPath" Target="/personal/vanessa_pinzon_unp_gov_co/Documents/VANESSA%20ANDREA%20PINZON%20AREDONDO/REPORTES/2024/AGREGADA/OCTUBRE/E.P.%20AGREGADA%20A%2031%20DE%20OCTUBRE%20DE%202024-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proteccion-my.sharepoint.com/personal/vanessa_pinzon_unp_gov_co/Documents/VANESSA%20ANDREA%20PINZON%20AREDONDO/REPORTES/2024/AGREGADA/NOVIEMBRE/E.P.%20AGREGADA%20A%2030%20DE%20NOVIEMBRE%20DE%202024.xlsx" TargetMode="External"/><Relationship Id="rId1" Type="http://schemas.openxmlformats.org/officeDocument/2006/relationships/externalLinkPath" Target="/personal/vanessa_pinzon_unp_gov_co/Documents/VANESSA%20ANDREA%20PINZON%20AREDONDO/REPORTES/2024/AGREGADA/NOVIEMBRE/E.P.%20AGREGADA%20A%2030%20DE%20NOVIEMBRE%20DE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1 OCTUBRE 2024"/>
    </sheetNames>
    <sheetDataSet>
      <sheetData sheetId="0">
        <row r="5">
          <cell r="T5">
            <v>82518800000</v>
          </cell>
          <cell r="V5">
            <v>80671800000</v>
          </cell>
          <cell r="W5">
            <v>1847000000</v>
          </cell>
          <cell r="X5">
            <v>63122919396.190002</v>
          </cell>
          <cell r="Y5">
            <v>63097331003.190002</v>
          </cell>
          <cell r="AA5">
            <v>63090377168.190002</v>
          </cell>
        </row>
        <row r="6">
          <cell r="T6">
            <v>34763600000</v>
          </cell>
          <cell r="V6">
            <v>33069600000</v>
          </cell>
          <cell r="W6">
            <v>1694000000</v>
          </cell>
          <cell r="X6">
            <v>28204386824.169998</v>
          </cell>
          <cell r="Y6">
            <v>28199704832.759998</v>
          </cell>
          <cell r="AA6">
            <v>28197037852.509998</v>
          </cell>
        </row>
        <row r="7">
          <cell r="T7">
            <v>7967500000</v>
          </cell>
          <cell r="V7">
            <v>7967500000</v>
          </cell>
          <cell r="W7">
            <v>0</v>
          </cell>
          <cell r="X7">
            <v>5963150865.71</v>
          </cell>
          <cell r="Y7">
            <v>5949065824.71</v>
          </cell>
          <cell r="AA7">
            <v>5949065824.71</v>
          </cell>
        </row>
        <row r="8">
          <cell r="T8">
            <v>1953778700000</v>
          </cell>
          <cell r="V8">
            <v>1953557883768.6699</v>
          </cell>
          <cell r="W8">
            <v>220816231.33000001</v>
          </cell>
          <cell r="X8">
            <v>1905728024403.8201</v>
          </cell>
          <cell r="Y8">
            <v>1547234866068.96</v>
          </cell>
          <cell r="AA8">
            <v>1545379315595.96</v>
          </cell>
        </row>
        <row r="9">
          <cell r="T9">
            <v>31000000000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358300000</v>
          </cell>
          <cell r="V10">
            <v>358300000</v>
          </cell>
          <cell r="W10">
            <v>0</v>
          </cell>
          <cell r="X10">
            <v>147832235</v>
          </cell>
          <cell r="Y10">
            <v>130933616</v>
          </cell>
          <cell r="AA10">
            <v>130933616</v>
          </cell>
        </row>
        <row r="11">
          <cell r="T11">
            <v>56365200000</v>
          </cell>
          <cell r="V11">
            <v>56365200000</v>
          </cell>
          <cell r="W11">
            <v>0</v>
          </cell>
          <cell r="X11">
            <v>40957798931.290001</v>
          </cell>
          <cell r="Y11">
            <v>27466428700</v>
          </cell>
          <cell r="AA11">
            <v>27466428700</v>
          </cell>
        </row>
        <row r="12">
          <cell r="T12">
            <v>8470300000</v>
          </cell>
          <cell r="V12">
            <v>8470300000</v>
          </cell>
          <cell r="W12">
            <v>0</v>
          </cell>
          <cell r="X12">
            <v>5857563895</v>
          </cell>
          <cell r="Y12">
            <v>5857563895</v>
          </cell>
          <cell r="AA12">
            <v>5857563895</v>
          </cell>
        </row>
        <row r="13">
          <cell r="T13">
            <v>28872300000</v>
          </cell>
          <cell r="V13">
            <v>27822300000</v>
          </cell>
          <cell r="W13">
            <v>1050000000</v>
          </cell>
          <cell r="X13">
            <v>21437770800</v>
          </cell>
          <cell r="Y13">
            <v>21433870800</v>
          </cell>
          <cell r="AA13">
            <v>21433870800</v>
          </cell>
        </row>
        <row r="14">
          <cell r="T14">
            <v>215486029759.5</v>
          </cell>
          <cell r="V14">
            <v>213352238306</v>
          </cell>
          <cell r="W14">
            <v>2133791453.5</v>
          </cell>
          <cell r="X14">
            <v>211174483409</v>
          </cell>
          <cell r="Y14">
            <v>89372325562</v>
          </cell>
          <cell r="AA14">
            <v>89191779763</v>
          </cell>
        </row>
        <row r="15">
          <cell r="T15">
            <v>2485000000</v>
          </cell>
          <cell r="V15">
            <v>2485000000</v>
          </cell>
          <cell r="W15">
            <v>0</v>
          </cell>
          <cell r="X15">
            <v>1719360000</v>
          </cell>
          <cell r="Y15">
            <v>1719360000</v>
          </cell>
          <cell r="AA15">
            <v>1719360000</v>
          </cell>
        </row>
        <row r="16">
          <cell r="T16">
            <v>42100000</v>
          </cell>
          <cell r="V16">
            <v>42100000</v>
          </cell>
          <cell r="W16">
            <v>0</v>
          </cell>
          <cell r="X16">
            <v>5165707</v>
          </cell>
          <cell r="Y16">
            <v>5165707</v>
          </cell>
          <cell r="AA16">
            <v>5165707</v>
          </cell>
        </row>
        <row r="17">
          <cell r="T17">
            <v>3380100000</v>
          </cell>
          <cell r="V17">
            <v>3380100000</v>
          </cell>
          <cell r="W17">
            <v>0</v>
          </cell>
          <cell r="X17">
            <v>3380100000</v>
          </cell>
          <cell r="Y17">
            <v>0</v>
          </cell>
          <cell r="AA17">
            <v>0</v>
          </cell>
        </row>
        <row r="18">
          <cell r="T18">
            <v>27400000</v>
          </cell>
          <cell r="V18">
            <v>0</v>
          </cell>
          <cell r="W18">
            <v>27400000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3610711702</v>
          </cell>
          <cell r="V19">
            <v>3610711702</v>
          </cell>
          <cell r="W19">
            <v>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4403313940</v>
          </cell>
          <cell r="V20">
            <v>4403313940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EJECUCION A 30 NOVIEMBRE 2024"/>
    </sheetNames>
    <sheetDataSet>
      <sheetData sheetId="0">
        <row r="5">
          <cell r="T5">
            <v>82518800000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8E6BF-43E4-48A2-A8F3-B3BBDB16DE4F}">
  <sheetPr>
    <pageSetUpPr fitToPage="1"/>
  </sheetPr>
  <dimension ref="A1:N30"/>
  <sheetViews>
    <sheetView tabSelected="1" zoomScaleNormal="100" workbookViewId="0">
      <selection activeCell="F14" sqref="F14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6" width="17.28515625" style="2" bestFit="1" customWidth="1"/>
    <col min="7" max="7" width="16.7109375" style="2" bestFit="1" customWidth="1"/>
    <col min="8" max="8" width="17.5703125" style="2" bestFit="1" customWidth="1"/>
    <col min="9" max="9" width="18.85546875" style="2" bestFit="1" customWidth="1"/>
    <col min="10" max="10" width="17.85546875" style="2" bestFit="1" customWidth="1"/>
    <col min="11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 t="shared" ref="F5:K5" si="0">F9+F11+F13+F14+F18+F20</f>
        <v>2206649200000</v>
      </c>
      <c r="G5" s="18">
        <f t="shared" si="0"/>
        <v>2170809983768.6699</v>
      </c>
      <c r="H5" s="18">
        <f t="shared" si="0"/>
        <v>4839216231.3299999</v>
      </c>
      <c r="I5" s="18">
        <f t="shared" si="0"/>
        <v>2073143973058.1802</v>
      </c>
      <c r="J5" s="18">
        <f t="shared" si="0"/>
        <v>1701094290447.6199</v>
      </c>
      <c r="K5" s="18">
        <f t="shared" si="0"/>
        <v>1699229119159.3699</v>
      </c>
      <c r="L5" s="19">
        <f t="shared" ref="L5:L26" si="1">+I5/F5</f>
        <v>0.93949866297650764</v>
      </c>
      <c r="M5" s="19">
        <f t="shared" ref="M5:M26" si="2">+J5/F5</f>
        <v>0.77089475320663559</v>
      </c>
      <c r="N5" s="19">
        <f t="shared" ref="N5:N26" si="3">+K5/F5</f>
        <v>0.77004950272991735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3380100000</v>
      </c>
      <c r="G6" s="18">
        <f t="shared" si="4"/>
        <v>3380100000</v>
      </c>
      <c r="H6" s="18">
        <f t="shared" si="4"/>
        <v>0</v>
      </c>
      <c r="I6" s="18">
        <f t="shared" si="4"/>
        <v>3380100000</v>
      </c>
      <c r="J6" s="18">
        <f t="shared" si="4"/>
        <v>0</v>
      </c>
      <c r="K6" s="18">
        <f t="shared" si="4"/>
        <v>0</v>
      </c>
      <c r="L6" s="19">
        <f t="shared" si="1"/>
        <v>1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215486029759.5</v>
      </c>
      <c r="G7" s="18">
        <f t="shared" si="5"/>
        <v>213352238306</v>
      </c>
      <c r="H7" s="18">
        <f t="shared" si="5"/>
        <v>2133791453.5</v>
      </c>
      <c r="I7" s="18">
        <f t="shared" si="5"/>
        <v>211174483409</v>
      </c>
      <c r="J7" s="18">
        <f t="shared" si="5"/>
        <v>89372325562</v>
      </c>
      <c r="K7" s="18">
        <f t="shared" si="5"/>
        <v>89191779763</v>
      </c>
      <c r="L7" s="19">
        <f t="shared" si="1"/>
        <v>0.97999152726832439</v>
      </c>
      <c r="M7" s="19">
        <f t="shared" si="2"/>
        <v>0.41474765515772327</v>
      </c>
      <c r="N7" s="19">
        <f t="shared" si="3"/>
        <v>0.41390980131076388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:K8" si="6">SUM(F5:F7)</f>
        <v>2425515329759.5</v>
      </c>
      <c r="G8" s="21">
        <f t="shared" si="6"/>
        <v>2387542322074.6699</v>
      </c>
      <c r="H8" s="21">
        <f t="shared" si="6"/>
        <v>6973007684.8299999</v>
      </c>
      <c r="I8" s="21">
        <f t="shared" si="6"/>
        <v>2287698556467.1802</v>
      </c>
      <c r="J8" s="21">
        <f t="shared" si="6"/>
        <v>1790466616009.6199</v>
      </c>
      <c r="K8" s="21">
        <f t="shared" si="6"/>
        <v>1788420898922.3699</v>
      </c>
      <c r="L8" s="23">
        <f t="shared" si="1"/>
        <v>0.943180415476498</v>
      </c>
      <c r="M8" s="23">
        <f t="shared" si="2"/>
        <v>0.73817988039150106</v>
      </c>
      <c r="N8" s="23">
        <f t="shared" si="3"/>
        <v>0.73733646494813099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125249900000</v>
      </c>
      <c r="G9" s="24">
        <f>SUM([1]REP_EPG034_EjecucionPresupuesta!V5:V7)</f>
        <v>121708900000</v>
      </c>
      <c r="H9" s="24">
        <f>SUM([1]REP_EPG034_EjecucionPresupuesta!W5:W7)</f>
        <v>3541000000</v>
      </c>
      <c r="I9" s="24">
        <f>SUM([1]REP_EPG034_EjecucionPresupuesta!X5:X7)</f>
        <v>97290457086.070007</v>
      </c>
      <c r="J9" s="24">
        <f>SUM([1]REP_EPG034_EjecucionPresupuesta!Y5:Y7)</f>
        <v>97246101660.660004</v>
      </c>
      <c r="K9" s="24">
        <f>SUM([1]REP_EPG034_EjecucionPresupuesta!AA5:AA7)</f>
        <v>97236480845.410004</v>
      </c>
      <c r="L9" s="19">
        <f t="shared" si="1"/>
        <v>0.77677073663188556</v>
      </c>
      <c r="M9" s="19">
        <f t="shared" si="2"/>
        <v>0.77641660121612877</v>
      </c>
      <c r="N9" s="19">
        <f t="shared" si="3"/>
        <v>0.7763397882585934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7">SUM(F9)</f>
        <v>125249900000</v>
      </c>
      <c r="G10" s="25">
        <f t="shared" si="7"/>
        <v>121708900000</v>
      </c>
      <c r="H10" s="25">
        <f t="shared" si="7"/>
        <v>3541000000</v>
      </c>
      <c r="I10" s="25">
        <f t="shared" si="7"/>
        <v>97290457086.070007</v>
      </c>
      <c r="J10" s="25">
        <f t="shared" si="7"/>
        <v>97246101660.660004</v>
      </c>
      <c r="K10" s="25">
        <f t="shared" si="7"/>
        <v>97236480845.410004</v>
      </c>
      <c r="L10" s="23">
        <f t="shared" si="1"/>
        <v>0.77677073663188556</v>
      </c>
      <c r="M10" s="23">
        <f t="shared" si="2"/>
        <v>0.77641660121612877</v>
      </c>
      <c r="N10" s="23">
        <f t="shared" si="3"/>
        <v>0.7763397882585934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1953778700000</v>
      </c>
      <c r="G11" s="24">
        <f>SUM([1]REP_EPG034_EjecucionPresupuesta!V8)</f>
        <v>1953557883768.6699</v>
      </c>
      <c r="H11" s="24">
        <f>SUM([1]REP_EPG034_EjecucionPresupuesta!W8)</f>
        <v>220816231.33000001</v>
      </c>
      <c r="I11" s="24">
        <f>SUM([1]REP_EPG034_EjecucionPresupuesta!X8)</f>
        <v>1905728024403.8201</v>
      </c>
      <c r="J11" s="24">
        <f>SUM([1]REP_EPG034_EjecucionPresupuesta!Y8)</f>
        <v>1547234866068.96</v>
      </c>
      <c r="K11" s="24">
        <f>SUM([1]REP_EPG034_EjecucionPresupuesta!AA8)</f>
        <v>1545379315595.96</v>
      </c>
      <c r="L11" s="19">
        <f t="shared" si="1"/>
        <v>0.97540628547328312</v>
      </c>
      <c r="M11" s="19">
        <f t="shared" si="2"/>
        <v>0.79191920050564579</v>
      </c>
      <c r="N11" s="19">
        <f t="shared" si="3"/>
        <v>0.79096947653076577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8">SUM(F11:F11)</f>
        <v>1953778700000</v>
      </c>
      <c r="G12" s="25">
        <f t="shared" si="8"/>
        <v>1953557883768.6699</v>
      </c>
      <c r="H12" s="25">
        <f t="shared" si="8"/>
        <v>220816231.33000001</v>
      </c>
      <c r="I12" s="25">
        <f t="shared" si="8"/>
        <v>1905728024403.8201</v>
      </c>
      <c r="J12" s="25">
        <f t="shared" si="8"/>
        <v>1547234866068.96</v>
      </c>
      <c r="K12" s="25">
        <f t="shared" si="8"/>
        <v>1545379315595.96</v>
      </c>
      <c r="L12" s="23">
        <f t="shared" si="1"/>
        <v>0.97540628547328312</v>
      </c>
      <c r="M12" s="23">
        <f t="shared" si="2"/>
        <v>0.79191920050564579</v>
      </c>
      <c r="N12" s="23">
        <f t="shared" si="3"/>
        <v>0.79096947653076577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8470300000</v>
      </c>
      <c r="G13" s="24">
        <f>SUM([1]REP_EPG034_EjecucionPresupuesta!V12)</f>
        <v>8470300000</v>
      </c>
      <c r="H13" s="24">
        <f>SUM([1]REP_EPG034_EjecucionPresupuesta!W12)</f>
        <v>0</v>
      </c>
      <c r="I13" s="24">
        <f>SUM([1]REP_EPG034_EjecucionPresupuesta!X12)</f>
        <v>5857563895</v>
      </c>
      <c r="J13" s="24">
        <f>SUM([1]REP_EPG034_EjecucionPresupuesta!Y12)</f>
        <v>5857563895</v>
      </c>
      <c r="K13" s="24">
        <f>SUM([1]REP_EPG034_EjecucionPresupuesta!AA12)</f>
        <v>5857563895</v>
      </c>
      <c r="L13" s="19">
        <f t="shared" si="1"/>
        <v>0.69154149144658394</v>
      </c>
      <c r="M13" s="19">
        <f t="shared" si="2"/>
        <v>0.69154149144658394</v>
      </c>
      <c r="N13" s="19">
        <f t="shared" si="3"/>
        <v>0.69154149144658394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116595800000</v>
      </c>
      <c r="G14" s="24">
        <f>[1]REP_EPG034_EjecucionPresupuesta!V9+[1]REP_EPG034_EjecucionPresupuesta!V10+[1]REP_EPG034_EjecucionPresupuesta!V11+[1]REP_EPG034_EjecucionPresupuesta!V13</f>
        <v>84545800000</v>
      </c>
      <c r="H14" s="24">
        <f>[1]REP_EPG034_EjecucionPresupuesta!W9+[1]REP_EPG034_EjecucionPresupuesta!W10+[1]REP_EPG034_EjecucionPresupuesta!W11+[1]REP_EPG034_EjecucionPresupuesta!W13</f>
        <v>1050000000</v>
      </c>
      <c r="I14" s="24">
        <f>[1]REP_EPG034_EjecucionPresupuesta!X9+[1]REP_EPG034_EjecucionPresupuesta!X10+[1]REP_EPG034_EjecucionPresupuesta!X11+[1]REP_EPG034_EjecucionPresupuesta!X13</f>
        <v>62543401966.290001</v>
      </c>
      <c r="J14" s="24">
        <f>[1]REP_EPG034_EjecucionPresupuesta!Y9+[1]REP_EPG034_EjecucionPresupuesta!Y10+[1]REP_EPG034_EjecucionPresupuesta!Y11+[1]REP_EPG034_EjecucionPresupuesta!Y13</f>
        <v>49031233116</v>
      </c>
      <c r="K14" s="24">
        <f>[1]REP_EPG034_EjecucionPresupuesta!AA9+[1]REP_EPG034_EjecucionPresupuesta!AA10+[1]REP_EPG034_EjecucionPresupuesta!AA11+[1]REP_EPG034_EjecucionPresupuesta!AA13</f>
        <v>49031233116</v>
      </c>
      <c r="L14" s="19">
        <f t="shared" si="1"/>
        <v>0.53641213462483217</v>
      </c>
      <c r="M14" s="19">
        <f t="shared" si="2"/>
        <v>0.42052315019923531</v>
      </c>
      <c r="N14" s="19">
        <f t="shared" si="3"/>
        <v>0.42052315019923531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9">SUM(F13:F14)</f>
        <v>125066100000</v>
      </c>
      <c r="G15" s="27">
        <f t="shared" si="9"/>
        <v>93016100000</v>
      </c>
      <c r="H15" s="27">
        <f t="shared" si="9"/>
        <v>1050000000</v>
      </c>
      <c r="I15" s="27">
        <f t="shared" si="9"/>
        <v>68400965861.290001</v>
      </c>
      <c r="J15" s="27">
        <f t="shared" si="9"/>
        <v>54888797011</v>
      </c>
      <c r="K15" s="27">
        <f t="shared" si="9"/>
        <v>54888797011</v>
      </c>
      <c r="L15" s="23">
        <f t="shared" si="1"/>
        <v>0.54691851637885891</v>
      </c>
      <c r="M15" s="23">
        <f t="shared" si="2"/>
        <v>0.43887829724441713</v>
      </c>
      <c r="N15" s="23">
        <f t="shared" si="3"/>
        <v>0.43887829724441713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215486029759.5</v>
      </c>
      <c r="G16" s="28">
        <f>SUM([1]REP_EPG034_EjecucionPresupuesta!V14)</f>
        <v>213352238306</v>
      </c>
      <c r="H16" s="28">
        <f>SUM([1]REP_EPG034_EjecucionPresupuesta!W14)</f>
        <v>2133791453.5</v>
      </c>
      <c r="I16" s="28">
        <f>SUM([1]REP_EPG034_EjecucionPresupuesta!X14)</f>
        <v>211174483409</v>
      </c>
      <c r="J16" s="28">
        <f>SUM([1]REP_EPG034_EjecucionPresupuesta!Y14)</f>
        <v>89372325562</v>
      </c>
      <c r="K16" s="28">
        <f>SUM([1]REP_EPG034_EjecucionPresupuesta!AA14)</f>
        <v>89191779763</v>
      </c>
      <c r="L16" s="19">
        <f t="shared" si="1"/>
        <v>0.97999152726832439</v>
      </c>
      <c r="M16" s="19">
        <f t="shared" si="2"/>
        <v>0.41474765515772327</v>
      </c>
      <c r="N16" s="19">
        <f t="shared" si="3"/>
        <v>0.41390980131076388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0">SUM(F16)</f>
        <v>215486029759.5</v>
      </c>
      <c r="G17" s="27">
        <f t="shared" si="10"/>
        <v>213352238306</v>
      </c>
      <c r="H17" s="27">
        <f t="shared" si="10"/>
        <v>2133791453.5</v>
      </c>
      <c r="I17" s="27">
        <f t="shared" si="10"/>
        <v>211174483409</v>
      </c>
      <c r="J17" s="27">
        <f t="shared" si="10"/>
        <v>89372325562</v>
      </c>
      <c r="K17" s="27">
        <f t="shared" si="10"/>
        <v>89191779763</v>
      </c>
      <c r="L17" s="23">
        <f t="shared" si="1"/>
        <v>0.97999152726832439</v>
      </c>
      <c r="M17" s="23">
        <f t="shared" si="2"/>
        <v>0.41474765515772327</v>
      </c>
      <c r="N17" s="23">
        <f t="shared" si="3"/>
        <v>0.41390980131076388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2485000000</v>
      </c>
      <c r="G18" s="28">
        <f>SUM([1]REP_EPG034_EjecucionPresupuesta!V15)</f>
        <v>2485000000</v>
      </c>
      <c r="H18" s="28">
        <f>SUM([1]REP_EPG034_EjecucionPresupuesta!W15)</f>
        <v>0</v>
      </c>
      <c r="I18" s="28">
        <f>SUM([1]REP_EPG034_EjecucionPresupuesta!X15)</f>
        <v>1719360000</v>
      </c>
      <c r="J18" s="28">
        <f>SUM([1]REP_EPG034_EjecucionPresupuesta!Y15)</f>
        <v>1719360000</v>
      </c>
      <c r="K18" s="28">
        <f>SUM([1]REP_EPG034_EjecucionPresupuesta!AA15)</f>
        <v>1719360000</v>
      </c>
      <c r="L18" s="19">
        <f t="shared" si="1"/>
        <v>0.69189537223340036</v>
      </c>
      <c r="M18" s="19">
        <f t="shared" si="2"/>
        <v>0.69189537223340036</v>
      </c>
      <c r="N18" s="19">
        <f t="shared" si="3"/>
        <v>0.69189537223340036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3380100000</v>
      </c>
      <c r="G19" s="28">
        <f>SUM([1]REP_EPG034_EjecucionPresupuesta!V17)</f>
        <v>3380100000</v>
      </c>
      <c r="H19" s="28">
        <f>SUM([1]REP_EPG034_EjecucionPresupuesta!W17)</f>
        <v>0</v>
      </c>
      <c r="I19" s="28">
        <f>SUM([1]REP_EPG034_EjecucionPresupuesta!X17)</f>
        <v>3380100000</v>
      </c>
      <c r="J19" s="28">
        <f>SUM([1]REP_EPG034_EjecucionPresupuesta!Y17)</f>
        <v>0</v>
      </c>
      <c r="K19" s="28">
        <f>SUM([1]REP_EPG034_EjecucionPresupuesta!AA17)</f>
        <v>0</v>
      </c>
      <c r="L19" s="19">
        <f t="shared" si="1"/>
        <v>1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69500000</v>
      </c>
      <c r="G20" s="28">
        <f>[1]REP_EPG034_EjecucionPresupuesta!V16+[1]REP_EPG034_EjecucionPresupuesta!V18</f>
        <v>42100000</v>
      </c>
      <c r="H20" s="28">
        <f>[1]REP_EPG034_EjecucionPresupuesta!W16+[1]REP_EPG034_EjecucionPresupuesta!W18</f>
        <v>27400000</v>
      </c>
      <c r="I20" s="28">
        <f>[1]REP_EPG034_EjecucionPresupuesta!X16+[1]REP_EPG034_EjecucionPresupuesta!X18</f>
        <v>5165707</v>
      </c>
      <c r="J20" s="28">
        <f>[1]REP_EPG034_EjecucionPresupuesta!Y16+[1]REP_EPG034_EjecucionPresupuesta!Y18</f>
        <v>5165707</v>
      </c>
      <c r="K20" s="28">
        <f>[1]REP_EPG034_EjecucionPresupuesta!AA16+[1]REP_EPG034_EjecucionPresupuesta!AA18</f>
        <v>5165707</v>
      </c>
      <c r="L20" s="19">
        <f t="shared" si="1"/>
        <v>7.4326719424460438E-2</v>
      </c>
      <c r="M20" s="19">
        <f t="shared" si="2"/>
        <v>7.4326719424460438E-2</v>
      </c>
      <c r="N20" s="19">
        <f t="shared" si="3"/>
        <v>7.4326719424460438E-2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1">SUM(F18:F20)</f>
        <v>5934600000</v>
      </c>
      <c r="G21" s="27">
        <f t="shared" si="11"/>
        <v>5907200000</v>
      </c>
      <c r="H21" s="27">
        <f t="shared" si="11"/>
        <v>27400000</v>
      </c>
      <c r="I21" s="27">
        <f t="shared" si="11"/>
        <v>5104625707</v>
      </c>
      <c r="J21" s="27">
        <f t="shared" si="11"/>
        <v>1724525707</v>
      </c>
      <c r="K21" s="27">
        <f t="shared" si="11"/>
        <v>1724525707</v>
      </c>
      <c r="L21" s="23">
        <f t="shared" si="1"/>
        <v>0.86014654854581607</v>
      </c>
      <c r="M21" s="23">
        <f t="shared" si="2"/>
        <v>0.29058836433795032</v>
      </c>
      <c r="N21" s="23">
        <f t="shared" si="3"/>
        <v>0.29058836433795032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3610711702</v>
      </c>
      <c r="G22" s="30">
        <f>SUM([1]REP_EPG034_EjecucionPresupuesta!V19)</f>
        <v>3610711702</v>
      </c>
      <c r="H22" s="30">
        <f>SUM([1]REP_EPG034_EjecucionPresupuesta!W19)</f>
        <v>0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25" t="s">
        <v>46</v>
      </c>
      <c r="B23" s="26"/>
      <c r="C23" s="26"/>
      <c r="D23" s="26"/>
      <c r="E23" s="25"/>
      <c r="F23" s="27">
        <f t="shared" ref="F23:K23" si="12">SUM(F22:F22)</f>
        <v>3610711702</v>
      </c>
      <c r="G23" s="27">
        <f t="shared" si="12"/>
        <v>3610711702</v>
      </c>
      <c r="H23" s="27">
        <f t="shared" si="12"/>
        <v>0</v>
      </c>
      <c r="I23" s="27">
        <f t="shared" si="12"/>
        <v>0</v>
      </c>
      <c r="J23" s="27">
        <f t="shared" si="12"/>
        <v>0</v>
      </c>
      <c r="K23" s="27">
        <f t="shared" si="12"/>
        <v>0</v>
      </c>
      <c r="L23" s="23">
        <f t="shared" si="1"/>
        <v>0</v>
      </c>
      <c r="M23" s="23">
        <f t="shared" si="2"/>
        <v>0</v>
      </c>
      <c r="N23" s="23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 t="shared" ref="F24:K24" si="13">SUM(F25:F25)</f>
        <v>4403313940</v>
      </c>
      <c r="G24" s="27">
        <f t="shared" si="13"/>
        <v>4403313940</v>
      </c>
      <c r="H24" s="27">
        <f t="shared" si="13"/>
        <v>0</v>
      </c>
      <c r="I24" s="27">
        <f t="shared" si="13"/>
        <v>0</v>
      </c>
      <c r="J24" s="27">
        <f t="shared" si="13"/>
        <v>0</v>
      </c>
      <c r="K24" s="27">
        <f t="shared" si="13"/>
        <v>0</v>
      </c>
      <c r="L24" s="23">
        <f t="shared" si="1"/>
        <v>0</v>
      </c>
      <c r="M24" s="23">
        <f t="shared" si="2"/>
        <v>0</v>
      </c>
      <c r="N24" s="23">
        <f t="shared" si="3"/>
        <v>0</v>
      </c>
    </row>
    <row r="25" spans="1:14" ht="22.5" x14ac:dyDescent="0.25">
      <c r="A25" s="16" t="s">
        <v>48</v>
      </c>
      <c r="B25" s="17" t="s">
        <v>20</v>
      </c>
      <c r="C25" s="17" t="s">
        <v>25</v>
      </c>
      <c r="D25" s="29" t="s">
        <v>21</v>
      </c>
      <c r="E25" s="16" t="s">
        <v>26</v>
      </c>
      <c r="F25" s="24">
        <f>SUM([1]REP_EPG034_EjecucionPresupuesta!T20)</f>
        <v>4403313940</v>
      </c>
      <c r="G25" s="24">
        <f>SUM([1]REP_EPG034_EjecucionPresupuesta!V20)</f>
        <v>4403313940</v>
      </c>
      <c r="H25" s="24">
        <f>SUM([1]REP_EPG034_EjecucionPresupuesta!W20)</f>
        <v>0</v>
      </c>
      <c r="I25" s="24">
        <f>SUM([1]REP_EPG034_EjecucionPresupuesta!X20)</f>
        <v>0</v>
      </c>
      <c r="J25" s="24">
        <f>SUM([1]REP_EPG034_EjecucionPresupuesta!Y20)</f>
        <v>0</v>
      </c>
      <c r="K25" s="24">
        <f>SUM([1]REP_EPG034_EjecucionPresupuesta!AA20)</f>
        <v>0</v>
      </c>
      <c r="L25" s="19">
        <f t="shared" si="1"/>
        <v>0</v>
      </c>
      <c r="M25" s="19">
        <f t="shared" si="2"/>
        <v>0</v>
      </c>
      <c r="N25" s="19">
        <f t="shared" si="3"/>
        <v>0</v>
      </c>
    </row>
    <row r="26" spans="1:14" x14ac:dyDescent="0.25">
      <c r="A26" s="31" t="s">
        <v>49</v>
      </c>
      <c r="B26" s="32"/>
      <c r="C26" s="32"/>
      <c r="D26" s="32"/>
      <c r="E26" s="33"/>
      <c r="F26" s="34">
        <f t="shared" ref="F26:K26" si="14">F8+F23+F24</f>
        <v>2433529355401.5</v>
      </c>
      <c r="G26" s="34">
        <f t="shared" si="14"/>
        <v>2395556347716.6699</v>
      </c>
      <c r="H26" s="34">
        <f t="shared" si="14"/>
        <v>6973007684.8299999</v>
      </c>
      <c r="I26" s="34">
        <f t="shared" si="14"/>
        <v>2287698556467.1802</v>
      </c>
      <c r="J26" s="34">
        <f t="shared" si="14"/>
        <v>1790466616009.6199</v>
      </c>
      <c r="K26" s="34">
        <f t="shared" si="14"/>
        <v>1788420898922.3699</v>
      </c>
      <c r="L26" s="35">
        <f t="shared" si="1"/>
        <v>0.94007436211499507</v>
      </c>
      <c r="M26" s="35">
        <f t="shared" si="2"/>
        <v>0.73574892862314234</v>
      </c>
      <c r="N26" s="35">
        <f t="shared" si="3"/>
        <v>0.73490829069012986</v>
      </c>
    </row>
    <row r="27" spans="1:14" x14ac:dyDescent="0.25">
      <c r="F27" s="36"/>
      <c r="G27" s="37"/>
      <c r="H27" s="38"/>
      <c r="I27" s="37"/>
      <c r="K27" s="36"/>
      <c r="L27" s="39"/>
    </row>
    <row r="28" spans="1:14" x14ac:dyDescent="0.25">
      <c r="F28" s="40"/>
      <c r="G28" s="40"/>
      <c r="H28" s="40"/>
      <c r="I28" s="40"/>
      <c r="J28" s="40"/>
      <c r="K28" s="40"/>
    </row>
    <row r="29" spans="1:14" x14ac:dyDescent="0.25">
      <c r="G29" s="41"/>
      <c r="H29" s="41"/>
      <c r="I29" s="36"/>
      <c r="J29" s="41"/>
    </row>
    <row r="30" spans="1:14" x14ac:dyDescent="0.25">
      <c r="I30" s="37"/>
      <c r="K30" s="36"/>
    </row>
  </sheetData>
  <mergeCells count="6">
    <mergeCell ref="A1:N1"/>
    <mergeCell ref="A2:N2"/>
    <mergeCell ref="A3:E3"/>
    <mergeCell ref="F3:K3"/>
    <mergeCell ref="L3:N3"/>
    <mergeCell ref="A26:E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Andrea Pinzon Arredondo</dc:creator>
  <cp:lastModifiedBy>Vanessa Andrea Pinzon Arredondo</cp:lastModifiedBy>
  <dcterms:created xsi:type="dcterms:W3CDTF">2025-04-02T15:51:52Z</dcterms:created>
  <dcterms:modified xsi:type="dcterms:W3CDTF">2025-04-02T15:52:35Z</dcterms:modified>
</cp:coreProperties>
</file>