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proteccion-my.sharepoint.com/personal/vanessa_pinzon_unp_gov_co/Documents/VANESSA ANDREA PINZON AREDONDO/TRABAJO VIRTUAL VANESSA/CALIDAD/INDICADORES/2025/ABRIL/"/>
    </mc:Choice>
  </mc:AlternateContent>
  <xr:revisionPtr revIDLastSave="0" documentId="8_{7ADEB4F9-2165-4C39-A915-E84BF3FB0E84}" xr6:coauthVersionLast="47" xr6:coauthVersionMax="47" xr10:uidLastSave="{00000000-0000-0000-0000-000000000000}"/>
  <bookViews>
    <workbookView xWindow="-110" yWindow="-110" windowWidth="19420" windowHeight="11500" xr2:uid="{397876AF-7F0C-40AF-A350-B9BEAE508792}"/>
  </bookViews>
  <sheets>
    <sheet name="EJECUCION A 30 ABRIL 2025" sheetId="1" r:id="rId1"/>
  </sheets>
  <externalReferences>
    <externalReference r:id="rId2"/>
    <externalReference r:id="rId3"/>
    <externalReference r:id="rId4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[3]Avantel!$A$1:$Q$1075</definedName>
    <definedName name="Comod_avantel08">Base [3]Avantel!$A$1:$Q$1075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[3]Avantel!$A$1:$Q$1075</definedName>
    <definedName name="GGGG">Base [3]Avantel!$A$1:$Q$1075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J26" i="1"/>
  <c r="I26" i="1"/>
  <c r="H26" i="1"/>
  <c r="G26" i="1"/>
  <c r="F26" i="1"/>
  <c r="K25" i="1"/>
  <c r="N25" i="1" s="1"/>
  <c r="J25" i="1"/>
  <c r="M25" i="1" s="1"/>
  <c r="I25" i="1"/>
  <c r="L25" i="1" s="1"/>
  <c r="H25" i="1"/>
  <c r="G25" i="1"/>
  <c r="F25" i="1"/>
  <c r="K24" i="1"/>
  <c r="N24" i="1" s="1"/>
  <c r="J24" i="1"/>
  <c r="J23" i="1" s="1"/>
  <c r="I24" i="1"/>
  <c r="I23" i="1" s="1"/>
  <c r="H24" i="1"/>
  <c r="H23" i="1" s="1"/>
  <c r="G24" i="1"/>
  <c r="G23" i="1" s="1"/>
  <c r="F24" i="1"/>
  <c r="F23" i="1" s="1"/>
  <c r="H22" i="1"/>
  <c r="G22" i="1"/>
  <c r="F22" i="1"/>
  <c r="K21" i="1"/>
  <c r="K22" i="1" s="1"/>
  <c r="N22" i="1" s="1"/>
  <c r="J21" i="1"/>
  <c r="J22" i="1" s="1"/>
  <c r="M22" i="1" s="1"/>
  <c r="I21" i="1"/>
  <c r="L21" i="1" s="1"/>
  <c r="H21" i="1"/>
  <c r="G21" i="1"/>
  <c r="F21" i="1"/>
  <c r="K20" i="1"/>
  <c r="N20" i="1" s="1"/>
  <c r="J20" i="1"/>
  <c r="M20" i="1" s="1"/>
  <c r="I20" i="1"/>
  <c r="L20" i="1" s="1"/>
  <c r="H20" i="1"/>
  <c r="G20" i="1"/>
  <c r="F20" i="1"/>
  <c r="K19" i="1"/>
  <c r="N19" i="1" s="1"/>
  <c r="J19" i="1"/>
  <c r="M19" i="1" s="1"/>
  <c r="I19" i="1"/>
  <c r="I6" i="1" s="1"/>
  <c r="H19" i="1"/>
  <c r="H6" i="1" s="1"/>
  <c r="G19" i="1"/>
  <c r="G6" i="1" s="1"/>
  <c r="F19" i="1"/>
  <c r="F6" i="1" s="1"/>
  <c r="N18" i="1"/>
  <c r="M18" i="1"/>
  <c r="L18" i="1"/>
  <c r="K18" i="1"/>
  <c r="J18" i="1"/>
  <c r="I18" i="1"/>
  <c r="H18" i="1"/>
  <c r="G18" i="1"/>
  <c r="F18" i="1"/>
  <c r="K17" i="1"/>
  <c r="J17" i="1"/>
  <c r="I17" i="1"/>
  <c r="K16" i="1"/>
  <c r="N16" i="1" s="1"/>
  <c r="J16" i="1"/>
  <c r="M16" i="1" s="1"/>
  <c r="I16" i="1"/>
  <c r="I7" i="1" s="1"/>
  <c r="H16" i="1"/>
  <c r="H17" i="1" s="1"/>
  <c r="G16" i="1"/>
  <c r="G17" i="1" s="1"/>
  <c r="F16" i="1"/>
  <c r="F17" i="1" s="1"/>
  <c r="H15" i="1"/>
  <c r="G15" i="1"/>
  <c r="F15" i="1"/>
  <c r="N14" i="1"/>
  <c r="M14" i="1"/>
  <c r="L14" i="1"/>
  <c r="K14" i="1"/>
  <c r="J14" i="1"/>
  <c r="I14" i="1"/>
  <c r="H14" i="1"/>
  <c r="G14" i="1"/>
  <c r="F14" i="1"/>
  <c r="K13" i="1"/>
  <c r="N13" i="1" s="1"/>
  <c r="J13" i="1"/>
  <c r="J15" i="1" s="1"/>
  <c r="M15" i="1" s="1"/>
  <c r="I13" i="1"/>
  <c r="I15" i="1" s="1"/>
  <c r="L15" i="1" s="1"/>
  <c r="H13" i="1"/>
  <c r="G13" i="1"/>
  <c r="F13" i="1"/>
  <c r="K12" i="1"/>
  <c r="N12" i="1" s="1"/>
  <c r="J12" i="1"/>
  <c r="M12" i="1" s="1"/>
  <c r="I12" i="1"/>
  <c r="L12" i="1" s="1"/>
  <c r="H12" i="1"/>
  <c r="G12" i="1"/>
  <c r="F12" i="1"/>
  <c r="K11" i="1"/>
  <c r="N11" i="1" s="1"/>
  <c r="J11" i="1"/>
  <c r="M11" i="1" s="1"/>
  <c r="I11" i="1"/>
  <c r="L11" i="1" s="1"/>
  <c r="H11" i="1"/>
  <c r="H5" i="1" s="1"/>
  <c r="G11" i="1"/>
  <c r="G5" i="1" s="1"/>
  <c r="F11" i="1"/>
  <c r="F5" i="1" s="1"/>
  <c r="H10" i="1"/>
  <c r="G10" i="1"/>
  <c r="F10" i="1"/>
  <c r="K9" i="1"/>
  <c r="K10" i="1" s="1"/>
  <c r="N10" i="1" s="1"/>
  <c r="J9" i="1"/>
  <c r="M9" i="1" s="1"/>
  <c r="I9" i="1"/>
  <c r="L9" i="1" s="1"/>
  <c r="H9" i="1"/>
  <c r="G9" i="1"/>
  <c r="F9" i="1"/>
  <c r="K5" i="1"/>
  <c r="J5" i="1"/>
  <c r="I5" i="1"/>
  <c r="I8" i="1" l="1"/>
  <c r="F8" i="1"/>
  <c r="F27" i="1" s="1"/>
  <c r="L17" i="1"/>
  <c r="L23" i="1"/>
  <c r="G8" i="1"/>
  <c r="G27" i="1" s="1"/>
  <c r="M17" i="1"/>
  <c r="M23" i="1"/>
  <c r="N5" i="1"/>
  <c r="H8" i="1"/>
  <c r="H27" i="1" s="1"/>
  <c r="N17" i="1"/>
  <c r="L6" i="1"/>
  <c r="F7" i="1"/>
  <c r="L7" i="1" s="1"/>
  <c r="G7" i="1"/>
  <c r="M13" i="1"/>
  <c r="M21" i="1"/>
  <c r="L16" i="1"/>
  <c r="L24" i="1"/>
  <c r="J7" i="1"/>
  <c r="M7" i="1" s="1"/>
  <c r="M24" i="1"/>
  <c r="K7" i="1"/>
  <c r="N7" i="1" s="1"/>
  <c r="K15" i="1"/>
  <c r="N15" i="1" s="1"/>
  <c r="I10" i="1"/>
  <c r="L10" i="1" s="1"/>
  <c r="L19" i="1"/>
  <c r="I22" i="1"/>
  <c r="L22" i="1" s="1"/>
  <c r="J6" i="1"/>
  <c r="M6" i="1" s="1"/>
  <c r="J10" i="1"/>
  <c r="M10" i="1" s="1"/>
  <c r="L5" i="1"/>
  <c r="L13" i="1"/>
  <c r="M5" i="1"/>
  <c r="H7" i="1"/>
  <c r="N9" i="1"/>
  <c r="N21" i="1"/>
  <c r="K23" i="1"/>
  <c r="N23" i="1" s="1"/>
  <c r="K6" i="1"/>
  <c r="N6" i="1" s="1"/>
  <c r="K8" i="1" l="1"/>
  <c r="J8" i="1"/>
  <c r="I27" i="1"/>
  <c r="L27" i="1" s="1"/>
  <c r="L8" i="1"/>
  <c r="J27" i="1" l="1"/>
  <c r="M27" i="1" s="1"/>
  <c r="M8" i="1"/>
  <c r="K27" i="1"/>
  <c r="N27" i="1" s="1"/>
  <c r="N8" i="1"/>
</calcChain>
</file>

<file path=xl/sharedStrings.xml><?xml version="1.0" encoding="utf-8"?>
<sst xmlns="http://schemas.openxmlformats.org/spreadsheetml/2006/main" count="96" uniqueCount="50">
  <si>
    <t>UNIDAD NACIONAL DE PROTECCION - UNP EJECUCION A ABRIL 30 DE 2025</t>
  </si>
  <si>
    <t>UNIDAD EJECUTORA: 37-08-00  MES: A ABRIL 30 DE 2025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</si>
  <si>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</si>
  <si>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</si>
  <si>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</si>
  <si>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</si>
  <si>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</si>
  <si>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</si>
  <si>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</si>
  <si>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</si>
  <si>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</si>
  <si>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</si>
  <si>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</si>
  <si>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</si>
  <si>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</si>
  <si>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</si>
  <si>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</si>
  <si>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</si>
  <si>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</si>
  <si>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</si>
  <si>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</si>
  <si>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</si>
  <si>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</si>
  <si>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</si>
  <si>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</si>
  <si>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</si>
  <si>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</si>
  <si>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</si>
  <si>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</si>
  <si>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</si>
  <si>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</si>
  <si>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</si>
  <si>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</si>
  <si>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</si>
  <si>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</si>
  <si>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</si>
  <si>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</si>
  <si>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GASTOS DE COMERCIALIAAACIÓN Y PRODUCCIÓN</t>
  </si>
  <si>
    <t>TOTAL GASTOS DE COMERCIALIAAACIÓN Y PRODUCCIÓN</t>
  </si>
  <si>
    <t>IMPUESTOS</t>
  </si>
  <si>
    <t>CONTRIBUCIONES</t>
  </si>
  <si>
    <t>SSF</t>
  </si>
  <si>
    <t>CUOTA DE AUDITAJE CONTRANAL</t>
  </si>
  <si>
    <t>TOTAL GASTOS POR TRIBUTOS, MULTAS, SANCIONES E INTERESES DE MORA</t>
  </si>
  <si>
    <t>OTRAS CUENTAS POR PAGAR</t>
  </si>
  <si>
    <t>TOTAL SERVICIO DE LA DEUDA PÚBLICA</t>
  </si>
  <si>
    <t>INVERSION</t>
  </si>
  <si>
    <t>2. SEGURIDAD HUMANA Y JUSTICIA SOCIAL / A. PREVENCIÓN Y PROTECCIÓN PARA POBLACIONES VULNERABLES DESDE UN ENFOQUE DIFERENCIAL, COLECTIVO E INDIVIDUAL</t>
  </si>
  <si>
    <t>5. CONVERGENCIA REGIONAL / B. ENTIDADES PÚBLICAS TERRITORIALES Y NACIONALES FORTALECIDAS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</si>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</sst>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2">
    <xf numFmtId="0" fontId="0" fillId="0" borderId="0" xfId="0"/>
    <xf numFmtId="4" fontId="3" fillId="2" borderId="0" xfId="1" applyNumberFormat="1" applyFont="1" applyFill="1" applyAlignment="1">
      <alignment horizontal="center" vertical="center" wrapText="1"/>
    </xf>
    <xf numFmtId="0" fontId="4" fillId="0" borderId="0" xfId="1" applyFont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4" fontId="10" fillId="7" borderId="2" xfId="1" applyNumberFormat="1" applyFont="1" applyFill="1" applyBorder="1" applyAlignment="1">
      <alignment horizontal="center" vertical="top" wrapText="1" readingOrder="1"/>
    </xf>
    <xf numFmtId="4" fontId="10" fillId="7" borderId="3" xfId="1" applyNumberFormat="1" applyFont="1" applyFill="1" applyBorder="1" applyAlignment="1">
      <alignment horizontal="center" vertical="top" wrapText="1" readingOrder="1"/>
    </xf>
    <xf numFmtId="4" fontId="10" fillId="7" borderId="4" xfId="1" applyNumberFormat="1" applyFont="1" applyFill="1" applyBorder="1" applyAlignment="1">
      <alignment horizontal="center" vertical="top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164" fontId="11" fillId="0" borderId="0" xfId="4" applyFont="1" applyFill="1" applyBorder="1" applyAlignment="1">
      <alignment horizontal="right" vertical="center" wrapText="1" readingOrder="1"/>
    </xf>
    <xf numFmtId="43" fontId="4" fillId="0" borderId="0" xfId="1" applyNumberFormat="1" applyFont="1"/>
  </cellXfs>
  <cellStyles count="5">
    <cellStyle name="Millares 2" xfId="4" xr:uid="{7221C14C-85AD-441B-AED2-0C8C5EBD63A4}"/>
    <cellStyle name="Millares 4 7 2 7 5 2 2 2" xfId="2" xr:uid="{0BF98CAF-CC87-48BA-BD0E-895B8BC6F32B}"/>
    <cellStyle name="Normal" xfId="0" builtinId="0"/>
    <cellStyle name="Normal 2 4" xfId="1" xr:uid="{4AF23C0C-390D-4960-861E-A5F5BF7E8E45}"/>
    <cellStyle name="Porcentaje 2" xfId="3" xr:uid="{61BDEC51-9B02-4593-A0AD-A7BD915E9B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proteccion-my.sharepoint.com/personal/vanessa_pinzon_unp_gov_co/Documents/VANESSA%20ANDREA%20PINZON%20AREDONDO/REPORTES/2025/AGREGADA/ABRIL/E.P.%20AGREGADA%20A%2030%20DE%20ABRIL%20DE%202025-1.xlsx" TargetMode="External"/><Relationship Id="rId1" Type="http://schemas.openxmlformats.org/officeDocument/2006/relationships/externalLinkPath" Target="/personal/vanessa_pinzon_unp_gov_co/Documents/VANESSA%20ANDREA%20PINZON%20AREDONDO/REPORTES/2025/AGREGADA/ABRIL/E.P.%20AGREGADA%20A%2030%20DE%20ABRIL%20DE%202025-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proteccion-my.sharepoint.com/personal/vanessa_pinzon_unp_gov_co/Documents/VANESSA%20ANDREA%20PINZON%20AREDONDO/REPORTES/2025/AGREGADA/MARZO/E.P.%20AGREGADA%20A%2031%20DE%20MARZO%20DE%202025-.xlsx" TargetMode="External"/><Relationship Id="rId1" Type="http://schemas.openxmlformats.org/officeDocument/2006/relationships/externalLinkPath" Target="/personal/vanessa_pinzon_unp_gov_co/Documents/VANESSA%20ANDREA%20PINZON%20AREDONDO/REPORTES/2025/AGREGADA/MARZO/E.P.%20AGREGADA%20A%2031%20DE%20MARZO%20DE%202025-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  <sheetName val="EJECUCION A 30 ABRIL 2025"/>
    </sheetNames>
    <sheetDataSet>
      <sheetData sheetId="0">
        <row r="5">
          <cell r="T5">
            <v>89448900000</v>
          </cell>
          <cell r="V5">
            <v>89448900000</v>
          </cell>
          <cell r="W5">
            <v>0</v>
          </cell>
          <cell r="X5">
            <v>23261333601.990002</v>
          </cell>
          <cell r="Y5">
            <v>23259447384.990002</v>
          </cell>
          <cell r="AA5">
            <v>23259447384.990002</v>
          </cell>
        </row>
        <row r="6">
          <cell r="T6">
            <v>36667600000</v>
          </cell>
          <cell r="V6">
            <v>36667600000</v>
          </cell>
          <cell r="W6">
            <v>0</v>
          </cell>
          <cell r="X6">
            <v>8893903507</v>
          </cell>
          <cell r="Y6">
            <v>8893903507</v>
          </cell>
          <cell r="AA6">
            <v>8893903507</v>
          </cell>
        </row>
        <row r="7">
          <cell r="T7">
            <v>8834400000</v>
          </cell>
          <cell r="V7">
            <v>8834399999</v>
          </cell>
          <cell r="W7">
            <v>1</v>
          </cell>
          <cell r="X7">
            <v>2154816365</v>
          </cell>
          <cell r="Y7">
            <v>2154816365</v>
          </cell>
          <cell r="AA7">
            <v>2154816365</v>
          </cell>
        </row>
        <row r="8">
          <cell r="T8">
            <v>2148052944000</v>
          </cell>
          <cell r="V8">
            <v>2048370993647.97</v>
          </cell>
          <cell r="W8">
            <v>65228928601.029999</v>
          </cell>
          <cell r="X8">
            <v>1840200638908.6001</v>
          </cell>
          <cell r="Y8">
            <v>623616969660.07996</v>
          </cell>
          <cell r="AA8">
            <v>621600430509.07996</v>
          </cell>
        </row>
        <row r="9">
          <cell r="T9">
            <v>200000000000</v>
          </cell>
          <cell r="V9">
            <v>166829900000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</row>
        <row r="10">
          <cell r="T10">
            <v>377300000</v>
          </cell>
          <cell r="V10">
            <v>377300000</v>
          </cell>
          <cell r="W10">
            <v>0</v>
          </cell>
          <cell r="X10">
            <v>96402460</v>
          </cell>
          <cell r="Y10">
            <v>70654843</v>
          </cell>
          <cell r="AA10">
            <v>70654843</v>
          </cell>
        </row>
        <row r="11">
          <cell r="T11">
            <v>35365200000</v>
          </cell>
          <cell r="V11">
            <v>32574725130</v>
          </cell>
          <cell r="W11">
            <v>2790474870</v>
          </cell>
          <cell r="X11">
            <v>1139484030</v>
          </cell>
          <cell r="Y11">
            <v>589821376</v>
          </cell>
          <cell r="AA11">
            <v>589821376</v>
          </cell>
        </row>
        <row r="12">
          <cell r="T12">
            <v>13754100000</v>
          </cell>
          <cell r="V12">
            <v>13754100000</v>
          </cell>
          <cell r="W12">
            <v>0</v>
          </cell>
          <cell r="X12">
            <v>2738847926</v>
          </cell>
          <cell r="Y12">
            <v>2738847926</v>
          </cell>
          <cell r="AA12">
            <v>2738847926</v>
          </cell>
        </row>
        <row r="13">
          <cell r="T13">
            <v>131506556000</v>
          </cell>
          <cell r="V13">
            <v>32324900000</v>
          </cell>
          <cell r="W13">
            <v>99181656000</v>
          </cell>
          <cell r="X13">
            <v>9616909725</v>
          </cell>
          <cell r="Y13">
            <v>9615486225</v>
          </cell>
          <cell r="AA13">
            <v>9615486225</v>
          </cell>
        </row>
        <row r="14">
          <cell r="T14">
            <v>175999602000</v>
          </cell>
          <cell r="V14">
            <v>143545858087.48001</v>
          </cell>
          <cell r="W14">
            <v>32453743912.52</v>
          </cell>
          <cell r="X14">
            <v>56509453590.389999</v>
          </cell>
          <cell r="Y14">
            <v>11444137995.35</v>
          </cell>
          <cell r="AA14">
            <v>11176724996.35</v>
          </cell>
        </row>
        <row r="15">
          <cell r="T15">
            <v>1532600000</v>
          </cell>
          <cell r="V15">
            <v>1482600000</v>
          </cell>
          <cell r="W15">
            <v>50000000</v>
          </cell>
          <cell r="X15">
            <v>862347010</v>
          </cell>
          <cell r="Y15">
            <v>862347010</v>
          </cell>
          <cell r="AA15">
            <v>862347010</v>
          </cell>
        </row>
        <row r="16">
          <cell r="T16">
            <v>3524300000</v>
          </cell>
          <cell r="V16">
            <v>0</v>
          </cell>
          <cell r="W16">
            <v>3524300000</v>
          </cell>
          <cell r="X16">
            <v>0</v>
          </cell>
          <cell r="Y16">
            <v>0</v>
          </cell>
          <cell r="AA16">
            <v>0</v>
          </cell>
        </row>
        <row r="17">
          <cell r="T17">
            <v>7809482693</v>
          </cell>
          <cell r="V17">
            <v>0</v>
          </cell>
          <cell r="W17">
            <v>7809482693</v>
          </cell>
          <cell r="X17">
            <v>0</v>
          </cell>
          <cell r="Y17">
            <v>0</v>
          </cell>
          <cell r="AA17">
            <v>0</v>
          </cell>
        </row>
        <row r="18">
          <cell r="T18">
            <v>2219781720</v>
          </cell>
          <cell r="V18">
            <v>0</v>
          </cell>
          <cell r="W18">
            <v>2219781720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128094175</v>
          </cell>
          <cell r="V19">
            <v>0</v>
          </cell>
          <cell r="W19">
            <v>128094175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652124105</v>
          </cell>
          <cell r="V20">
            <v>0</v>
          </cell>
          <cell r="W20">
            <v>652124105</v>
          </cell>
          <cell r="X20">
            <v>0</v>
          </cell>
          <cell r="Y20">
            <v>0</v>
          </cell>
          <cell r="AA20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  <sheetName val="EJECUCION A 31 MARZO 2025"/>
    </sheetNames>
    <sheetDataSet>
      <sheetData sheetId="0">
        <row r="5">
          <cell r="T5">
            <v>89448900000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BD0C1-3A58-4CC9-B9D1-E489462ED4E8}">
  <sheetPr>
    <pageSetUpPr fitToPage="1"/>
  </sheetPr>
  <dimension ref="A1:N31"/>
  <sheetViews>
    <sheetView tabSelected="1" topLeftCell="B1" zoomScaleNormal="100" workbookViewId="0">
      <selection activeCell="H27" sqref="H27"/>
    </sheetView>
  </sheetViews>
  <sheetFormatPr baseColWidth="10" defaultColWidth="11.453125" defaultRowHeight="14.5" x14ac:dyDescent="0.35"/>
  <cols>
    <col min="1" max="1" width="37.26953125" style="2" customWidth="1"/>
    <col min="2" max="2" width="6.1796875" style="2" bestFit="1" customWidth="1"/>
    <col min="3" max="3" width="5.54296875" style="2" customWidth="1"/>
    <col min="4" max="4" width="4.81640625" style="2" bestFit="1" customWidth="1"/>
    <col min="5" max="5" width="20.54296875" style="2" bestFit="1" customWidth="1"/>
    <col min="6" max="6" width="17.26953125" style="2" bestFit="1" customWidth="1"/>
    <col min="7" max="7" width="16.7265625" style="2" bestFit="1" customWidth="1"/>
    <col min="8" max="8" width="17.54296875" style="2" bestFit="1" customWidth="1"/>
    <col min="9" max="9" width="18.81640625" style="2" bestFit="1" customWidth="1"/>
    <col min="10" max="10" width="17.81640625" style="2" bestFit="1" customWidth="1"/>
    <col min="11" max="11" width="16.7265625" style="2" bestFit="1" customWidth="1"/>
    <col min="12" max="13" width="10.54296875" style="2" bestFit="1" customWidth="1"/>
    <col min="14" max="14" width="10.453125" style="2" bestFit="1" customWidth="1"/>
    <col min="15" max="15" width="13.1796875" style="2" bestFit="1" customWidth="1"/>
    <col min="16" max="16384" width="11.453125" style="2"/>
  </cols>
  <sheetData>
    <row r="1" spans="1:14" ht="33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" customHeight="1" x14ac:dyDescent="0.35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9"/>
      <c r="L3" s="10" t="s">
        <v>4</v>
      </c>
      <c r="M3" s="11"/>
      <c r="N3" s="12"/>
    </row>
    <row r="4" spans="1:14" ht="31.5" x14ac:dyDescent="0.35">
      <c r="A4" s="13" t="s">
        <v>5</v>
      </c>
      <c r="B4" s="13" t="s">
        <v>6</v>
      </c>
      <c r="C4" s="13" t="s">
        <v>7</v>
      </c>
      <c r="D4" s="14" t="s">
        <v>8</v>
      </c>
      <c r="E4" s="13" t="s">
        <v>9</v>
      </c>
      <c r="F4" s="14" t="s">
        <v>10</v>
      </c>
      <c r="G4" s="14" t="s">
        <v>11</v>
      </c>
      <c r="H4" s="14" t="s">
        <v>12</v>
      </c>
      <c r="I4" s="13" t="s">
        <v>13</v>
      </c>
      <c r="J4" s="13" t="s">
        <v>14</v>
      </c>
      <c r="K4" s="14" t="s">
        <v>15</v>
      </c>
      <c r="L4" s="15" t="s">
        <v>16</v>
      </c>
      <c r="M4" s="15" t="s">
        <v>17</v>
      </c>
      <c r="N4" s="15" t="s">
        <v>18</v>
      </c>
    </row>
    <row r="5" spans="1:14" x14ac:dyDescent="0.35">
      <c r="A5" s="16" t="s">
        <v>19</v>
      </c>
      <c r="B5" s="17" t="s">
        <v>20</v>
      </c>
      <c r="C5" s="17" t="s">
        <v>21</v>
      </c>
      <c r="D5" s="17" t="s">
        <v>22</v>
      </c>
      <c r="E5" s="16" t="s">
        <v>23</v>
      </c>
      <c r="F5" s="18">
        <f>F9+F11+F13+F14+F18</f>
        <v>2665539600000</v>
      </c>
      <c r="G5" s="18">
        <f>G9+G11+G13+G14+G18</f>
        <v>2430665418776.9697</v>
      </c>
      <c r="H5" s="18">
        <f t="shared" ref="H5:K5" si="0">H9+H11+H13+H14+H18</f>
        <v>167251059472.03</v>
      </c>
      <c r="I5" s="18">
        <f t="shared" si="0"/>
        <v>1888964683533.5901</v>
      </c>
      <c r="J5" s="18">
        <f t="shared" si="0"/>
        <v>671802294297.06995</v>
      </c>
      <c r="K5" s="18">
        <f t="shared" si="0"/>
        <v>669785755146.06995</v>
      </c>
      <c r="L5" s="19">
        <f t="shared" ref="L5:L27" si="1">+I5/F5</f>
        <v>0.70866127201171203</v>
      </c>
      <c r="M5" s="19">
        <f t="shared" ref="M5:M27" si="2">+J5/F5</f>
        <v>0.25203238184758914</v>
      </c>
      <c r="N5" s="19">
        <f t="shared" ref="N5:N27" si="3">+K5/F5</f>
        <v>0.25127585992197227</v>
      </c>
    </row>
    <row r="6" spans="1:14" x14ac:dyDescent="0.35">
      <c r="A6" s="16" t="s">
        <v>19</v>
      </c>
      <c r="B6" s="17" t="s">
        <v>20</v>
      </c>
      <c r="C6" s="20" t="s">
        <v>24</v>
      </c>
      <c r="D6" s="17" t="s">
        <v>25</v>
      </c>
      <c r="E6" s="16" t="s">
        <v>26</v>
      </c>
      <c r="F6" s="18">
        <f t="shared" ref="F6:K6" si="4">F19</f>
        <v>3524300000</v>
      </c>
      <c r="G6" s="18">
        <f t="shared" si="4"/>
        <v>0</v>
      </c>
      <c r="H6" s="18">
        <f t="shared" si="4"/>
        <v>3524300000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9">
        <f t="shared" si="1"/>
        <v>0</v>
      </c>
      <c r="M6" s="19">
        <f t="shared" si="2"/>
        <v>0</v>
      </c>
      <c r="N6" s="19">
        <f t="shared" si="3"/>
        <v>0</v>
      </c>
    </row>
    <row r="7" spans="1:14" x14ac:dyDescent="0.35">
      <c r="A7" s="16" t="s">
        <v>19</v>
      </c>
      <c r="B7" s="17" t="s">
        <v>27</v>
      </c>
      <c r="C7" s="17" t="s">
        <v>21</v>
      </c>
      <c r="D7" s="17" t="s">
        <v>28</v>
      </c>
      <c r="E7" s="16" t="s">
        <v>29</v>
      </c>
      <c r="F7" s="18">
        <f t="shared" ref="F7:K7" si="5">+F16</f>
        <v>175999602000</v>
      </c>
      <c r="G7" s="18">
        <f t="shared" si="5"/>
        <v>143545858087.48001</v>
      </c>
      <c r="H7" s="18">
        <f t="shared" si="5"/>
        <v>32453743912.52</v>
      </c>
      <c r="I7" s="18">
        <f t="shared" si="5"/>
        <v>56509453590.389999</v>
      </c>
      <c r="J7" s="18">
        <f t="shared" si="5"/>
        <v>11444137995.35</v>
      </c>
      <c r="K7" s="18">
        <f t="shared" si="5"/>
        <v>11176724996.35</v>
      </c>
      <c r="L7" s="19">
        <f t="shared" si="1"/>
        <v>0.32107716692671839</v>
      </c>
      <c r="M7" s="19">
        <f t="shared" si="2"/>
        <v>6.5023658379352478E-2</v>
      </c>
      <c r="N7" s="19">
        <f t="shared" si="3"/>
        <v>6.3504262903674072E-2</v>
      </c>
    </row>
    <row r="8" spans="1:14" x14ac:dyDescent="0.35">
      <c r="A8" s="21" t="s">
        <v>30</v>
      </c>
      <c r="B8" s="22"/>
      <c r="C8" s="22"/>
      <c r="D8" s="22"/>
      <c r="E8" s="21"/>
      <c r="F8" s="21">
        <f t="shared" ref="F8:K8" si="6">SUM(F5:F7)</f>
        <v>2845063502000</v>
      </c>
      <c r="G8" s="21">
        <f t="shared" si="6"/>
        <v>2574211276864.4497</v>
      </c>
      <c r="H8" s="21">
        <f t="shared" si="6"/>
        <v>203229103384.54999</v>
      </c>
      <c r="I8" s="21">
        <f t="shared" si="6"/>
        <v>1945474137123.98</v>
      </c>
      <c r="J8" s="21">
        <f t="shared" si="6"/>
        <v>683246432292.41992</v>
      </c>
      <c r="K8" s="21">
        <f t="shared" si="6"/>
        <v>680962480142.41992</v>
      </c>
      <c r="L8" s="23">
        <f t="shared" si="1"/>
        <v>0.68380692935548404</v>
      </c>
      <c r="M8" s="23">
        <f t="shared" si="2"/>
        <v>0.24015155788688611</v>
      </c>
      <c r="N8" s="23">
        <f t="shared" si="3"/>
        <v>0.23934878067351478</v>
      </c>
    </row>
    <row r="9" spans="1:14" x14ac:dyDescent="0.35">
      <c r="A9" s="16" t="s">
        <v>31</v>
      </c>
      <c r="B9" s="17" t="s">
        <v>20</v>
      </c>
      <c r="C9" s="17" t="s">
        <v>21</v>
      </c>
      <c r="D9" s="17" t="s">
        <v>22</v>
      </c>
      <c r="E9" s="16" t="s">
        <v>23</v>
      </c>
      <c r="F9" s="24">
        <f>SUM([1]REP_EPG034_EjecucionPresupuesta!T5:T7)</f>
        <v>134950900000</v>
      </c>
      <c r="G9" s="24">
        <f>SUM([1]REP_EPG034_EjecucionPresupuesta!V5:V7)</f>
        <v>134950899999</v>
      </c>
      <c r="H9" s="24">
        <f>SUM([1]REP_EPG034_EjecucionPresupuesta!W5:W7)</f>
        <v>1</v>
      </c>
      <c r="I9" s="24">
        <f>SUM([1]REP_EPG034_EjecucionPresupuesta!X5:X7)</f>
        <v>34310053473.990002</v>
      </c>
      <c r="J9" s="24">
        <f>SUM([1]REP_EPG034_EjecucionPresupuesta!Y5:Y7)</f>
        <v>34308167256.990002</v>
      </c>
      <c r="K9" s="24">
        <f>SUM([1]REP_EPG034_EjecucionPresupuesta!AA5:AA7)</f>
        <v>34308167256.990002</v>
      </c>
      <c r="L9" s="19">
        <f t="shared" si="1"/>
        <v>0.25424101264971188</v>
      </c>
      <c r="M9" s="19">
        <f t="shared" si="2"/>
        <v>0.25422703558842513</v>
      </c>
      <c r="N9" s="19">
        <f t="shared" si="3"/>
        <v>0.25422703558842513</v>
      </c>
    </row>
    <row r="10" spans="1:14" x14ac:dyDescent="0.35">
      <c r="A10" s="25" t="s">
        <v>32</v>
      </c>
      <c r="B10" s="26"/>
      <c r="C10" s="26"/>
      <c r="D10" s="26"/>
      <c r="E10" s="25"/>
      <c r="F10" s="25">
        <f t="shared" ref="F10:K10" si="7">SUM(F9)</f>
        <v>134950900000</v>
      </c>
      <c r="G10" s="25">
        <f t="shared" si="7"/>
        <v>134950899999</v>
      </c>
      <c r="H10" s="25">
        <f t="shared" si="7"/>
        <v>1</v>
      </c>
      <c r="I10" s="25">
        <f t="shared" si="7"/>
        <v>34310053473.990002</v>
      </c>
      <c r="J10" s="25">
        <f t="shared" si="7"/>
        <v>34308167256.990002</v>
      </c>
      <c r="K10" s="25">
        <f t="shared" si="7"/>
        <v>34308167256.990002</v>
      </c>
      <c r="L10" s="23">
        <f t="shared" si="1"/>
        <v>0.25424101264971188</v>
      </c>
      <c r="M10" s="23">
        <f t="shared" si="2"/>
        <v>0.25422703558842513</v>
      </c>
      <c r="N10" s="23">
        <f t="shared" si="3"/>
        <v>0.25422703558842513</v>
      </c>
    </row>
    <row r="11" spans="1:14" x14ac:dyDescent="0.35">
      <c r="A11" s="16" t="s">
        <v>33</v>
      </c>
      <c r="B11" s="17" t="s">
        <v>20</v>
      </c>
      <c r="C11" s="17" t="s">
        <v>21</v>
      </c>
      <c r="D11" s="17" t="s">
        <v>22</v>
      </c>
      <c r="E11" s="16" t="s">
        <v>23</v>
      </c>
      <c r="F11" s="24">
        <f>SUM([1]REP_EPG034_EjecucionPresupuesta!T8)</f>
        <v>2148052944000</v>
      </c>
      <c r="G11" s="24">
        <f>SUM([1]REP_EPG034_EjecucionPresupuesta!V8)</f>
        <v>2048370993647.97</v>
      </c>
      <c r="H11" s="24">
        <f>SUM([1]REP_EPG034_EjecucionPresupuesta!W8)</f>
        <v>65228928601.029999</v>
      </c>
      <c r="I11" s="24">
        <f>SUM([1]REP_EPG034_EjecucionPresupuesta!X8)</f>
        <v>1840200638908.6001</v>
      </c>
      <c r="J11" s="24">
        <f>SUM([1]REP_EPG034_EjecucionPresupuesta!Y8)</f>
        <v>623616969660.07996</v>
      </c>
      <c r="K11" s="24">
        <f>SUM([1]REP_EPG034_EjecucionPresupuesta!AA8)</f>
        <v>621600430509.07996</v>
      </c>
      <c r="L11" s="19">
        <f t="shared" si="1"/>
        <v>0.85668309249485619</v>
      </c>
      <c r="M11" s="19">
        <f t="shared" si="2"/>
        <v>0.29031731801675736</v>
      </c>
      <c r="N11" s="19">
        <f t="shared" si="3"/>
        <v>0.28937854266830398</v>
      </c>
    </row>
    <row r="12" spans="1:14" x14ac:dyDescent="0.35">
      <c r="A12" s="25" t="s">
        <v>34</v>
      </c>
      <c r="B12" s="26"/>
      <c r="C12" s="26"/>
      <c r="D12" s="26"/>
      <c r="E12" s="25"/>
      <c r="F12" s="25">
        <f t="shared" ref="F12:K12" si="8">SUM(F11:F11)</f>
        <v>2148052944000</v>
      </c>
      <c r="G12" s="25">
        <f t="shared" si="8"/>
        <v>2048370993647.97</v>
      </c>
      <c r="H12" s="25">
        <f t="shared" si="8"/>
        <v>65228928601.029999</v>
      </c>
      <c r="I12" s="25">
        <f t="shared" si="8"/>
        <v>1840200638908.6001</v>
      </c>
      <c r="J12" s="25">
        <f t="shared" si="8"/>
        <v>623616969660.07996</v>
      </c>
      <c r="K12" s="25">
        <f t="shared" si="8"/>
        <v>621600430509.07996</v>
      </c>
      <c r="L12" s="23">
        <f t="shared" si="1"/>
        <v>0.85668309249485619</v>
      </c>
      <c r="M12" s="23">
        <f t="shared" si="2"/>
        <v>0.29031731801675736</v>
      </c>
      <c r="N12" s="23">
        <f t="shared" si="3"/>
        <v>0.28937854266830398</v>
      </c>
    </row>
    <row r="13" spans="1:14" x14ac:dyDescent="0.35">
      <c r="A13" s="16" t="s">
        <v>35</v>
      </c>
      <c r="B13" s="17" t="s">
        <v>20</v>
      </c>
      <c r="C13" s="17" t="s">
        <v>21</v>
      </c>
      <c r="D13" s="17" t="s">
        <v>22</v>
      </c>
      <c r="E13" s="16" t="s">
        <v>23</v>
      </c>
      <c r="F13" s="24">
        <f>SUM([1]REP_EPG034_EjecucionPresupuesta!T12)</f>
        <v>13754100000</v>
      </c>
      <c r="G13" s="24">
        <f>SUM([1]REP_EPG034_EjecucionPresupuesta!V12)</f>
        <v>13754100000</v>
      </c>
      <c r="H13" s="24">
        <f>SUM([1]REP_EPG034_EjecucionPresupuesta!W12)</f>
        <v>0</v>
      </c>
      <c r="I13" s="24">
        <f>SUM([1]REP_EPG034_EjecucionPresupuesta!X12)</f>
        <v>2738847926</v>
      </c>
      <c r="J13" s="24">
        <f>SUM([1]REP_EPG034_EjecucionPresupuesta!Y12)</f>
        <v>2738847926</v>
      </c>
      <c r="K13" s="24">
        <f>SUM([1]REP_EPG034_EjecucionPresupuesta!AA12)</f>
        <v>2738847926</v>
      </c>
      <c r="L13" s="19">
        <f t="shared" si="1"/>
        <v>0.19912956325750139</v>
      </c>
      <c r="M13" s="19">
        <f t="shared" si="2"/>
        <v>0.19912956325750139</v>
      </c>
      <c r="N13" s="19">
        <f t="shared" si="3"/>
        <v>0.19912956325750139</v>
      </c>
    </row>
    <row r="14" spans="1:14" x14ac:dyDescent="0.35">
      <c r="A14" s="16" t="s">
        <v>35</v>
      </c>
      <c r="B14" s="17" t="s">
        <v>20</v>
      </c>
      <c r="C14" s="17" t="s">
        <v>21</v>
      </c>
      <c r="D14" s="17" t="s">
        <v>22</v>
      </c>
      <c r="E14" s="16" t="s">
        <v>23</v>
      </c>
      <c r="F14" s="24">
        <f>[1]REP_EPG034_EjecucionPresupuesta!T9+[1]REP_EPG034_EjecucionPresupuesta!T10+[1]REP_EPG034_EjecucionPresupuesta!T11+[1]REP_EPG034_EjecucionPresupuesta!T13</f>
        <v>367249056000</v>
      </c>
      <c r="G14" s="24">
        <f>[1]REP_EPG034_EjecucionPresupuesta!V9+[1]REP_EPG034_EjecucionPresupuesta!V10+[1]REP_EPG034_EjecucionPresupuesta!V11+[1]REP_EPG034_EjecucionPresupuesta!V13</f>
        <v>232106825130</v>
      </c>
      <c r="H14" s="24">
        <f>[1]REP_EPG034_EjecucionPresupuesta!W9+[1]REP_EPG034_EjecucionPresupuesta!W10+[1]REP_EPG034_EjecucionPresupuesta!W11+[1]REP_EPG034_EjecucionPresupuesta!W13</f>
        <v>101972130870</v>
      </c>
      <c r="I14" s="24">
        <f>[1]REP_EPG034_EjecucionPresupuesta!X9+[1]REP_EPG034_EjecucionPresupuesta!X10+[1]REP_EPG034_EjecucionPresupuesta!X11+[1]REP_EPG034_EjecucionPresupuesta!X13</f>
        <v>10852796215</v>
      </c>
      <c r="J14" s="24">
        <f>[1]REP_EPG034_EjecucionPresupuesta!Y9+[1]REP_EPG034_EjecucionPresupuesta!Y10+[1]REP_EPG034_EjecucionPresupuesta!Y11+[1]REP_EPG034_EjecucionPresupuesta!Y13</f>
        <v>10275962444</v>
      </c>
      <c r="K14" s="24">
        <f>[1]REP_EPG034_EjecucionPresupuesta!AA9+[1]REP_EPG034_EjecucionPresupuesta!AA10+[1]REP_EPG034_EjecucionPresupuesta!AA11+[1]REP_EPG034_EjecucionPresupuesta!AA13</f>
        <v>10275962444</v>
      </c>
      <c r="L14" s="19">
        <f t="shared" si="1"/>
        <v>2.9551597308939033E-2</v>
      </c>
      <c r="M14" s="19">
        <f t="shared" si="2"/>
        <v>2.7980909075502158E-2</v>
      </c>
      <c r="N14" s="19">
        <f t="shared" si="3"/>
        <v>2.7980909075502158E-2</v>
      </c>
    </row>
    <row r="15" spans="1:14" x14ac:dyDescent="0.35">
      <c r="A15" s="25" t="s">
        <v>36</v>
      </c>
      <c r="B15" s="26"/>
      <c r="C15" s="26"/>
      <c r="D15" s="26"/>
      <c r="E15" s="25"/>
      <c r="F15" s="27">
        <f t="shared" ref="F15:K15" si="9">SUM(F13:F14)</f>
        <v>381003156000</v>
      </c>
      <c r="G15" s="27">
        <f t="shared" si="9"/>
        <v>245860925130</v>
      </c>
      <c r="H15" s="27">
        <f t="shared" si="9"/>
        <v>101972130870</v>
      </c>
      <c r="I15" s="27">
        <f t="shared" si="9"/>
        <v>13591644141</v>
      </c>
      <c r="J15" s="27">
        <f t="shared" si="9"/>
        <v>13014810370</v>
      </c>
      <c r="K15" s="27">
        <f t="shared" si="9"/>
        <v>13014810370</v>
      </c>
      <c r="L15" s="23">
        <f t="shared" si="1"/>
        <v>3.5673311170682273E-2</v>
      </c>
      <c r="M15" s="23">
        <f t="shared" si="2"/>
        <v>3.4159324312788633E-2</v>
      </c>
      <c r="N15" s="23">
        <f t="shared" si="3"/>
        <v>3.4159324312788633E-2</v>
      </c>
    </row>
    <row r="16" spans="1:14" x14ac:dyDescent="0.35">
      <c r="A16" s="16" t="s">
        <v>37</v>
      </c>
      <c r="B16" s="17" t="s">
        <v>27</v>
      </c>
      <c r="C16" s="17" t="s">
        <v>21</v>
      </c>
      <c r="D16" s="17" t="s">
        <v>28</v>
      </c>
      <c r="E16" s="16" t="s">
        <v>29</v>
      </c>
      <c r="F16" s="28">
        <f>SUM([1]REP_EPG034_EjecucionPresupuesta!T14)</f>
        <v>175999602000</v>
      </c>
      <c r="G16" s="28">
        <f>SUM([1]REP_EPG034_EjecucionPresupuesta!V14)</f>
        <v>143545858087.48001</v>
      </c>
      <c r="H16" s="28">
        <f>SUM([1]REP_EPG034_EjecucionPresupuesta!W14)</f>
        <v>32453743912.52</v>
      </c>
      <c r="I16" s="28">
        <f>SUM([1]REP_EPG034_EjecucionPresupuesta!X14)</f>
        <v>56509453590.389999</v>
      </c>
      <c r="J16" s="28">
        <f>SUM([1]REP_EPG034_EjecucionPresupuesta!Y14)</f>
        <v>11444137995.35</v>
      </c>
      <c r="K16" s="28">
        <f>SUM([1]REP_EPG034_EjecucionPresupuesta!AA14)</f>
        <v>11176724996.35</v>
      </c>
      <c r="L16" s="19">
        <f t="shared" si="1"/>
        <v>0.32107716692671839</v>
      </c>
      <c r="M16" s="19">
        <f t="shared" si="2"/>
        <v>6.5023658379352478E-2</v>
      </c>
      <c r="N16" s="19">
        <f t="shared" si="3"/>
        <v>6.3504262903674072E-2</v>
      </c>
    </row>
    <row r="17" spans="1:14" x14ac:dyDescent="0.35">
      <c r="A17" s="25" t="s">
        <v>38</v>
      </c>
      <c r="B17" s="26"/>
      <c r="C17" s="26"/>
      <c r="D17" s="26"/>
      <c r="E17" s="25"/>
      <c r="F17" s="27">
        <f t="shared" ref="F17:K17" si="10">SUM(F16)</f>
        <v>175999602000</v>
      </c>
      <c r="G17" s="27">
        <f t="shared" si="10"/>
        <v>143545858087.48001</v>
      </c>
      <c r="H17" s="27">
        <f t="shared" si="10"/>
        <v>32453743912.52</v>
      </c>
      <c r="I17" s="27">
        <f t="shared" si="10"/>
        <v>56509453590.389999</v>
      </c>
      <c r="J17" s="27">
        <f t="shared" si="10"/>
        <v>11444137995.35</v>
      </c>
      <c r="K17" s="27">
        <f t="shared" si="10"/>
        <v>11176724996.35</v>
      </c>
      <c r="L17" s="23">
        <f t="shared" si="1"/>
        <v>0.32107716692671839</v>
      </c>
      <c r="M17" s="23">
        <f t="shared" si="2"/>
        <v>6.5023658379352478E-2</v>
      </c>
      <c r="N17" s="23">
        <f t="shared" si="3"/>
        <v>6.3504262903674072E-2</v>
      </c>
    </row>
    <row r="18" spans="1:14" x14ac:dyDescent="0.35">
      <c r="A18" s="16" t="s">
        <v>39</v>
      </c>
      <c r="B18" s="17" t="s">
        <v>20</v>
      </c>
      <c r="C18" s="17" t="s">
        <v>21</v>
      </c>
      <c r="D18" s="29">
        <v>10</v>
      </c>
      <c r="E18" s="16" t="s">
        <v>23</v>
      </c>
      <c r="F18" s="28">
        <f>SUM([1]REP_EPG034_EjecucionPresupuesta!T15)</f>
        <v>1532600000</v>
      </c>
      <c r="G18" s="28">
        <f>SUM([1]REP_EPG034_EjecucionPresupuesta!V15)</f>
        <v>1482600000</v>
      </c>
      <c r="H18" s="28">
        <f>SUM([1]REP_EPG034_EjecucionPresupuesta!W15)</f>
        <v>50000000</v>
      </c>
      <c r="I18" s="28">
        <f>SUM([1]REP_EPG034_EjecucionPresupuesta!X15)</f>
        <v>862347010</v>
      </c>
      <c r="J18" s="28">
        <f>SUM([1]REP_EPG034_EjecucionPresupuesta!Y15)</f>
        <v>862347010</v>
      </c>
      <c r="K18" s="28">
        <f>SUM([1]REP_EPG034_EjecucionPresupuesta!AA15)</f>
        <v>862347010</v>
      </c>
      <c r="L18" s="19">
        <f t="shared" si="1"/>
        <v>0.56266932663447733</v>
      </c>
      <c r="M18" s="19">
        <f t="shared" si="2"/>
        <v>0.56266932663447733</v>
      </c>
      <c r="N18" s="19">
        <f t="shared" si="3"/>
        <v>0.56266932663447733</v>
      </c>
    </row>
    <row r="19" spans="1:14" ht="21" x14ac:dyDescent="0.35">
      <c r="A19" s="16" t="s">
        <v>40</v>
      </c>
      <c r="B19" s="17" t="s">
        <v>20</v>
      </c>
      <c r="C19" s="17" t="s">
        <v>41</v>
      </c>
      <c r="D19" s="29">
        <v>11</v>
      </c>
      <c r="E19" s="16" t="s">
        <v>42</v>
      </c>
      <c r="F19" s="28">
        <f>SUM([1]REP_EPG034_EjecucionPresupuesta!T16)</f>
        <v>3524300000</v>
      </c>
      <c r="G19" s="28">
        <f>SUM([1]REP_EPG034_EjecucionPresupuesta!V16)</f>
        <v>0</v>
      </c>
      <c r="H19" s="28">
        <f>SUM([1]REP_EPG034_EjecucionPresupuesta!W16)</f>
        <v>3524300000</v>
      </c>
      <c r="I19" s="28">
        <f>SUM([1]REP_EPG034_EjecucionPresupuesta!X16)</f>
        <v>0</v>
      </c>
      <c r="J19" s="28">
        <f>SUM([1]REP_EPG034_EjecucionPresupuesta!Y16)</f>
        <v>0</v>
      </c>
      <c r="K19" s="28">
        <f>SUM([1]REP_EPG034_EjecucionPresupuesta!AA16)</f>
        <v>0</v>
      </c>
      <c r="L19" s="19">
        <f t="shared" si="1"/>
        <v>0</v>
      </c>
      <c r="M19" s="19">
        <f t="shared" si="2"/>
        <v>0</v>
      </c>
      <c r="N19" s="19">
        <f t="shared" si="3"/>
        <v>0</v>
      </c>
    </row>
    <row r="20" spans="1:14" ht="21" x14ac:dyDescent="0.35">
      <c r="A20" s="25" t="s">
        <v>43</v>
      </c>
      <c r="B20" s="26"/>
      <c r="C20" s="26"/>
      <c r="D20" s="26"/>
      <c r="E20" s="25"/>
      <c r="F20" s="27">
        <f t="shared" ref="F20:K20" si="11">SUM(F18:F19)</f>
        <v>5056900000</v>
      </c>
      <c r="G20" s="27">
        <f t="shared" si="11"/>
        <v>1482600000</v>
      </c>
      <c r="H20" s="27">
        <f t="shared" si="11"/>
        <v>3574300000</v>
      </c>
      <c r="I20" s="27">
        <f t="shared" si="11"/>
        <v>862347010</v>
      </c>
      <c r="J20" s="27">
        <f t="shared" si="11"/>
        <v>862347010</v>
      </c>
      <c r="K20" s="27">
        <f t="shared" si="11"/>
        <v>862347010</v>
      </c>
      <c r="L20" s="23">
        <f t="shared" si="1"/>
        <v>0.17052878443315075</v>
      </c>
      <c r="M20" s="23">
        <f t="shared" si="2"/>
        <v>0.17052878443315075</v>
      </c>
      <c r="N20" s="23">
        <f t="shared" si="3"/>
        <v>0.17052878443315075</v>
      </c>
    </row>
    <row r="21" spans="1:14" x14ac:dyDescent="0.35">
      <c r="A21" s="16" t="s">
        <v>44</v>
      </c>
      <c r="B21" s="17" t="s">
        <v>20</v>
      </c>
      <c r="C21" s="17" t="s">
        <v>25</v>
      </c>
      <c r="D21" s="17" t="s">
        <v>41</v>
      </c>
      <c r="E21" s="16" t="s">
        <v>26</v>
      </c>
      <c r="F21" s="30">
        <f>SUM([1]REP_EPG034_EjecucionPresupuesta!T17)</f>
        <v>7809482693</v>
      </c>
      <c r="G21" s="30">
        <f>SUM([1]REP_EPG034_EjecucionPresupuesta!V17)</f>
        <v>0</v>
      </c>
      <c r="H21" s="30">
        <f>SUM([1]REP_EPG034_EjecucionPresupuesta!W17)</f>
        <v>7809482693</v>
      </c>
      <c r="I21" s="30">
        <f>SUM([1]REP_EPG034_EjecucionPresupuesta!X17)</f>
        <v>0</v>
      </c>
      <c r="J21" s="30">
        <f>SUM([1]REP_EPG034_EjecucionPresupuesta!Y17)</f>
        <v>0</v>
      </c>
      <c r="K21" s="30">
        <f>SUM([1]REP_EPG034_EjecucionPresupuesta!AA17)</f>
        <v>0</v>
      </c>
      <c r="L21" s="19">
        <f t="shared" si="1"/>
        <v>0</v>
      </c>
      <c r="M21" s="19">
        <f t="shared" si="2"/>
        <v>0</v>
      </c>
      <c r="N21" s="19">
        <f t="shared" si="3"/>
        <v>0</v>
      </c>
    </row>
    <row r="22" spans="1:14" x14ac:dyDescent="0.35">
      <c r="A22" s="25" t="s">
        <v>45</v>
      </c>
      <c r="B22" s="26"/>
      <c r="C22" s="26"/>
      <c r="D22" s="26"/>
      <c r="E22" s="25"/>
      <c r="F22" s="27">
        <f t="shared" ref="F22:K22" si="12">SUM(F21:F21)</f>
        <v>7809482693</v>
      </c>
      <c r="G22" s="27">
        <f t="shared" si="12"/>
        <v>0</v>
      </c>
      <c r="H22" s="27">
        <f t="shared" si="12"/>
        <v>7809482693</v>
      </c>
      <c r="I22" s="27">
        <f t="shared" si="12"/>
        <v>0</v>
      </c>
      <c r="J22" s="27">
        <f t="shared" si="12"/>
        <v>0</v>
      </c>
      <c r="K22" s="27">
        <f t="shared" si="12"/>
        <v>0</v>
      </c>
      <c r="L22" s="23">
        <f t="shared" si="1"/>
        <v>0</v>
      </c>
      <c r="M22" s="23">
        <f t="shared" si="2"/>
        <v>0</v>
      </c>
      <c r="N22" s="23">
        <f t="shared" si="3"/>
        <v>0</v>
      </c>
    </row>
    <row r="23" spans="1:14" x14ac:dyDescent="0.35">
      <c r="A23" s="25" t="s">
        <v>46</v>
      </c>
      <c r="B23" s="26"/>
      <c r="C23" s="26"/>
      <c r="D23" s="26"/>
      <c r="E23" s="25"/>
      <c r="F23" s="27">
        <f>SUM(F24:F26)</f>
        <v>3000000000</v>
      </c>
      <c r="G23" s="27">
        <f t="shared" ref="G23:K23" si="13">SUM(G24:G26)</f>
        <v>0</v>
      </c>
      <c r="H23" s="27">
        <f t="shared" si="13"/>
        <v>3000000000</v>
      </c>
      <c r="I23" s="27">
        <f t="shared" si="13"/>
        <v>0</v>
      </c>
      <c r="J23" s="27">
        <f t="shared" si="13"/>
        <v>0</v>
      </c>
      <c r="K23" s="27">
        <f t="shared" si="13"/>
        <v>0</v>
      </c>
      <c r="L23" s="23">
        <f t="shared" si="1"/>
        <v>0</v>
      </c>
      <c r="M23" s="23">
        <f t="shared" si="2"/>
        <v>0</v>
      </c>
      <c r="N23" s="23">
        <f t="shared" si="3"/>
        <v>0</v>
      </c>
    </row>
    <row r="24" spans="1:14" ht="31.5" x14ac:dyDescent="0.35">
      <c r="A24" s="16" t="s">
        <v>47</v>
      </c>
      <c r="B24" s="17" t="s">
        <v>20</v>
      </c>
      <c r="C24" s="17" t="s">
        <v>25</v>
      </c>
      <c r="D24" s="29" t="s">
        <v>21</v>
      </c>
      <c r="E24" s="16" t="s">
        <v>26</v>
      </c>
      <c r="F24" s="24">
        <f>SUM([1]REP_EPG034_EjecucionPresupuesta!T18)</f>
        <v>2219781720</v>
      </c>
      <c r="G24" s="24">
        <f>SUM([1]REP_EPG034_EjecucionPresupuesta!V18)</f>
        <v>0</v>
      </c>
      <c r="H24" s="24">
        <f>SUM([1]REP_EPG034_EjecucionPresupuesta!W18)</f>
        <v>2219781720</v>
      </c>
      <c r="I24" s="24">
        <f>SUM([1]REP_EPG034_EjecucionPresupuesta!X18)</f>
        <v>0</v>
      </c>
      <c r="J24" s="24">
        <f>SUM([1]REP_EPG034_EjecucionPresupuesta!Y18)</f>
        <v>0</v>
      </c>
      <c r="K24" s="24">
        <f>SUM([1]REP_EPG034_EjecucionPresupuesta!AA18)</f>
        <v>0</v>
      </c>
      <c r="L24" s="19">
        <f t="shared" si="1"/>
        <v>0</v>
      </c>
      <c r="M24" s="19">
        <f t="shared" si="2"/>
        <v>0</v>
      </c>
      <c r="N24" s="19">
        <f t="shared" si="3"/>
        <v>0</v>
      </c>
    </row>
    <row r="25" spans="1:14" ht="21" x14ac:dyDescent="0.35">
      <c r="A25" s="16" t="s">
        <v>48</v>
      </c>
      <c r="B25" s="17" t="s">
        <v>20</v>
      </c>
      <c r="C25" s="17" t="s">
        <v>25</v>
      </c>
      <c r="D25" s="29" t="s">
        <v>21</v>
      </c>
      <c r="E25" s="16" t="s">
        <v>26</v>
      </c>
      <c r="F25" s="24">
        <f>SUM([1]REP_EPG034_EjecucionPresupuesta!T19)</f>
        <v>128094175</v>
      </c>
      <c r="G25" s="24">
        <f>SUM([1]REP_EPG034_EjecucionPresupuesta!V19)</f>
        <v>0</v>
      </c>
      <c r="H25" s="24">
        <f>SUM([1]REP_EPG034_EjecucionPresupuesta!W19)</f>
        <v>128094175</v>
      </c>
      <c r="I25" s="24">
        <f>SUM([1]REP_EPG034_EjecucionPresupuesta!X19)</f>
        <v>0</v>
      </c>
      <c r="J25" s="24">
        <f>SUM([1]REP_EPG034_EjecucionPresupuesta!Y19)</f>
        <v>0</v>
      </c>
      <c r="K25" s="24">
        <f>SUM([1]REP_EPG034_EjecucionPresupuesta!AA19)</f>
        <v>0</v>
      </c>
      <c r="L25" s="19">
        <f t="shared" si="1"/>
        <v>0</v>
      </c>
      <c r="M25" s="19">
        <f t="shared" si="2"/>
        <v>0</v>
      </c>
      <c r="N25" s="19">
        <f t="shared" si="3"/>
        <v>0</v>
      </c>
    </row>
    <row r="26" spans="1:14" ht="21" x14ac:dyDescent="0.35">
      <c r="A26" s="16" t="s">
        <v>48</v>
      </c>
      <c r="B26" s="17" t="s">
        <v>20</v>
      </c>
      <c r="C26" s="17" t="s">
        <v>25</v>
      </c>
      <c r="D26" s="29" t="s">
        <v>21</v>
      </c>
      <c r="E26" s="16" t="s">
        <v>26</v>
      </c>
      <c r="F26" s="24">
        <f>SUM([1]REP_EPG034_EjecucionPresupuesta!T20)</f>
        <v>652124105</v>
      </c>
      <c r="G26" s="24">
        <f>SUM([1]REP_EPG034_EjecucionPresupuesta!V20)</f>
        <v>0</v>
      </c>
      <c r="H26" s="24">
        <f>SUM([1]REP_EPG034_EjecucionPresupuesta!W20)</f>
        <v>652124105</v>
      </c>
      <c r="I26" s="24">
        <f>SUM([1]REP_EPG034_EjecucionPresupuesta!X20)</f>
        <v>0</v>
      </c>
      <c r="J26" s="24">
        <f>SUM([1]REP_EPG034_EjecucionPresupuesta!Y20)</f>
        <v>0</v>
      </c>
      <c r="K26" s="24">
        <f>SUM([1]REP_EPG034_EjecucionPresupuesta!AA20)</f>
        <v>0</v>
      </c>
      <c r="L26" s="19">
        <f t="shared" si="1"/>
        <v>0</v>
      </c>
      <c r="M26" s="19">
        <f t="shared" si="2"/>
        <v>0</v>
      </c>
      <c r="N26" s="19">
        <f t="shared" si="3"/>
        <v>0</v>
      </c>
    </row>
    <row r="27" spans="1:14" x14ac:dyDescent="0.35">
      <c r="A27" s="31" t="s">
        <v>49</v>
      </c>
      <c r="B27" s="32"/>
      <c r="C27" s="32"/>
      <c r="D27" s="32"/>
      <c r="E27" s="33"/>
      <c r="F27" s="34">
        <f t="shared" ref="F27:K27" si="14">F8+F22+F23</f>
        <v>2855872984693</v>
      </c>
      <c r="G27" s="34">
        <f t="shared" si="14"/>
        <v>2574211276864.4497</v>
      </c>
      <c r="H27" s="34">
        <f t="shared" si="14"/>
        <v>214038586077.54999</v>
      </c>
      <c r="I27" s="34">
        <f t="shared" si="14"/>
        <v>1945474137123.98</v>
      </c>
      <c r="J27" s="34">
        <f t="shared" si="14"/>
        <v>683246432292.41992</v>
      </c>
      <c r="K27" s="34">
        <f t="shared" si="14"/>
        <v>680962480142.41992</v>
      </c>
      <c r="L27" s="35">
        <f t="shared" si="1"/>
        <v>0.68121871930278233</v>
      </c>
      <c r="M27" s="35">
        <f t="shared" si="2"/>
        <v>0.23924258395051395</v>
      </c>
      <c r="N27" s="35">
        <f t="shared" si="3"/>
        <v>0.23844284524986389</v>
      </c>
    </row>
    <row r="28" spans="1:14" x14ac:dyDescent="0.35">
      <c r="F28" s="36"/>
      <c r="G28" s="37"/>
      <c r="H28" s="38"/>
      <c r="I28" s="37"/>
      <c r="K28" s="36"/>
      <c r="L28" s="39"/>
    </row>
    <row r="29" spans="1:14" x14ac:dyDescent="0.35">
      <c r="F29" s="40"/>
      <c r="G29" s="40"/>
      <c r="H29" s="40"/>
      <c r="I29" s="40"/>
      <c r="J29" s="40"/>
      <c r="K29" s="40"/>
    </row>
    <row r="30" spans="1:14" x14ac:dyDescent="0.35">
      <c r="G30" s="41"/>
      <c r="H30" s="41"/>
      <c r="I30" s="36"/>
      <c r="J30" s="41"/>
    </row>
    <row r="31" spans="1:14" x14ac:dyDescent="0.35">
      <c r="I31" s="37"/>
      <c r="K31" s="36"/>
    </row>
  </sheetData>
  <mergeCells count="6">
    <mergeCell ref="A1:N1"/>
    <mergeCell ref="A2:N2"/>
    <mergeCell ref="A3:E3"/>
    <mergeCell ref="F3:K3"/>
    <mergeCell ref="L3:N3"/>
    <mergeCell ref="A27:E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30 ABRIL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Andrea Pinzon Arredondo</dc:creator>
  <cp:lastModifiedBy>Vanessa Andrea Pinzon Arredondo</cp:lastModifiedBy>
  <dcterms:created xsi:type="dcterms:W3CDTF">2025-07-26T16:39:20Z</dcterms:created>
  <dcterms:modified xsi:type="dcterms:W3CDTF">2025-07-26T16:40:19Z</dcterms:modified>
</cp:coreProperties>
</file>