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5/JUNIO/"/>
    </mc:Choice>
  </mc:AlternateContent>
  <xr:revisionPtr revIDLastSave="1" documentId="8_{89CD2027-6614-4771-A2D4-6CC92C120ACC}" xr6:coauthVersionLast="47" xr6:coauthVersionMax="47" xr10:uidLastSave="{D56077A3-BC78-411B-A426-5B112FA6E4C8}"/>
  <bookViews>
    <workbookView xWindow="-110" yWindow="-110" windowWidth="19420" windowHeight="11500" xr2:uid="{EDCC8B56-1F69-4F50-9AF9-188DBD187A9A}"/>
  </bookViews>
  <sheets>
    <sheet name="EJECUCION A 30 JUNIO 2025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K25" i="1"/>
  <c r="J25" i="1"/>
  <c r="M25" i="1" s="1"/>
  <c r="I25" i="1"/>
  <c r="L25" i="1" s="1"/>
  <c r="H25" i="1"/>
  <c r="G25" i="1"/>
  <c r="F25" i="1"/>
  <c r="K24" i="1"/>
  <c r="J24" i="1"/>
  <c r="I24" i="1"/>
  <c r="I23" i="1" s="1"/>
  <c r="H24" i="1"/>
  <c r="G24" i="1"/>
  <c r="F24" i="1"/>
  <c r="K23" i="1"/>
  <c r="G23" i="1"/>
  <c r="J22" i="1"/>
  <c r="K21" i="1"/>
  <c r="K22" i="1" s="1"/>
  <c r="J21" i="1"/>
  <c r="M21" i="1" s="1"/>
  <c r="I21" i="1"/>
  <c r="H21" i="1"/>
  <c r="H22" i="1" s="1"/>
  <c r="G21" i="1"/>
  <c r="G22" i="1" s="1"/>
  <c r="F21" i="1"/>
  <c r="F22" i="1" s="1"/>
  <c r="K19" i="1"/>
  <c r="N19" i="1" s="1"/>
  <c r="J19" i="1"/>
  <c r="J6" i="1" s="1"/>
  <c r="M6" i="1" s="1"/>
  <c r="I19" i="1"/>
  <c r="H19" i="1"/>
  <c r="G19" i="1"/>
  <c r="G6" i="1" s="1"/>
  <c r="F19" i="1"/>
  <c r="K18" i="1"/>
  <c r="J18" i="1"/>
  <c r="I18" i="1"/>
  <c r="I20" i="1" s="1"/>
  <c r="H18" i="1"/>
  <c r="H20" i="1" s="1"/>
  <c r="G18" i="1"/>
  <c r="G20" i="1" s="1"/>
  <c r="F18" i="1"/>
  <c r="N18" i="1" s="1"/>
  <c r="K17" i="1"/>
  <c r="I17" i="1"/>
  <c r="K16" i="1"/>
  <c r="J16" i="1"/>
  <c r="I16" i="1"/>
  <c r="H16" i="1"/>
  <c r="H17" i="1" s="1"/>
  <c r="G16" i="1"/>
  <c r="G17" i="1" s="1"/>
  <c r="F16" i="1"/>
  <c r="F7" i="1" s="1"/>
  <c r="K14" i="1"/>
  <c r="J14" i="1"/>
  <c r="I14" i="1"/>
  <c r="H14" i="1"/>
  <c r="H5" i="1" s="1"/>
  <c r="G14" i="1"/>
  <c r="G5" i="1" s="1"/>
  <c r="G8" i="1" s="1"/>
  <c r="G27" i="1" s="1"/>
  <c r="F14" i="1"/>
  <c r="N14" i="1" s="1"/>
  <c r="K13" i="1"/>
  <c r="J13" i="1"/>
  <c r="I13" i="1"/>
  <c r="H13" i="1"/>
  <c r="G13" i="1"/>
  <c r="F13" i="1"/>
  <c r="J12" i="1"/>
  <c r="H12" i="1"/>
  <c r="F12" i="1"/>
  <c r="M11" i="1"/>
  <c r="K11" i="1"/>
  <c r="N11" i="1" s="1"/>
  <c r="J11" i="1"/>
  <c r="I11" i="1"/>
  <c r="I12" i="1" s="1"/>
  <c r="H11" i="1"/>
  <c r="G11" i="1"/>
  <c r="G12" i="1" s="1"/>
  <c r="F11" i="1"/>
  <c r="H10" i="1"/>
  <c r="F10" i="1"/>
  <c r="K9" i="1"/>
  <c r="K10" i="1" s="1"/>
  <c r="N10" i="1" s="1"/>
  <c r="J9" i="1"/>
  <c r="J10" i="1" s="1"/>
  <c r="M10" i="1" s="1"/>
  <c r="I9" i="1"/>
  <c r="L9" i="1" s="1"/>
  <c r="H9" i="1"/>
  <c r="G9" i="1"/>
  <c r="G10" i="1" s="1"/>
  <c r="F9" i="1"/>
  <c r="K7" i="1"/>
  <c r="N7" i="1" s="1"/>
  <c r="I7" i="1"/>
  <c r="G7" i="1"/>
  <c r="H6" i="1"/>
  <c r="F6" i="1"/>
  <c r="L19" i="1" l="1"/>
  <c r="M19" i="1"/>
  <c r="M14" i="1"/>
  <c r="N25" i="1"/>
  <c r="F23" i="1"/>
  <c r="N23" i="1" s="1"/>
  <c r="M22" i="1"/>
  <c r="K5" i="1"/>
  <c r="K8" i="1" s="1"/>
  <c r="M9" i="1"/>
  <c r="L7" i="1"/>
  <c r="H15" i="1"/>
  <c r="M18" i="1"/>
  <c r="L21" i="1"/>
  <c r="H23" i="1"/>
  <c r="I5" i="1"/>
  <c r="M12" i="1"/>
  <c r="G15" i="1"/>
  <c r="L13" i="1"/>
  <c r="K20" i="1"/>
  <c r="J15" i="1"/>
  <c r="N22" i="1"/>
  <c r="M24" i="1"/>
  <c r="L26" i="1"/>
  <c r="L12" i="1"/>
  <c r="N13" i="1"/>
  <c r="M16" i="1"/>
  <c r="M26" i="1"/>
  <c r="F15" i="1"/>
  <c r="M13" i="1"/>
  <c r="N26" i="1"/>
  <c r="N20" i="1"/>
  <c r="M15" i="1"/>
  <c r="L23" i="1"/>
  <c r="L14" i="1"/>
  <c r="K15" i="1"/>
  <c r="N15" i="1" s="1"/>
  <c r="N16" i="1"/>
  <c r="L18" i="1"/>
  <c r="F20" i="1"/>
  <c r="L20" i="1" s="1"/>
  <c r="J20" i="1"/>
  <c r="M20" i="1" s="1"/>
  <c r="N24" i="1"/>
  <c r="F5" i="1"/>
  <c r="F8" i="1" s="1"/>
  <c r="F27" i="1" s="1"/>
  <c r="J5" i="1"/>
  <c r="N5" i="1"/>
  <c r="I6" i="1"/>
  <c r="L6" i="1" s="1"/>
  <c r="H7" i="1"/>
  <c r="H8" i="1" s="1"/>
  <c r="H27" i="1" s="1"/>
  <c r="N9" i="1"/>
  <c r="I10" i="1"/>
  <c r="L10" i="1" s="1"/>
  <c r="L11" i="1"/>
  <c r="K12" i="1"/>
  <c r="N12" i="1" s="1"/>
  <c r="F17" i="1"/>
  <c r="N17" i="1" s="1"/>
  <c r="J17" i="1"/>
  <c r="M17" i="1" s="1"/>
  <c r="N21" i="1"/>
  <c r="I22" i="1"/>
  <c r="L22" i="1" s="1"/>
  <c r="I15" i="1"/>
  <c r="L15" i="1" s="1"/>
  <c r="L16" i="1"/>
  <c r="L24" i="1"/>
  <c r="L5" i="1"/>
  <c r="K6" i="1"/>
  <c r="N6" i="1" s="1"/>
  <c r="J7" i="1"/>
  <c r="M7" i="1" s="1"/>
  <c r="J23" i="1"/>
  <c r="M23" i="1" l="1"/>
  <c r="J8" i="1"/>
  <c r="M5" i="1"/>
  <c r="L17" i="1"/>
  <c r="N8" i="1"/>
  <c r="K27" i="1"/>
  <c r="N27" i="1" s="1"/>
  <c r="I8" i="1"/>
  <c r="L8" i="1" l="1"/>
  <c r="I27" i="1"/>
  <c r="L27" i="1" s="1"/>
  <c r="J27" i="1"/>
  <c r="M27" i="1" s="1"/>
  <c r="M8" i="1"/>
</calcChain>
</file>

<file path=xl/sharedStrings.xml><?xml version="1.0" encoding="utf-8"?>
<sst xmlns="http://schemas.openxmlformats.org/spreadsheetml/2006/main" count="96" uniqueCount="50">
  <si>
    <t>UNIDAD NACIONAL DE PROTECCION - UNP EJECUCION A JUNIO 30 DE 2025</t>
  </si>
  <si>
    <t>UNIDAD EJECUTORA: 37-08-00  MES: A JUNIO 30 DE 2025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</si>
  <si>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</si>
  <si>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</si>
  <si>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</si>
  <si>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</si>
  <si>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</si>
  <si>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</si>
  <si>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</si>
  <si>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</si>
  <si>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</si>
  <si>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</si>
  <si>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</si>
  <si>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</si>
  <si>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</si>
  <si>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</si>
  <si>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</si>
  <si>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</si>
  <si>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</si>
  <si>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</si>
  <si>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</si>
  <si>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</si>
  <si>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</si>
  <si>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</si>
  <si>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</si>
  <si>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</si>
  <si>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</si>
  <si>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</si>
  <si>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</si>
  <si>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</si>
  <si>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</si>
  <si>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</si>
  <si>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</si>
  <si>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</si>
  <si>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</si>
  <si>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</si>
  <si>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</si>
  <si>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</si>
  <si>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</si>
  <si>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</si>
  <si>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</si>
  <si>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</si>
  <si>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</si>
  <si>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TOTAL GASTOS POR TRIBUTOS, MULTAS, SANCIONES E INTERESES DE MORA</t>
  </si>
  <si>
    <t>OTRAS CUENTAS POR PAGAR</t>
  </si>
  <si>
    <t>TOTAL SERVICIO DE LA DEUDA PÚBLICA</t>
  </si>
  <si>
    <t>INVERSION</t>
  </si>
  <si>
    <t>2. SEGURIDAD HUMANA Y JUSTICIA SOCIAL / A. PREVENCIÓN Y PROTECCIÓN PARA POBLACIONES VULNERABLES DESDE UN ENFOQUE DIFERENCIAL, COLECTIVO E INDIVIDUAL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</si>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</sst>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</cellXfs>
  <cellStyles count="5">
    <cellStyle name="Millares 2" xfId="4" xr:uid="{B1CB36A4-FA31-4113-9011-F83557A5C582}"/>
    <cellStyle name="Millares 4 7 2 7 5 2 2 2" xfId="2" xr:uid="{3A71AAF8-7D0E-4304-9FD4-8588D6FDB947}"/>
    <cellStyle name="Normal" xfId="0" builtinId="0"/>
    <cellStyle name="Normal 2 4" xfId="1" xr:uid="{D2BDAAC6-3618-45FA-89FE-FA5B944A8E06}"/>
    <cellStyle name="Porcentaje 2" xfId="3" xr:uid="{83399DAE-D130-4359-B74B-5D4D9B69C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5/AGREGADA/JUNIO/E.P.%20AGREGADA%20A%2030%20DE%20JUNIO%20DE%202025.xlsx" TargetMode="External"/><Relationship Id="rId1" Type="http://schemas.openxmlformats.org/officeDocument/2006/relationships/externalLinkPath" Target="/personal/vanessa_pinzon_unp_gov_co/Documents/VANESSA%20ANDREA%20PINZON%20AREDONDO/REPORTES/2025/AGREGADA/JUNIO/E.P.%20AGREGADA%20A%2030%20DE%20JUNIO%20D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JUNIO 2025"/>
    </sheetNames>
    <sheetDataSet>
      <sheetData sheetId="0">
        <row r="5">
          <cell r="T5">
            <v>89448900000</v>
          </cell>
          <cell r="V5">
            <v>89448900000</v>
          </cell>
          <cell r="W5">
            <v>0</v>
          </cell>
          <cell r="X5">
            <v>37341587829.989998</v>
          </cell>
          <cell r="Y5">
            <v>37341113692.989998</v>
          </cell>
          <cell r="AA5">
            <v>37341113692.989998</v>
          </cell>
        </row>
        <row r="6">
          <cell r="T6">
            <v>36667600000</v>
          </cell>
          <cell r="V6">
            <v>36667600000</v>
          </cell>
          <cell r="W6">
            <v>0</v>
          </cell>
          <cell r="X6">
            <v>14268744745.299999</v>
          </cell>
          <cell r="Y6">
            <v>14265359431.299999</v>
          </cell>
          <cell r="AA6">
            <v>14265359431.299999</v>
          </cell>
        </row>
        <row r="7">
          <cell r="T7">
            <v>8834400000</v>
          </cell>
          <cell r="V7">
            <v>8834399999</v>
          </cell>
          <cell r="W7">
            <v>1</v>
          </cell>
          <cell r="X7">
            <v>4042829780</v>
          </cell>
          <cell r="Y7">
            <v>4042829780</v>
          </cell>
          <cell r="AA7">
            <v>4042829780</v>
          </cell>
        </row>
        <row r="8">
          <cell r="T8">
            <v>24566786535</v>
          </cell>
          <cell r="V8">
            <v>0</v>
          </cell>
          <cell r="W8">
            <v>24566786535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9106535004</v>
          </cell>
          <cell r="V9">
            <v>0</v>
          </cell>
          <cell r="W9">
            <v>9106535004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25915264</v>
          </cell>
          <cell r="V10">
            <v>0</v>
          </cell>
          <cell r="W10">
            <v>25915264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2281183607197</v>
          </cell>
          <cell r="V11">
            <v>2046984010734.55</v>
          </cell>
          <cell r="W11">
            <v>199746574711.45001</v>
          </cell>
          <cell r="X11">
            <v>1884435325551.53</v>
          </cell>
          <cell r="Y11">
            <v>1030904425258.78</v>
          </cell>
          <cell r="AA11">
            <v>1029452269568.78</v>
          </cell>
        </row>
        <row r="12">
          <cell r="T12">
            <v>33170100000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377300000</v>
          </cell>
          <cell r="V13">
            <v>377300000</v>
          </cell>
          <cell r="W13">
            <v>0</v>
          </cell>
          <cell r="X13">
            <v>98004510</v>
          </cell>
          <cell r="Y13">
            <v>82005294</v>
          </cell>
          <cell r="AA13">
            <v>82005294</v>
          </cell>
        </row>
        <row r="14">
          <cell r="T14">
            <v>35365200000</v>
          </cell>
          <cell r="V14">
            <v>35074724930</v>
          </cell>
          <cell r="W14">
            <v>290475070</v>
          </cell>
          <cell r="X14">
            <v>7585735630</v>
          </cell>
          <cell r="Y14">
            <v>2365330414</v>
          </cell>
          <cell r="AA14">
            <v>2365330414</v>
          </cell>
        </row>
        <row r="15">
          <cell r="T15">
            <v>13754100000</v>
          </cell>
          <cell r="V15">
            <v>13754100000</v>
          </cell>
          <cell r="W15">
            <v>0</v>
          </cell>
          <cell r="X15">
            <v>5403912808</v>
          </cell>
          <cell r="Y15">
            <v>5113452052</v>
          </cell>
          <cell r="AA15">
            <v>5113452052</v>
          </cell>
        </row>
        <row r="16">
          <cell r="T16">
            <v>131506556000</v>
          </cell>
          <cell r="V16">
            <v>34324900000</v>
          </cell>
          <cell r="W16">
            <v>97181656000</v>
          </cell>
          <cell r="X16">
            <v>13923148900</v>
          </cell>
          <cell r="Y16">
            <v>13923148900</v>
          </cell>
          <cell r="AA16">
            <v>13923148900</v>
          </cell>
        </row>
        <row r="17">
          <cell r="T17">
            <v>175999602000</v>
          </cell>
          <cell r="V17">
            <v>150976416287.48001</v>
          </cell>
          <cell r="W17">
            <v>25023185712.52</v>
          </cell>
          <cell r="X17">
            <v>66558517591.43</v>
          </cell>
          <cell r="Y17">
            <v>24214464051.709999</v>
          </cell>
          <cell r="AA17">
            <v>24008592051.709999</v>
          </cell>
        </row>
        <row r="18">
          <cell r="T18">
            <v>1532600000</v>
          </cell>
          <cell r="V18">
            <v>1532600000</v>
          </cell>
          <cell r="W18">
            <v>0</v>
          </cell>
          <cell r="X18">
            <v>1172168010</v>
          </cell>
          <cell r="Y18">
            <v>1172168010</v>
          </cell>
          <cell r="AA18">
            <v>1172168010</v>
          </cell>
        </row>
        <row r="19">
          <cell r="T19">
            <v>3524300000</v>
          </cell>
          <cell r="V19">
            <v>0</v>
          </cell>
          <cell r="W19">
            <v>3524300000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7809482693</v>
          </cell>
          <cell r="V20">
            <v>0</v>
          </cell>
          <cell r="W20">
            <v>7809482693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2219781720</v>
          </cell>
          <cell r="V21">
            <v>1697538612</v>
          </cell>
          <cell r="W21">
            <v>522243108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128094175</v>
          </cell>
          <cell r="V22">
            <v>0</v>
          </cell>
          <cell r="W22">
            <v>128094175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652124105</v>
          </cell>
          <cell r="V23">
            <v>0</v>
          </cell>
          <cell r="W23">
            <v>652124105</v>
          </cell>
          <cell r="X23">
            <v>0</v>
          </cell>
          <cell r="Y23">
            <v>0</v>
          </cell>
          <cell r="AA2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DFC70-AE2D-47EF-A122-24B3CEF05ED3}">
  <sheetPr>
    <pageSetUpPr fitToPage="1"/>
  </sheetPr>
  <dimension ref="A1:N31"/>
  <sheetViews>
    <sheetView tabSelected="1" zoomScaleNormal="100" workbookViewId="0">
      <selection activeCell="G15" sqref="G15"/>
    </sheetView>
  </sheetViews>
  <sheetFormatPr baseColWidth="10" defaultColWidth="11.453125" defaultRowHeight="14.5" x14ac:dyDescent="0.35"/>
  <cols>
    <col min="1" max="1" width="37.26953125" style="1" customWidth="1"/>
    <col min="2" max="2" width="6.1796875" style="1" bestFit="1" customWidth="1"/>
    <col min="3" max="3" width="5.54296875" style="1" customWidth="1"/>
    <col min="4" max="4" width="4.81640625" style="1" bestFit="1" customWidth="1"/>
    <col min="5" max="5" width="20.54296875" style="1" bestFit="1" customWidth="1"/>
    <col min="6" max="6" width="17.26953125" style="1" bestFit="1" customWidth="1"/>
    <col min="7" max="7" width="16.7265625" style="1" bestFit="1" customWidth="1"/>
    <col min="8" max="8" width="17.54296875" style="1" bestFit="1" customWidth="1"/>
    <col min="9" max="9" width="18.81640625" style="1" bestFit="1" customWidth="1"/>
    <col min="10" max="10" width="17.81640625" style="1" bestFit="1" customWidth="1"/>
    <col min="11" max="11" width="16.7265625" style="1" bestFit="1" customWidth="1"/>
    <col min="12" max="13" width="10.54296875" style="1" bestFit="1" customWidth="1"/>
    <col min="14" max="14" width="10.453125" style="1" bestFit="1" customWidth="1"/>
    <col min="15" max="15" width="13.1796875" style="1" bestFit="1" customWidth="1"/>
    <col min="16" max="16384" width="11.453125" style="1"/>
  </cols>
  <sheetData>
    <row r="1" spans="1:14" ht="33.5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35">
      <c r="A3" s="30" t="s">
        <v>2</v>
      </c>
      <c r="B3" s="31"/>
      <c r="C3" s="31"/>
      <c r="D3" s="31"/>
      <c r="E3" s="32"/>
      <c r="F3" s="33" t="s">
        <v>3</v>
      </c>
      <c r="G3" s="34"/>
      <c r="H3" s="34"/>
      <c r="I3" s="34"/>
      <c r="J3" s="34"/>
      <c r="K3" s="35"/>
      <c r="L3" s="36" t="s">
        <v>4</v>
      </c>
      <c r="M3" s="37"/>
      <c r="N3" s="38"/>
    </row>
    <row r="4" spans="1:14" ht="31.5" x14ac:dyDescent="0.3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3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>F9+F11+F13+F14+F18</f>
        <v>2665539600000</v>
      </c>
      <c r="G5" s="7">
        <f>G9+G11+G13+G14+G18</f>
        <v>2266998535663.5498</v>
      </c>
      <c r="H5" s="7">
        <f t="shared" ref="H5:K5" si="0">H9+H11+H13+H14+H18</f>
        <v>330917942585.45001</v>
      </c>
      <c r="I5" s="7">
        <f t="shared" si="0"/>
        <v>1968271457764.8201</v>
      </c>
      <c r="J5" s="7">
        <f t="shared" si="0"/>
        <v>1109209832833.0701</v>
      </c>
      <c r="K5" s="7">
        <f t="shared" si="0"/>
        <v>1107757677143.0701</v>
      </c>
      <c r="L5" s="8">
        <f t="shared" ref="L5:L27" si="1">+I5/F5</f>
        <v>0.73841388729127122</v>
      </c>
      <c r="M5" s="8">
        <f t="shared" ref="M5:M27" si="2">+J5/F5</f>
        <v>0.41612956447282573</v>
      </c>
      <c r="N5" s="8">
        <f t="shared" ref="N5:N27" si="3">+K5/F5</f>
        <v>0.41558477583415759</v>
      </c>
    </row>
    <row r="6" spans="1:14" x14ac:dyDescent="0.3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3524300000</v>
      </c>
      <c r="G6" s="7">
        <f t="shared" si="4"/>
        <v>0</v>
      </c>
      <c r="H6" s="7">
        <f t="shared" si="4"/>
        <v>3524300000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3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175999602000</v>
      </c>
      <c r="G7" s="7">
        <f t="shared" si="5"/>
        <v>150976416287.48001</v>
      </c>
      <c r="H7" s="7">
        <f t="shared" si="5"/>
        <v>25023185712.52</v>
      </c>
      <c r="I7" s="7">
        <f t="shared" si="5"/>
        <v>66558517591.43</v>
      </c>
      <c r="J7" s="7">
        <f t="shared" si="5"/>
        <v>24214464051.709999</v>
      </c>
      <c r="K7" s="7">
        <f t="shared" si="5"/>
        <v>24008592051.709999</v>
      </c>
      <c r="L7" s="8">
        <f t="shared" si="1"/>
        <v>0.37817425059535076</v>
      </c>
      <c r="M7" s="8">
        <f t="shared" si="2"/>
        <v>0.13758249323603583</v>
      </c>
      <c r="N7" s="8">
        <f t="shared" si="3"/>
        <v>0.13641276331812385</v>
      </c>
    </row>
    <row r="8" spans="1:14" x14ac:dyDescent="0.35">
      <c r="A8" s="10" t="s">
        <v>30</v>
      </c>
      <c r="B8" s="11"/>
      <c r="C8" s="11"/>
      <c r="D8" s="11"/>
      <c r="E8" s="10"/>
      <c r="F8" s="10">
        <f t="shared" ref="F8:K8" si="6">SUM(F5:F7)</f>
        <v>2845063502000</v>
      </c>
      <c r="G8" s="10">
        <f t="shared" si="6"/>
        <v>2417974951951.0298</v>
      </c>
      <c r="H8" s="10">
        <f t="shared" si="6"/>
        <v>359465428297.97003</v>
      </c>
      <c r="I8" s="10">
        <f t="shared" si="6"/>
        <v>2034829975356.25</v>
      </c>
      <c r="J8" s="10">
        <f t="shared" si="6"/>
        <v>1133424296884.78</v>
      </c>
      <c r="K8" s="10">
        <f t="shared" si="6"/>
        <v>1131766269194.78</v>
      </c>
      <c r="L8" s="12">
        <f t="shared" si="1"/>
        <v>0.71521425582445575</v>
      </c>
      <c r="M8" s="12">
        <f t="shared" si="2"/>
        <v>0.3983827763731862</v>
      </c>
      <c r="N8" s="12">
        <f t="shared" si="3"/>
        <v>0.39780000284674844</v>
      </c>
    </row>
    <row r="9" spans="1:14" x14ac:dyDescent="0.3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SUM([2]REP_EPG034_EjecucionPresupuesta!T5:T10)</f>
        <v>168650136803</v>
      </c>
      <c r="G9" s="13">
        <f>SUM([2]REP_EPG034_EjecucionPresupuesta!V5:V10)</f>
        <v>134950899999</v>
      </c>
      <c r="H9" s="13">
        <f>SUM([2]REP_EPG034_EjecucionPresupuesta!W5:W10)</f>
        <v>33699236804</v>
      </c>
      <c r="I9" s="13">
        <f>SUM([2]REP_EPG034_EjecucionPresupuesta!X5:X10)</f>
        <v>55653162355.289993</v>
      </c>
      <c r="J9" s="13">
        <f>SUM([2]REP_EPG034_EjecucionPresupuesta!Y5:Y10)</f>
        <v>55649302904.289993</v>
      </c>
      <c r="K9" s="13">
        <f>SUM([2]REP_EPG034_EjecucionPresupuesta!AA5:AA10)</f>
        <v>55649302904.289993</v>
      </c>
      <c r="L9" s="8">
        <f t="shared" si="1"/>
        <v>0.32999180083855123</v>
      </c>
      <c r="M9" s="8">
        <f t="shared" si="2"/>
        <v>0.32996891647525828</v>
      </c>
      <c r="N9" s="8">
        <f t="shared" si="3"/>
        <v>0.32996891647525828</v>
      </c>
    </row>
    <row r="10" spans="1:14" x14ac:dyDescent="0.35">
      <c r="A10" s="14" t="s">
        <v>32</v>
      </c>
      <c r="B10" s="15"/>
      <c r="C10" s="15"/>
      <c r="D10" s="15"/>
      <c r="E10" s="14"/>
      <c r="F10" s="14">
        <f t="shared" ref="F10:K10" si="7">SUM(F9)</f>
        <v>168650136803</v>
      </c>
      <c r="G10" s="14">
        <f t="shared" si="7"/>
        <v>134950899999</v>
      </c>
      <c r="H10" s="14">
        <f t="shared" si="7"/>
        <v>33699236804</v>
      </c>
      <c r="I10" s="14">
        <f t="shared" si="7"/>
        <v>55653162355.289993</v>
      </c>
      <c r="J10" s="14">
        <f t="shared" si="7"/>
        <v>55649302904.289993</v>
      </c>
      <c r="K10" s="14">
        <f t="shared" si="7"/>
        <v>55649302904.289993</v>
      </c>
      <c r="L10" s="12">
        <f t="shared" si="1"/>
        <v>0.32999180083855123</v>
      </c>
      <c r="M10" s="12">
        <f t="shared" si="2"/>
        <v>0.32996891647525828</v>
      </c>
      <c r="N10" s="12">
        <f t="shared" si="3"/>
        <v>0.32996891647525828</v>
      </c>
    </row>
    <row r="11" spans="1:14" x14ac:dyDescent="0.3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SUM([2]REP_EPG034_EjecucionPresupuesta!T11)</f>
        <v>2281183607197</v>
      </c>
      <c r="G11" s="13">
        <f>SUM([2]REP_EPG034_EjecucionPresupuesta!V11)</f>
        <v>2046984010734.55</v>
      </c>
      <c r="H11" s="13">
        <f>SUM([2]REP_EPG034_EjecucionPresupuesta!W11)</f>
        <v>199746574711.45001</v>
      </c>
      <c r="I11" s="13">
        <f>SUM([2]REP_EPG034_EjecucionPresupuesta!X11)</f>
        <v>1884435325551.53</v>
      </c>
      <c r="J11" s="13">
        <f>SUM([2]REP_EPG034_EjecucionPresupuesta!Y11)</f>
        <v>1030904425258.78</v>
      </c>
      <c r="K11" s="13">
        <f>SUM([2]REP_EPG034_EjecucionPresupuesta!AA11)</f>
        <v>1029452269568.78</v>
      </c>
      <c r="L11" s="8">
        <f t="shared" si="1"/>
        <v>0.8260778832559762</v>
      </c>
      <c r="M11" s="8">
        <f t="shared" si="2"/>
        <v>0.45191646214111714</v>
      </c>
      <c r="N11" s="8">
        <f t="shared" si="3"/>
        <v>0.45127988221593329</v>
      </c>
    </row>
    <row r="12" spans="1:14" x14ac:dyDescent="0.35">
      <c r="A12" s="14" t="s">
        <v>34</v>
      </c>
      <c r="B12" s="15"/>
      <c r="C12" s="15"/>
      <c r="D12" s="15"/>
      <c r="E12" s="14"/>
      <c r="F12" s="14">
        <f t="shared" ref="F12:K12" si="8">SUM(F11:F11)</f>
        <v>2281183607197</v>
      </c>
      <c r="G12" s="14">
        <f t="shared" si="8"/>
        <v>2046984010734.55</v>
      </c>
      <c r="H12" s="14">
        <f t="shared" si="8"/>
        <v>199746574711.45001</v>
      </c>
      <c r="I12" s="14">
        <f t="shared" si="8"/>
        <v>1884435325551.53</v>
      </c>
      <c r="J12" s="14">
        <f t="shared" si="8"/>
        <v>1030904425258.78</v>
      </c>
      <c r="K12" s="14">
        <f t="shared" si="8"/>
        <v>1029452269568.78</v>
      </c>
      <c r="L12" s="12">
        <f t="shared" si="1"/>
        <v>0.8260778832559762</v>
      </c>
      <c r="M12" s="12">
        <f t="shared" si="2"/>
        <v>0.45191646214111714</v>
      </c>
      <c r="N12" s="12">
        <f t="shared" si="3"/>
        <v>0.45127988221593329</v>
      </c>
    </row>
    <row r="13" spans="1:14" x14ac:dyDescent="0.3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SUM([2]REP_EPG034_EjecucionPresupuesta!T15)</f>
        <v>13754100000</v>
      </c>
      <c r="G13" s="13">
        <f>SUM([2]REP_EPG034_EjecucionPresupuesta!V15)</f>
        <v>13754100000</v>
      </c>
      <c r="H13" s="13">
        <f>SUM([2]REP_EPG034_EjecucionPresupuesta!W15)</f>
        <v>0</v>
      </c>
      <c r="I13" s="13">
        <f>SUM([2]REP_EPG034_EjecucionPresupuesta!X15)</f>
        <v>5403912808</v>
      </c>
      <c r="J13" s="13">
        <f>SUM([2]REP_EPG034_EjecucionPresupuesta!Y15)</f>
        <v>5113452052</v>
      </c>
      <c r="K13" s="13">
        <f>SUM([2]REP_EPG034_EjecucionPresupuesta!AA15)</f>
        <v>5113452052</v>
      </c>
      <c r="L13" s="8">
        <f t="shared" si="1"/>
        <v>0.39289468652983472</v>
      </c>
      <c r="M13" s="8">
        <f t="shared" si="2"/>
        <v>0.37177656495154171</v>
      </c>
      <c r="N13" s="8">
        <f t="shared" si="3"/>
        <v>0.37177656495154171</v>
      </c>
    </row>
    <row r="14" spans="1:14" x14ac:dyDescent="0.3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[2]REP_EPG034_EjecucionPresupuesta!T12+[2]REP_EPG034_EjecucionPresupuesta!T13+[2]REP_EPG034_EjecucionPresupuesta!T14+[2]REP_EPG034_EjecucionPresupuesta!T16</f>
        <v>200419156000</v>
      </c>
      <c r="G14" s="13">
        <f>[2]REP_EPG034_EjecucionPresupuesta!V12+[2]REP_EPG034_EjecucionPresupuesta!V13+[2]REP_EPG034_EjecucionPresupuesta!V14+[2]REP_EPG034_EjecucionPresupuesta!V16</f>
        <v>69776924930</v>
      </c>
      <c r="H14" s="13">
        <f>[2]REP_EPG034_EjecucionPresupuesta!W12+[2]REP_EPG034_EjecucionPresupuesta!W13+[2]REP_EPG034_EjecucionPresupuesta!W14+[2]REP_EPG034_EjecucionPresupuesta!W16</f>
        <v>97472131070</v>
      </c>
      <c r="I14" s="13">
        <f>[2]REP_EPG034_EjecucionPresupuesta!X12+[2]REP_EPG034_EjecucionPresupuesta!X13+[2]REP_EPG034_EjecucionPresupuesta!X14+[2]REP_EPG034_EjecucionPresupuesta!X16</f>
        <v>21606889040</v>
      </c>
      <c r="J14" s="13">
        <f>[2]REP_EPG034_EjecucionPresupuesta!Y12+[2]REP_EPG034_EjecucionPresupuesta!Y13+[2]REP_EPG034_EjecucionPresupuesta!Y14+[2]REP_EPG034_EjecucionPresupuesta!Y16</f>
        <v>16370484608</v>
      </c>
      <c r="K14" s="13">
        <f>[2]REP_EPG034_EjecucionPresupuesta!AA12+[2]REP_EPG034_EjecucionPresupuesta!AA13+[2]REP_EPG034_EjecucionPresupuesta!AA14+[2]REP_EPG034_EjecucionPresupuesta!AA16</f>
        <v>16370484608</v>
      </c>
      <c r="L14" s="8">
        <f t="shared" si="1"/>
        <v>0.10780850229705588</v>
      </c>
      <c r="M14" s="8">
        <f t="shared" si="2"/>
        <v>8.1681237136833368E-2</v>
      </c>
      <c r="N14" s="8">
        <f t="shared" si="3"/>
        <v>8.1681237136833368E-2</v>
      </c>
    </row>
    <row r="15" spans="1:14" x14ac:dyDescent="0.35">
      <c r="A15" s="14" t="s">
        <v>36</v>
      </c>
      <c r="B15" s="15"/>
      <c r="C15" s="15"/>
      <c r="D15" s="15"/>
      <c r="E15" s="14"/>
      <c r="F15" s="16">
        <f t="shared" ref="F15:K15" si="9">SUM(F13:F14)</f>
        <v>214173256000</v>
      </c>
      <c r="G15" s="16">
        <f t="shared" si="9"/>
        <v>83531024930</v>
      </c>
      <c r="H15" s="16">
        <f t="shared" si="9"/>
        <v>97472131070</v>
      </c>
      <c r="I15" s="16">
        <f t="shared" si="9"/>
        <v>27010801848</v>
      </c>
      <c r="J15" s="16">
        <f t="shared" si="9"/>
        <v>21483936660</v>
      </c>
      <c r="K15" s="16">
        <f t="shared" si="9"/>
        <v>21483936660</v>
      </c>
      <c r="L15" s="12">
        <f t="shared" si="1"/>
        <v>0.12611659528582783</v>
      </c>
      <c r="M15" s="12">
        <f t="shared" si="2"/>
        <v>0.10031101483557779</v>
      </c>
      <c r="N15" s="12">
        <f t="shared" si="3"/>
        <v>0.10031101483557779</v>
      </c>
    </row>
    <row r="16" spans="1:14" x14ac:dyDescent="0.3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SUM([2]REP_EPG034_EjecucionPresupuesta!T17)</f>
        <v>175999602000</v>
      </c>
      <c r="G16" s="17">
        <f>SUM([2]REP_EPG034_EjecucionPresupuesta!V17)</f>
        <v>150976416287.48001</v>
      </c>
      <c r="H16" s="17">
        <f>SUM([2]REP_EPG034_EjecucionPresupuesta!W17)</f>
        <v>25023185712.52</v>
      </c>
      <c r="I16" s="17">
        <f>SUM([2]REP_EPG034_EjecucionPresupuesta!X17)</f>
        <v>66558517591.43</v>
      </c>
      <c r="J16" s="17">
        <f>SUM([2]REP_EPG034_EjecucionPresupuesta!Y17)</f>
        <v>24214464051.709999</v>
      </c>
      <c r="K16" s="17">
        <f>SUM([2]REP_EPG034_EjecucionPresupuesta!AA17)</f>
        <v>24008592051.709999</v>
      </c>
      <c r="L16" s="8">
        <f t="shared" si="1"/>
        <v>0.37817425059535076</v>
      </c>
      <c r="M16" s="8">
        <f t="shared" si="2"/>
        <v>0.13758249323603583</v>
      </c>
      <c r="N16" s="8">
        <f t="shared" si="3"/>
        <v>0.13641276331812385</v>
      </c>
    </row>
    <row r="17" spans="1:14" x14ac:dyDescent="0.35">
      <c r="A17" s="14" t="s">
        <v>38</v>
      </c>
      <c r="B17" s="15"/>
      <c r="C17" s="15"/>
      <c r="D17" s="15"/>
      <c r="E17" s="14"/>
      <c r="F17" s="16">
        <f t="shared" ref="F17:K17" si="10">SUM(F16)</f>
        <v>175999602000</v>
      </c>
      <c r="G17" s="16">
        <f t="shared" si="10"/>
        <v>150976416287.48001</v>
      </c>
      <c r="H17" s="16">
        <f t="shared" si="10"/>
        <v>25023185712.52</v>
      </c>
      <c r="I17" s="16">
        <f t="shared" si="10"/>
        <v>66558517591.43</v>
      </c>
      <c r="J17" s="16">
        <f t="shared" si="10"/>
        <v>24214464051.709999</v>
      </c>
      <c r="K17" s="16">
        <f t="shared" si="10"/>
        <v>24008592051.709999</v>
      </c>
      <c r="L17" s="12">
        <f t="shared" si="1"/>
        <v>0.37817425059535076</v>
      </c>
      <c r="M17" s="12">
        <f t="shared" si="2"/>
        <v>0.13758249323603583</v>
      </c>
      <c r="N17" s="12">
        <f t="shared" si="3"/>
        <v>0.13641276331812385</v>
      </c>
    </row>
    <row r="18" spans="1:14" x14ac:dyDescent="0.3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SUM([2]REP_EPG034_EjecucionPresupuesta!T18)</f>
        <v>1532600000</v>
      </c>
      <c r="G18" s="17">
        <f>SUM([2]REP_EPG034_EjecucionPresupuesta!V18)</f>
        <v>1532600000</v>
      </c>
      <c r="H18" s="17">
        <f>SUM([2]REP_EPG034_EjecucionPresupuesta!W18)</f>
        <v>0</v>
      </c>
      <c r="I18" s="17">
        <f>SUM([2]REP_EPG034_EjecucionPresupuesta!X18)</f>
        <v>1172168010</v>
      </c>
      <c r="J18" s="17">
        <f>SUM([2]REP_EPG034_EjecucionPresupuesta!Y18)</f>
        <v>1172168010</v>
      </c>
      <c r="K18" s="17">
        <f>SUM([2]REP_EPG034_EjecucionPresupuesta!AA18)</f>
        <v>1172168010</v>
      </c>
      <c r="L18" s="8">
        <f t="shared" si="1"/>
        <v>0.76482318282656925</v>
      </c>
      <c r="M18" s="8">
        <f t="shared" si="2"/>
        <v>0.76482318282656925</v>
      </c>
      <c r="N18" s="8">
        <f t="shared" si="3"/>
        <v>0.76482318282656925</v>
      </c>
    </row>
    <row r="19" spans="1:14" ht="21" x14ac:dyDescent="0.3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SUM([2]REP_EPG034_EjecucionPresupuesta!T19)</f>
        <v>3524300000</v>
      </c>
      <c r="G19" s="17">
        <f>SUM([2]REP_EPG034_EjecucionPresupuesta!V19)</f>
        <v>0</v>
      </c>
      <c r="H19" s="17">
        <f>SUM([2]REP_EPG034_EjecucionPresupuesta!W19)</f>
        <v>3524300000</v>
      </c>
      <c r="I19" s="17">
        <f>SUM([2]REP_EPG034_EjecucionPresupuesta!X19)</f>
        <v>0</v>
      </c>
      <c r="J19" s="17">
        <f>SUM([2]REP_EPG034_EjecucionPresupuesta!Y19)</f>
        <v>0</v>
      </c>
      <c r="K19" s="17">
        <f>SUM([2]REP_EPG034_EjecucionPresupuesta!AA19)</f>
        <v>0</v>
      </c>
      <c r="L19" s="8">
        <f t="shared" si="1"/>
        <v>0</v>
      </c>
      <c r="M19" s="8">
        <f t="shared" si="2"/>
        <v>0</v>
      </c>
      <c r="N19" s="8">
        <f t="shared" si="3"/>
        <v>0</v>
      </c>
    </row>
    <row r="20" spans="1:14" ht="21" x14ac:dyDescent="0.35">
      <c r="A20" s="14" t="s">
        <v>43</v>
      </c>
      <c r="B20" s="15"/>
      <c r="C20" s="15"/>
      <c r="D20" s="15"/>
      <c r="E20" s="14"/>
      <c r="F20" s="16">
        <f t="shared" ref="F20:K20" si="11">SUM(F18:F19)</f>
        <v>5056900000</v>
      </c>
      <c r="G20" s="16">
        <f t="shared" si="11"/>
        <v>1532600000</v>
      </c>
      <c r="H20" s="16">
        <f t="shared" si="11"/>
        <v>3524300000</v>
      </c>
      <c r="I20" s="16">
        <f t="shared" si="11"/>
        <v>1172168010</v>
      </c>
      <c r="J20" s="16">
        <f t="shared" si="11"/>
        <v>1172168010</v>
      </c>
      <c r="K20" s="16">
        <f t="shared" si="11"/>
        <v>1172168010</v>
      </c>
      <c r="L20" s="12">
        <f t="shared" si="1"/>
        <v>0.23179576618086178</v>
      </c>
      <c r="M20" s="12">
        <f t="shared" si="2"/>
        <v>0.23179576618086178</v>
      </c>
      <c r="N20" s="12">
        <f t="shared" si="3"/>
        <v>0.23179576618086178</v>
      </c>
    </row>
    <row r="21" spans="1:14" x14ac:dyDescent="0.35">
      <c r="A21" s="5" t="s">
        <v>44</v>
      </c>
      <c r="B21" s="6" t="s">
        <v>20</v>
      </c>
      <c r="C21" s="6" t="s">
        <v>25</v>
      </c>
      <c r="D21" s="6" t="s">
        <v>41</v>
      </c>
      <c r="E21" s="5" t="s">
        <v>26</v>
      </c>
      <c r="F21" s="19">
        <f>SUM([2]REP_EPG034_EjecucionPresupuesta!T20)</f>
        <v>7809482693</v>
      </c>
      <c r="G21" s="19">
        <f>SUM([2]REP_EPG034_EjecucionPresupuesta!V20)</f>
        <v>0</v>
      </c>
      <c r="H21" s="19">
        <f>SUM([2]REP_EPG034_EjecucionPresupuesta!W20)</f>
        <v>7809482693</v>
      </c>
      <c r="I21" s="19">
        <f>SUM([2]REP_EPG034_EjecucionPresupuesta!X20)</f>
        <v>0</v>
      </c>
      <c r="J21" s="19">
        <f>SUM([2]REP_EPG034_EjecucionPresupuesta!Y20)</f>
        <v>0</v>
      </c>
      <c r="K21" s="19">
        <f>SUM([2]REP_EPG034_EjecucionPresupuesta!AA20)</f>
        <v>0</v>
      </c>
      <c r="L21" s="8">
        <f t="shared" si="1"/>
        <v>0</v>
      </c>
      <c r="M21" s="8">
        <f t="shared" si="2"/>
        <v>0</v>
      </c>
      <c r="N21" s="8">
        <f t="shared" si="3"/>
        <v>0</v>
      </c>
    </row>
    <row r="22" spans="1:14" x14ac:dyDescent="0.35">
      <c r="A22" s="14" t="s">
        <v>45</v>
      </c>
      <c r="B22" s="15"/>
      <c r="C22" s="15"/>
      <c r="D22" s="15"/>
      <c r="E22" s="14"/>
      <c r="F22" s="16">
        <f t="shared" ref="F22:K22" si="12">SUM(F21:F21)</f>
        <v>7809482693</v>
      </c>
      <c r="G22" s="16">
        <f t="shared" si="12"/>
        <v>0</v>
      </c>
      <c r="H22" s="16">
        <f t="shared" si="12"/>
        <v>7809482693</v>
      </c>
      <c r="I22" s="16">
        <f t="shared" si="12"/>
        <v>0</v>
      </c>
      <c r="J22" s="16">
        <f t="shared" si="12"/>
        <v>0</v>
      </c>
      <c r="K22" s="16">
        <f t="shared" si="12"/>
        <v>0</v>
      </c>
      <c r="L22" s="12">
        <f t="shared" si="1"/>
        <v>0</v>
      </c>
      <c r="M22" s="12">
        <f t="shared" si="2"/>
        <v>0</v>
      </c>
      <c r="N22" s="12">
        <f t="shared" si="3"/>
        <v>0</v>
      </c>
    </row>
    <row r="23" spans="1:14" x14ac:dyDescent="0.35">
      <c r="A23" s="14" t="s">
        <v>46</v>
      </c>
      <c r="B23" s="15"/>
      <c r="C23" s="15"/>
      <c r="D23" s="15"/>
      <c r="E23" s="14"/>
      <c r="F23" s="16">
        <f>SUM(F24:F26)</f>
        <v>3000000000</v>
      </c>
      <c r="G23" s="16">
        <f t="shared" ref="G23:K23" si="13">SUM(G24:G26)</f>
        <v>1697538612</v>
      </c>
      <c r="H23" s="16">
        <f t="shared" si="13"/>
        <v>1302461388</v>
      </c>
      <c r="I23" s="16">
        <f t="shared" si="13"/>
        <v>0</v>
      </c>
      <c r="J23" s="16">
        <f t="shared" si="13"/>
        <v>0</v>
      </c>
      <c r="K23" s="16">
        <f t="shared" si="13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</row>
    <row r="24" spans="1:14" ht="31.5" x14ac:dyDescent="0.35">
      <c r="A24" s="5" t="s">
        <v>47</v>
      </c>
      <c r="B24" s="6" t="s">
        <v>20</v>
      </c>
      <c r="C24" s="6" t="s">
        <v>25</v>
      </c>
      <c r="D24" s="18" t="s">
        <v>21</v>
      </c>
      <c r="E24" s="5" t="s">
        <v>26</v>
      </c>
      <c r="F24" s="13">
        <f>SUM([2]REP_EPG034_EjecucionPresupuesta!T21)</f>
        <v>2219781720</v>
      </c>
      <c r="G24" s="13">
        <f>SUM([2]REP_EPG034_EjecucionPresupuesta!V21)</f>
        <v>1697538612</v>
      </c>
      <c r="H24" s="13">
        <f>SUM([2]REP_EPG034_EjecucionPresupuesta!W21)</f>
        <v>522243108</v>
      </c>
      <c r="I24" s="13">
        <f>SUM([2]REP_EPG034_EjecucionPresupuesta!X21)</f>
        <v>0</v>
      </c>
      <c r="J24" s="13">
        <f>SUM([2]REP_EPG034_EjecucionPresupuesta!Y21)</f>
        <v>0</v>
      </c>
      <c r="K24" s="13">
        <f>SUM([2]REP_EPG034_EjecucionPresupuesta!AA21)</f>
        <v>0</v>
      </c>
      <c r="L24" s="8">
        <f t="shared" si="1"/>
        <v>0</v>
      </c>
      <c r="M24" s="8">
        <f t="shared" si="2"/>
        <v>0</v>
      </c>
      <c r="N24" s="8">
        <f t="shared" si="3"/>
        <v>0</v>
      </c>
    </row>
    <row r="25" spans="1:14" ht="21" x14ac:dyDescent="0.35">
      <c r="A25" s="5" t="s">
        <v>48</v>
      </c>
      <c r="B25" s="6" t="s">
        <v>20</v>
      </c>
      <c r="C25" s="6" t="s">
        <v>25</v>
      </c>
      <c r="D25" s="18" t="s">
        <v>21</v>
      </c>
      <c r="E25" s="5" t="s">
        <v>26</v>
      </c>
      <c r="F25" s="13">
        <f>SUM([2]REP_EPG034_EjecucionPresupuesta!T22)</f>
        <v>128094175</v>
      </c>
      <c r="G25" s="13">
        <f>SUM([2]REP_EPG034_EjecucionPresupuesta!V22)</f>
        <v>0</v>
      </c>
      <c r="H25" s="13">
        <f>SUM([2]REP_EPG034_EjecucionPresupuesta!W22)</f>
        <v>128094175</v>
      </c>
      <c r="I25" s="13">
        <f>SUM([2]REP_EPG034_EjecucionPresupuesta!X22)</f>
        <v>0</v>
      </c>
      <c r="J25" s="13">
        <f>SUM([2]REP_EPG034_EjecucionPresupuesta!Y22)</f>
        <v>0</v>
      </c>
      <c r="K25" s="13">
        <f>SUM([2]REP_EPG034_EjecucionPresupuesta!AA22)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21" x14ac:dyDescent="0.35">
      <c r="A26" s="5" t="s">
        <v>48</v>
      </c>
      <c r="B26" s="6" t="s">
        <v>20</v>
      </c>
      <c r="C26" s="6" t="s">
        <v>25</v>
      </c>
      <c r="D26" s="18" t="s">
        <v>21</v>
      </c>
      <c r="E26" s="5" t="s">
        <v>26</v>
      </c>
      <c r="F26" s="13">
        <f>SUM([2]REP_EPG034_EjecucionPresupuesta!T23)</f>
        <v>652124105</v>
      </c>
      <c r="G26" s="13">
        <f>SUM([2]REP_EPG034_EjecucionPresupuesta!V23)</f>
        <v>0</v>
      </c>
      <c r="H26" s="13">
        <f>SUM([2]REP_EPG034_EjecucionPresupuesta!W23)</f>
        <v>652124105</v>
      </c>
      <c r="I26" s="13">
        <f>SUM([2]REP_EPG034_EjecucionPresupuesta!X23)</f>
        <v>0</v>
      </c>
      <c r="J26" s="13">
        <f>SUM([2]REP_EPG034_EjecucionPresupuesta!Y23)</f>
        <v>0</v>
      </c>
      <c r="K26" s="13">
        <f>SUM([2]REP_EPG034_EjecucionPresupuesta!AA23)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x14ac:dyDescent="0.35">
      <c r="A27" s="39" t="s">
        <v>49</v>
      </c>
      <c r="B27" s="40"/>
      <c r="C27" s="40"/>
      <c r="D27" s="40"/>
      <c r="E27" s="41"/>
      <c r="F27" s="20">
        <f t="shared" ref="F27:K27" si="14">F8+F22+F23</f>
        <v>2855872984693</v>
      </c>
      <c r="G27" s="20">
        <f t="shared" si="14"/>
        <v>2419672490563.0298</v>
      </c>
      <c r="H27" s="20">
        <f t="shared" si="14"/>
        <v>368577372378.97003</v>
      </c>
      <c r="I27" s="20">
        <f t="shared" si="14"/>
        <v>2034829975356.25</v>
      </c>
      <c r="J27" s="20">
        <f t="shared" si="14"/>
        <v>1133424296884.78</v>
      </c>
      <c r="K27" s="20">
        <f t="shared" si="14"/>
        <v>1131766269194.78</v>
      </c>
      <c r="L27" s="21">
        <f t="shared" si="1"/>
        <v>0.71250716900317246</v>
      </c>
      <c r="M27" s="21">
        <f t="shared" si="2"/>
        <v>0.39687489708391938</v>
      </c>
      <c r="N27" s="21">
        <f t="shared" si="3"/>
        <v>0.39629432935598236</v>
      </c>
    </row>
    <row r="28" spans="1:14" x14ac:dyDescent="0.35">
      <c r="F28" s="22"/>
      <c r="G28" s="23"/>
      <c r="H28" s="24"/>
      <c r="I28" s="23"/>
      <c r="K28" s="22"/>
      <c r="L28" s="25"/>
    </row>
    <row r="29" spans="1:14" x14ac:dyDescent="0.35">
      <c r="F29" s="26"/>
      <c r="G29" s="26"/>
      <c r="H29" s="26"/>
      <c r="I29" s="26"/>
      <c r="J29" s="26"/>
      <c r="K29" s="26"/>
    </row>
    <row r="30" spans="1:14" x14ac:dyDescent="0.35">
      <c r="G30" s="27"/>
      <c r="H30" s="27"/>
      <c r="I30" s="22"/>
      <c r="J30" s="27"/>
    </row>
    <row r="31" spans="1:14" x14ac:dyDescent="0.35">
      <c r="I31" s="23"/>
      <c r="K31" s="22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JUNIO 2025</vt:lpstr>
    </vt:vector>
  </TitlesOfParts>
  <Company>Unidad Nacional de Proteccion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2025-07-01T18:55:52Z</dcterms:created>
  <dcterms:modified xsi:type="dcterms:W3CDTF">2025-07-26T16:32:24Z</dcterms:modified>
</cp:coreProperties>
</file>