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6/FEBRERO/"/>
    </mc:Choice>
  </mc:AlternateContent>
  <xr:revisionPtr revIDLastSave="0" documentId="8_{95271670-F885-4CD3-9179-345C3F6C31BE}" xr6:coauthVersionLast="47" xr6:coauthVersionMax="47" xr10:uidLastSave="{00000000-0000-0000-0000-000000000000}"/>
  <bookViews>
    <workbookView xWindow="-110" yWindow="-110" windowWidth="19420" windowHeight="11500" xr2:uid="{5109B7D5-565D-4D93-8AD2-A8BD55769018}"/>
  </bookViews>
  <sheets>
    <sheet name="EJECUCION A 28 FEBRERO 2026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[2]Avantel!$A$1:$Q$1075</definedName>
    <definedName name="Comod_avantel08">Base [2]Avantel!$A$1:$Q$1075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[2]Avantel!$A$1:$Q$1075</definedName>
    <definedName name="GGGG">Base [2]Avantel!$A$1:$Q$1075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K28" i="1"/>
  <c r="N28" i="1" s="1"/>
  <c r="J28" i="1"/>
  <c r="M28" i="1" s="1"/>
  <c r="I28" i="1"/>
  <c r="L28" i="1" s="1"/>
  <c r="H28" i="1"/>
  <c r="G28" i="1"/>
  <c r="F28" i="1"/>
  <c r="K27" i="1"/>
  <c r="N27" i="1" s="1"/>
  <c r="J27" i="1"/>
  <c r="M27" i="1" s="1"/>
  <c r="I27" i="1"/>
  <c r="L27" i="1" s="1"/>
  <c r="H27" i="1"/>
  <c r="G27" i="1"/>
  <c r="G24" i="1" s="1"/>
  <c r="F27" i="1"/>
  <c r="K26" i="1"/>
  <c r="J26" i="1"/>
  <c r="I26" i="1"/>
  <c r="L26" i="1" s="1"/>
  <c r="H26" i="1"/>
  <c r="H24" i="1" s="1"/>
  <c r="G26" i="1"/>
  <c r="F26" i="1"/>
  <c r="N26" i="1" s="1"/>
  <c r="N25" i="1"/>
  <c r="M25" i="1"/>
  <c r="L25" i="1"/>
  <c r="K25" i="1"/>
  <c r="J25" i="1"/>
  <c r="I25" i="1"/>
  <c r="H25" i="1"/>
  <c r="G25" i="1"/>
  <c r="F25" i="1"/>
  <c r="F24" i="1" s="1"/>
  <c r="K24" i="1"/>
  <c r="N24" i="1" s="1"/>
  <c r="I24" i="1"/>
  <c r="L24" i="1" s="1"/>
  <c r="K23" i="1"/>
  <c r="N23" i="1" s="1"/>
  <c r="J23" i="1"/>
  <c r="M23" i="1" s="1"/>
  <c r="I23" i="1"/>
  <c r="L23" i="1" s="1"/>
  <c r="H23" i="1"/>
  <c r="G23" i="1"/>
  <c r="F23" i="1"/>
  <c r="K22" i="1"/>
  <c r="J22" i="1"/>
  <c r="I22" i="1"/>
  <c r="L22" i="1" s="1"/>
  <c r="H22" i="1"/>
  <c r="G22" i="1"/>
  <c r="F22" i="1"/>
  <c r="N22" i="1" s="1"/>
  <c r="K20" i="1"/>
  <c r="K6" i="1" s="1"/>
  <c r="N6" i="1" s="1"/>
  <c r="J20" i="1"/>
  <c r="J6" i="1" s="1"/>
  <c r="M6" i="1" s="1"/>
  <c r="I20" i="1"/>
  <c r="I6" i="1" s="1"/>
  <c r="L6" i="1" s="1"/>
  <c r="H20" i="1"/>
  <c r="H6" i="1" s="1"/>
  <c r="G20" i="1"/>
  <c r="G6" i="1" s="1"/>
  <c r="F20" i="1"/>
  <c r="K19" i="1"/>
  <c r="J19" i="1"/>
  <c r="I19" i="1"/>
  <c r="H19" i="1"/>
  <c r="G19" i="1"/>
  <c r="G21" i="1" s="1"/>
  <c r="F19" i="1"/>
  <c r="N18" i="1"/>
  <c r="M18" i="1"/>
  <c r="L18" i="1"/>
  <c r="K18" i="1"/>
  <c r="K21" i="1" s="1"/>
  <c r="J18" i="1"/>
  <c r="J21" i="1" s="1"/>
  <c r="I18" i="1"/>
  <c r="I21" i="1" s="1"/>
  <c r="H18" i="1"/>
  <c r="H21" i="1" s="1"/>
  <c r="G18" i="1"/>
  <c r="F18" i="1"/>
  <c r="F21" i="1" s="1"/>
  <c r="K17" i="1"/>
  <c r="N17" i="1" s="1"/>
  <c r="J17" i="1"/>
  <c r="M17" i="1" s="1"/>
  <c r="I17" i="1"/>
  <c r="L17" i="1" s="1"/>
  <c r="K16" i="1"/>
  <c r="N16" i="1" s="1"/>
  <c r="J16" i="1"/>
  <c r="M16" i="1" s="1"/>
  <c r="I16" i="1"/>
  <c r="L16" i="1" s="1"/>
  <c r="H16" i="1"/>
  <c r="H17" i="1" s="1"/>
  <c r="G16" i="1"/>
  <c r="G17" i="1" s="1"/>
  <c r="F16" i="1"/>
  <c r="F17" i="1" s="1"/>
  <c r="H15" i="1"/>
  <c r="F15" i="1"/>
  <c r="N14" i="1"/>
  <c r="M14" i="1"/>
  <c r="L14" i="1"/>
  <c r="K14" i="1"/>
  <c r="J14" i="1"/>
  <c r="I14" i="1"/>
  <c r="H14" i="1"/>
  <c r="G14" i="1"/>
  <c r="F14" i="1"/>
  <c r="K13" i="1"/>
  <c r="N13" i="1" s="1"/>
  <c r="J13" i="1"/>
  <c r="J15" i="1" s="1"/>
  <c r="M15" i="1" s="1"/>
  <c r="I13" i="1"/>
  <c r="I15" i="1" s="1"/>
  <c r="L15" i="1" s="1"/>
  <c r="H13" i="1"/>
  <c r="G13" i="1"/>
  <c r="G15" i="1" s="1"/>
  <c r="F13" i="1"/>
  <c r="K12" i="1"/>
  <c r="N12" i="1" s="1"/>
  <c r="J12" i="1"/>
  <c r="M12" i="1" s="1"/>
  <c r="I12" i="1"/>
  <c r="L12" i="1" s="1"/>
  <c r="H12" i="1"/>
  <c r="G12" i="1"/>
  <c r="F12" i="1"/>
  <c r="K11" i="1"/>
  <c r="J11" i="1"/>
  <c r="I11" i="1"/>
  <c r="L11" i="1" s="1"/>
  <c r="H11" i="1"/>
  <c r="H5" i="1" s="1"/>
  <c r="G11" i="1"/>
  <c r="F11" i="1"/>
  <c r="N11" i="1" s="1"/>
  <c r="F10" i="1"/>
  <c r="K9" i="1"/>
  <c r="K10" i="1" s="1"/>
  <c r="N10" i="1" s="1"/>
  <c r="J9" i="1"/>
  <c r="J10" i="1" s="1"/>
  <c r="M10" i="1" s="1"/>
  <c r="I9" i="1"/>
  <c r="I10" i="1" s="1"/>
  <c r="L10" i="1" s="1"/>
  <c r="H9" i="1"/>
  <c r="H10" i="1" s="1"/>
  <c r="G9" i="1"/>
  <c r="G5" i="1" s="1"/>
  <c r="F9" i="1"/>
  <c r="F6" i="1"/>
  <c r="K5" i="1"/>
  <c r="I5" i="1"/>
  <c r="L21" i="1" l="1"/>
  <c r="M21" i="1"/>
  <c r="N21" i="1"/>
  <c r="K7" i="1"/>
  <c r="N7" i="1" s="1"/>
  <c r="K15" i="1"/>
  <c r="N15" i="1" s="1"/>
  <c r="J5" i="1"/>
  <c r="J24" i="1"/>
  <c r="M24" i="1" s="1"/>
  <c r="L5" i="1"/>
  <c r="F7" i="1"/>
  <c r="L9" i="1"/>
  <c r="L13" i="1"/>
  <c r="L20" i="1"/>
  <c r="G7" i="1"/>
  <c r="G8" i="1" s="1"/>
  <c r="G30" i="1" s="1"/>
  <c r="M9" i="1"/>
  <c r="M13" i="1"/>
  <c r="M20" i="1"/>
  <c r="N5" i="1"/>
  <c r="H7" i="1"/>
  <c r="H8" i="1" s="1"/>
  <c r="H30" i="1" s="1"/>
  <c r="N9" i="1"/>
  <c r="N20" i="1"/>
  <c r="I7" i="1"/>
  <c r="L7" i="1" s="1"/>
  <c r="J7" i="1"/>
  <c r="M7" i="1" s="1"/>
  <c r="G10" i="1"/>
  <c r="F5" i="1"/>
  <c r="F8" i="1" s="1"/>
  <c r="F30" i="1" s="1"/>
  <c r="M11" i="1"/>
  <c r="M22" i="1"/>
  <c r="M26" i="1"/>
  <c r="M5" i="1" l="1"/>
  <c r="J8" i="1"/>
  <c r="K8" i="1"/>
  <c r="I8" i="1"/>
  <c r="K30" i="1" l="1"/>
  <c r="N30" i="1" s="1"/>
  <c r="N8" i="1"/>
  <c r="J30" i="1"/>
  <c r="M30" i="1" s="1"/>
  <c r="M8" i="1"/>
  <c r="I30" i="1"/>
  <c r="L30" i="1" s="1"/>
  <c r="L8" i="1"/>
</calcChain>
</file>

<file path=xl/sharedStrings.xml><?xml version="1.0" encoding="utf-8"?>
<sst xmlns="http://schemas.openxmlformats.org/spreadsheetml/2006/main" count="110" uniqueCount="52">
  <si>
    <t>UNIDAD NACIONAL DE PROTECCION - UNP EJECUCION A FEBRERO 28 DE 2026</t>
  </si>
  <si>
    <t>UNIDAD EJECUTORA: 37-08-00  MES: FEBRERO 28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</si>
  <si>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</si>
  <si>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</si>
  <si>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</si>
  <si>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</si>
  <si>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</si>
  <si>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</si>
  <si>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</si>
  <si>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</si>
  <si>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</si>
  <si>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</si>
  <si>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</si>
  <si>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</si>
  <si>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</si>
  <si>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</si>
  <si>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</si>
  <si>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</si>
  <si>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</si>
  <si>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</si>
  <si>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</si>
  <si>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</si>
  <si>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</si>
  <si>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</si>
  <si>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</si>
  <si>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</si>
  <si>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</si>
  <si>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</si>
  <si>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</si>
  <si>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</si>
  <si>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</si>
  <si>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</si>
  <si>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</si>
  <si>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</si>
  <si>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</si>
  <si>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</si>
  <si>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</si>
  <si>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COMERCIALIAAACIÓN Y PRODUCCIÓN</t>
  </si>
  <si>
    <t>TOTAL GASTOS DE COMERCIALIAAACIÓN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</si>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</sst>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2">
    <xf numFmtId="0" fontId="0" fillId="0" borderId="0" xfId="0"/>
    <xf numFmtId="4" fontId="3" fillId="2" borderId="0" xfId="1" applyNumberFormat="1" applyFont="1" applyFill="1" applyAlignment="1">
      <alignment horizontal="center" vertical="center" wrapText="1"/>
    </xf>
    <xf numFmtId="0" fontId="4" fillId="0" borderId="0" xfId="1" applyFont="1"/>
    <xf numFmtId="4" fontId="5" fillId="2" borderId="1" xfId="1" applyNumberFormat="1" applyFont="1" applyFill="1" applyBorder="1" applyAlignment="1">
      <alignment horizontal="center" vertical="top" wrapText="1"/>
    </xf>
    <xf numFmtId="4" fontId="6" fillId="3" borderId="2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4" fontId="6" fillId="4" borderId="2" xfId="1" applyNumberFormat="1" applyFont="1" applyFill="1" applyBorder="1" applyAlignment="1">
      <alignment horizontal="center" vertical="center" wrapText="1" readingOrder="1"/>
    </xf>
    <xf numFmtId="4" fontId="6" fillId="4" borderId="3" xfId="1" applyNumberFormat="1" applyFont="1" applyFill="1" applyBorder="1" applyAlignment="1">
      <alignment horizontal="center" vertical="center" wrapText="1" readingOrder="1"/>
    </xf>
    <xf numFmtId="4" fontId="6" fillId="4" borderId="4" xfId="1" applyNumberFormat="1" applyFont="1" applyFill="1" applyBorder="1" applyAlignment="1">
      <alignment horizontal="center" vertical="center" wrapText="1" readingOrder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3" xfId="1" applyNumberFormat="1" applyFont="1" applyFill="1" applyBorder="1" applyAlignment="1">
      <alignment horizontal="center" vertical="center" wrapText="1"/>
    </xf>
    <xf numFmtId="4" fontId="6" fillId="5" borderId="4" xfId="1" applyNumberFormat="1" applyFont="1" applyFill="1" applyBorder="1" applyAlignment="1">
      <alignment horizontal="center" vertical="center" wrapText="1"/>
    </xf>
    <xf numFmtId="4" fontId="6" fillId="6" borderId="2" xfId="1" applyNumberFormat="1" applyFont="1" applyFill="1" applyBorder="1" applyAlignment="1">
      <alignment horizontal="center" vertical="center" wrapText="1" readingOrder="1"/>
    </xf>
    <xf numFmtId="4" fontId="6" fillId="6" borderId="5" xfId="1" applyNumberFormat="1" applyFont="1" applyFill="1" applyBorder="1" applyAlignment="1">
      <alignment horizontal="center" vertical="center" wrapText="1" readingOrder="1"/>
    </xf>
    <xf numFmtId="4" fontId="6" fillId="7" borderId="5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vertical="center" wrapText="1" readingOrder="1"/>
    </xf>
    <xf numFmtId="4" fontId="7" fillId="0" borderId="5" xfId="1" applyNumberFormat="1" applyFont="1" applyBorder="1" applyAlignment="1">
      <alignment horizontal="center" vertical="center" wrapText="1" readingOrder="1"/>
    </xf>
    <xf numFmtId="164" fontId="7" fillId="2" borderId="5" xfId="2" applyFont="1" applyFill="1" applyBorder="1" applyAlignment="1">
      <alignment horizontal="right" vertical="center" wrapText="1" readingOrder="1"/>
    </xf>
    <xf numFmtId="10" fontId="8" fillId="0" borderId="5" xfId="3" applyNumberFormat="1" applyFont="1" applyFill="1" applyBorder="1" applyAlignment="1">
      <alignment horizontal="center" vertical="center" wrapText="1"/>
    </xf>
    <xf numFmtId="4" fontId="9" fillId="0" borderId="5" xfId="1" applyNumberFormat="1" applyFont="1" applyBorder="1" applyAlignment="1">
      <alignment horizontal="center" vertical="center" wrapText="1" readingOrder="1"/>
    </xf>
    <xf numFmtId="4" fontId="10" fillId="8" borderId="5" xfId="1" applyNumberFormat="1" applyFont="1" applyFill="1" applyBorder="1" applyAlignment="1">
      <alignment vertical="center" wrapText="1" readingOrder="1"/>
    </xf>
    <xf numFmtId="4" fontId="10" fillId="8" borderId="5" xfId="1" applyNumberFormat="1" applyFont="1" applyFill="1" applyBorder="1" applyAlignment="1">
      <alignment horizontal="center" vertical="center" wrapText="1" readingOrder="1"/>
    </xf>
    <xf numFmtId="10" fontId="8" fillId="8" borderId="5" xfId="3" applyNumberFormat="1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horizontal="center" vertical="center" wrapText="1" readingOrder="1"/>
    </xf>
    <xf numFmtId="164" fontId="7" fillId="8" borderId="5" xfId="2" applyFont="1" applyFill="1" applyBorder="1" applyAlignment="1">
      <alignment vertical="center" wrapText="1" readingOrder="1"/>
    </xf>
    <xf numFmtId="164" fontId="7" fillId="2" borderId="5" xfId="2" applyFont="1" applyFill="1" applyBorder="1" applyAlignment="1">
      <alignment vertical="center" readingOrder="1"/>
    </xf>
    <xf numFmtId="3" fontId="7" fillId="0" borderId="5" xfId="1" applyNumberFormat="1" applyFont="1" applyBorder="1" applyAlignment="1">
      <alignment horizontal="center" vertical="center" wrapText="1" readingOrder="1"/>
    </xf>
    <xf numFmtId="164" fontId="7" fillId="0" borderId="5" xfId="2" applyFont="1" applyFill="1" applyBorder="1" applyAlignment="1">
      <alignment vertical="center" wrapText="1" readingOrder="1"/>
    </xf>
    <xf numFmtId="4" fontId="10" fillId="7" borderId="2" xfId="1" applyNumberFormat="1" applyFont="1" applyFill="1" applyBorder="1" applyAlignment="1">
      <alignment horizontal="center" vertical="top" wrapText="1" readingOrder="1"/>
    </xf>
    <xf numFmtId="4" fontId="10" fillId="7" borderId="3" xfId="1" applyNumberFormat="1" applyFont="1" applyFill="1" applyBorder="1" applyAlignment="1">
      <alignment horizontal="center" vertical="top" wrapText="1" readingOrder="1"/>
    </xf>
    <xf numFmtId="4" fontId="10" fillId="7" borderId="4" xfId="1" applyNumberFormat="1" applyFont="1" applyFill="1" applyBorder="1" applyAlignment="1">
      <alignment horizontal="center" vertical="top" wrapText="1" readingOrder="1"/>
    </xf>
    <xf numFmtId="164" fontId="10" fillId="7" borderId="5" xfId="2" applyFont="1" applyFill="1" applyBorder="1" applyAlignment="1">
      <alignment vertical="top" wrapText="1" readingOrder="1"/>
    </xf>
    <xf numFmtId="10" fontId="8" fillId="7" borderId="5" xfId="3" applyNumberFormat="1" applyFont="1" applyFill="1" applyBorder="1" applyAlignment="1">
      <alignment horizontal="center" vertical="center" wrapText="1"/>
    </xf>
    <xf numFmtId="164" fontId="4" fillId="0" borderId="0" xfId="2" applyFont="1" applyFill="1" applyBorder="1"/>
    <xf numFmtId="164" fontId="4" fillId="0" borderId="0" xfId="1" applyNumberFormat="1" applyFont="1"/>
    <xf numFmtId="4" fontId="4" fillId="0" borderId="0" xfId="1" applyNumberFormat="1" applyFont="1"/>
    <xf numFmtId="9" fontId="4" fillId="0" borderId="0" xfId="1" applyNumberFormat="1" applyFont="1"/>
    <xf numFmtId="164" fontId="11" fillId="0" borderId="0" xfId="4" applyFont="1" applyFill="1" applyBorder="1" applyAlignment="1">
      <alignment horizontal="right" vertical="center" wrapText="1" readingOrder="1"/>
    </xf>
    <xf numFmtId="43" fontId="4" fillId="0" borderId="0" xfId="1" applyNumberFormat="1" applyFont="1"/>
  </cellXfs>
  <cellStyles count="5">
    <cellStyle name="Millares 2" xfId="4" xr:uid="{3A5272EB-A5EC-4930-BD9B-EF8D8BE968B9}"/>
    <cellStyle name="Millares 4 7 2 7 5 2 2 2" xfId="2" xr:uid="{2194A5F7-3353-4EB3-8259-59D1BDD61119}"/>
    <cellStyle name="Normal" xfId="0" builtinId="0"/>
    <cellStyle name="Normal 2 4" xfId="1" xr:uid="{BD53CB0D-45C0-43C8-9E21-66C8D4FA0382}"/>
    <cellStyle name="Porcentaje 2" xfId="3" xr:uid="{29D98AA9-B98D-412B-B08D-9824704D63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FEBRERO/E.P.%20AGREGADA%20A%2028%20DE%20FEBRERO%20DE%202026-.xlsx" TargetMode="External"/><Relationship Id="rId1" Type="http://schemas.openxmlformats.org/officeDocument/2006/relationships/externalLinkPath" Target="/personal/vanessa_pinzon_unp_gov_co/Documents/VANESSA%20ANDREA%20PINZON%20AREDONDO/REPORTES/2026/AGREGADA/FEBRERO/E.P.%20AGREGADA%20A%2028%20DE%20FEBRERO%20DE%202026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28 FEBRERO 2026"/>
    </sheetNames>
    <sheetDataSet>
      <sheetData sheetId="0">
        <row r="5">
          <cell r="T5">
            <v>95711000000</v>
          </cell>
          <cell r="V5">
            <v>95711000000</v>
          </cell>
          <cell r="W5">
            <v>0</v>
          </cell>
          <cell r="X5">
            <v>12886318066</v>
          </cell>
          <cell r="Y5">
            <v>12886318066</v>
          </cell>
          <cell r="AA5">
            <v>12886318066</v>
          </cell>
        </row>
        <row r="6">
          <cell r="T6">
            <v>39235000000</v>
          </cell>
          <cell r="V6">
            <v>39235000000</v>
          </cell>
          <cell r="W6">
            <v>0</v>
          </cell>
          <cell r="X6">
            <v>4752644445</v>
          </cell>
          <cell r="Y6">
            <v>4752644445</v>
          </cell>
          <cell r="AA6">
            <v>4752644445</v>
          </cell>
        </row>
        <row r="7">
          <cell r="T7">
            <v>9453000000</v>
          </cell>
          <cell r="V7">
            <v>9453000000</v>
          </cell>
          <cell r="W7">
            <v>0</v>
          </cell>
          <cell r="X7">
            <v>1155126139</v>
          </cell>
          <cell r="Y7">
            <v>1155126139</v>
          </cell>
          <cell r="AA7">
            <v>1155126139</v>
          </cell>
        </row>
        <row r="8">
          <cell r="T8">
            <v>34799000000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2245981331927</v>
          </cell>
          <cell r="V9">
            <v>2245981331927</v>
          </cell>
          <cell r="W9">
            <v>0</v>
          </cell>
          <cell r="X9">
            <v>1524319831987.01</v>
          </cell>
          <cell r="Y9">
            <v>228934890913.53</v>
          </cell>
          <cell r="AA9">
            <v>228302525678.53</v>
          </cell>
        </row>
        <row r="10">
          <cell r="T10">
            <v>402000000</v>
          </cell>
          <cell r="V10">
            <v>402000000</v>
          </cell>
          <cell r="W10">
            <v>0</v>
          </cell>
          <cell r="X10">
            <v>65506157</v>
          </cell>
          <cell r="Y10">
            <v>65506157</v>
          </cell>
          <cell r="AA10">
            <v>65506157</v>
          </cell>
        </row>
        <row r="11">
          <cell r="T11">
            <v>36497000000</v>
          </cell>
          <cell r="V11">
            <v>36497000000</v>
          </cell>
          <cell r="W11">
            <v>0</v>
          </cell>
          <cell r="X11">
            <v>6602875954</v>
          </cell>
          <cell r="Y11">
            <v>520076327</v>
          </cell>
          <cell r="AA11">
            <v>520076327</v>
          </cell>
        </row>
        <row r="12">
          <cell r="T12">
            <v>8267869357</v>
          </cell>
          <cell r="V12">
            <v>8267869357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32741000000</v>
          </cell>
          <cell r="V13">
            <v>32741000000</v>
          </cell>
          <cell r="W13">
            <v>0</v>
          </cell>
          <cell r="X13">
            <v>1686718571</v>
          </cell>
          <cell r="Y13">
            <v>1686718571</v>
          </cell>
          <cell r="AA13">
            <v>1686718571</v>
          </cell>
        </row>
        <row r="14">
          <cell r="T14">
            <v>204946000000</v>
          </cell>
          <cell r="V14">
            <v>204700462800</v>
          </cell>
          <cell r="W14">
            <v>245537200</v>
          </cell>
          <cell r="X14">
            <v>136976387132.98</v>
          </cell>
          <cell r="Y14">
            <v>11572242567.809999</v>
          </cell>
          <cell r="AA14">
            <v>9261796311.5100002</v>
          </cell>
        </row>
        <row r="15">
          <cell r="T15">
            <v>1582000000</v>
          </cell>
          <cell r="V15">
            <v>1582000000</v>
          </cell>
          <cell r="W15">
            <v>0</v>
          </cell>
          <cell r="X15">
            <v>720285000</v>
          </cell>
          <cell r="Y15">
            <v>720285000</v>
          </cell>
          <cell r="AA15">
            <v>720285000</v>
          </cell>
        </row>
        <row r="16">
          <cell r="T16">
            <v>50000000</v>
          </cell>
          <cell r="V16">
            <v>50000000</v>
          </cell>
          <cell r="W16">
            <v>0</v>
          </cell>
          <cell r="X16">
            <v>42861012</v>
          </cell>
          <cell r="Y16">
            <v>42861012</v>
          </cell>
          <cell r="AA16">
            <v>42861012</v>
          </cell>
        </row>
        <row r="17">
          <cell r="T17">
            <v>3638000000</v>
          </cell>
          <cell r="V17">
            <v>0</v>
          </cell>
          <cell r="W17">
            <v>3638000000</v>
          </cell>
          <cell r="X17">
            <v>0</v>
          </cell>
          <cell r="Y17">
            <v>0</v>
          </cell>
          <cell r="AA17">
            <v>0</v>
          </cell>
        </row>
        <row r="18">
          <cell r="T18">
            <v>3610711702</v>
          </cell>
          <cell r="V18">
            <v>0</v>
          </cell>
          <cell r="W18">
            <v>3610711702</v>
          </cell>
          <cell r="X18">
            <v>0</v>
          </cell>
          <cell r="Y18">
            <v>0</v>
          </cell>
          <cell r="AA18">
            <v>0</v>
          </cell>
        </row>
        <row r="19">
          <cell r="T19">
            <v>1365571078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2053156304</v>
          </cell>
          <cell r="V20">
            <v>0</v>
          </cell>
          <cell r="W20">
            <v>2053156304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123960985</v>
          </cell>
          <cell r="V21">
            <v>0</v>
          </cell>
          <cell r="W21">
            <v>123960985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404453406</v>
          </cell>
          <cell r="V22">
            <v>335061100</v>
          </cell>
          <cell r="W22">
            <v>69392306</v>
          </cell>
          <cell r="X22">
            <v>335061100</v>
          </cell>
          <cell r="Y22">
            <v>7432180</v>
          </cell>
          <cell r="AA22">
            <v>2461780</v>
          </cell>
        </row>
        <row r="23">
          <cell r="T23">
            <v>52858227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00CD-DA32-4583-B699-13F948257341}">
  <sheetPr>
    <pageSetUpPr fitToPage="1"/>
  </sheetPr>
  <dimension ref="A1:N34"/>
  <sheetViews>
    <sheetView tabSelected="1" topLeftCell="B1" zoomScaleNormal="100" workbookViewId="0">
      <selection activeCell="G10" sqref="G10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6.7265625" style="2" bestFit="1" customWidth="1"/>
    <col min="8" max="8" width="17.54296875" style="2" bestFit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31.5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>F9+F11+F13+F14+F18+F19</f>
        <v>2504719201284</v>
      </c>
      <c r="G5" s="18">
        <f t="shared" ref="G5:K5" si="0">G9+G11+G13+G14+G18+G19</f>
        <v>2469920201284</v>
      </c>
      <c r="H5" s="18">
        <f t="shared" si="0"/>
        <v>0</v>
      </c>
      <c r="I5" s="18">
        <f t="shared" si="0"/>
        <v>1552232167331.01</v>
      </c>
      <c r="J5" s="18">
        <f t="shared" si="0"/>
        <v>250764426630.53</v>
      </c>
      <c r="K5" s="18">
        <f t="shared" si="0"/>
        <v>250132061395.53</v>
      </c>
      <c r="L5" s="19">
        <f t="shared" ref="L5:L30" si="1">+I5/F5</f>
        <v>0.61972302784890443</v>
      </c>
      <c r="M5" s="19">
        <f t="shared" ref="M5:M30" si="2">+J5/F5</f>
        <v>0.10011678215345658</v>
      </c>
      <c r="N5" s="19">
        <f t="shared" ref="N5:N30" si="3">+K5/F5</f>
        <v>9.9864312641235076E-2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F20</f>
        <v>3688000000</v>
      </c>
      <c r="G6" s="18">
        <f t="shared" si="4"/>
        <v>0</v>
      </c>
      <c r="H6" s="18">
        <f t="shared" si="4"/>
        <v>3638000000</v>
      </c>
      <c r="I6" s="18">
        <f t="shared" si="4"/>
        <v>0</v>
      </c>
      <c r="J6" s="18">
        <f t="shared" si="4"/>
        <v>0</v>
      </c>
      <c r="K6" s="18">
        <f t="shared" si="4"/>
        <v>0</v>
      </c>
      <c r="L6" s="19">
        <f t="shared" si="1"/>
        <v>0</v>
      </c>
      <c r="M6" s="19">
        <f t="shared" si="2"/>
        <v>0</v>
      </c>
      <c r="N6" s="19">
        <f t="shared" si="3"/>
        <v>0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204946000000</v>
      </c>
      <c r="G7" s="18">
        <f t="shared" si="5"/>
        <v>204700462800</v>
      </c>
      <c r="H7" s="18">
        <f t="shared" si="5"/>
        <v>245537200</v>
      </c>
      <c r="I7" s="18">
        <f t="shared" si="5"/>
        <v>136976387132.98</v>
      </c>
      <c r="J7" s="18">
        <f t="shared" si="5"/>
        <v>11572242567.809999</v>
      </c>
      <c r="K7" s="18">
        <f t="shared" si="5"/>
        <v>9261796311.5100002</v>
      </c>
      <c r="L7" s="19">
        <f t="shared" si="1"/>
        <v>0.66835355231612226</v>
      </c>
      <c r="M7" s="19">
        <f t="shared" si="2"/>
        <v>5.6464837409903094E-2</v>
      </c>
      <c r="N7" s="19">
        <f t="shared" si="3"/>
        <v>4.5191398278131803E-2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2713353201284</v>
      </c>
      <c r="G8" s="21">
        <f t="shared" si="6"/>
        <v>2674620664084</v>
      </c>
      <c r="H8" s="21">
        <f t="shared" si="6"/>
        <v>3883537200</v>
      </c>
      <c r="I8" s="21">
        <f t="shared" si="6"/>
        <v>1689208554463.99</v>
      </c>
      <c r="J8" s="21">
        <f t="shared" si="6"/>
        <v>262336669198.34</v>
      </c>
      <c r="K8" s="21">
        <f t="shared" si="6"/>
        <v>259393857707.04001</v>
      </c>
      <c r="L8" s="23">
        <f t="shared" si="1"/>
        <v>0.62255387675464835</v>
      </c>
      <c r="M8" s="23">
        <f t="shared" si="2"/>
        <v>9.6683568167313522E-2</v>
      </c>
      <c r="N8" s="23">
        <f t="shared" si="3"/>
        <v>9.5599001849184573E-2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SUM([1]REP_EPG034_EjecucionPresupuesta!T5:T8)</f>
        <v>179198000000</v>
      </c>
      <c r="G9" s="24">
        <f>SUM([1]REP_EPG034_EjecucionPresupuesta!V5:V8)</f>
        <v>144399000000</v>
      </c>
      <c r="H9" s="24">
        <f>SUM([1]REP_EPG034_EjecucionPresupuesta!W5:W8)</f>
        <v>0</v>
      </c>
      <c r="I9" s="24">
        <f>SUM([1]REP_EPG034_EjecucionPresupuesta!X5:X8)</f>
        <v>18794088650</v>
      </c>
      <c r="J9" s="24">
        <f>SUM([1]REP_EPG034_EjecucionPresupuesta!Y5:Y8)</f>
        <v>18794088650</v>
      </c>
      <c r="K9" s="24">
        <f>SUM([1]REP_EPG034_EjecucionPresupuesta!AA5:AA8)</f>
        <v>18794088650</v>
      </c>
      <c r="L9" s="19">
        <f t="shared" si="1"/>
        <v>0.10487889736492595</v>
      </c>
      <c r="M9" s="19">
        <f t="shared" si="2"/>
        <v>0.10487889736492595</v>
      </c>
      <c r="N9" s="19">
        <f t="shared" si="3"/>
        <v>0.10487889736492595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179198000000</v>
      </c>
      <c r="G10" s="25">
        <f t="shared" si="7"/>
        <v>144399000000</v>
      </c>
      <c r="H10" s="25">
        <f t="shared" si="7"/>
        <v>0</v>
      </c>
      <c r="I10" s="25">
        <f t="shared" si="7"/>
        <v>18794088650</v>
      </c>
      <c r="J10" s="25">
        <f t="shared" si="7"/>
        <v>18794088650</v>
      </c>
      <c r="K10" s="25">
        <f t="shared" si="7"/>
        <v>18794088650</v>
      </c>
      <c r="L10" s="23">
        <f t="shared" si="1"/>
        <v>0.10487889736492595</v>
      </c>
      <c r="M10" s="23">
        <f t="shared" si="2"/>
        <v>0.10487889736492595</v>
      </c>
      <c r="N10" s="23">
        <f t="shared" si="3"/>
        <v>0.10487889736492595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SUM([1]REP_EPG034_EjecucionPresupuesta!T9)</f>
        <v>2245981331927</v>
      </c>
      <c r="G11" s="24">
        <f>SUM([1]REP_EPG034_EjecucionPresupuesta!V9)</f>
        <v>2245981331927</v>
      </c>
      <c r="H11" s="24">
        <f>SUM([1]REP_EPG034_EjecucionPresupuesta!W9)</f>
        <v>0</v>
      </c>
      <c r="I11" s="24">
        <f>SUM([1]REP_EPG034_EjecucionPresupuesta!X9)</f>
        <v>1524319831987.01</v>
      </c>
      <c r="J11" s="24">
        <f>SUM([1]REP_EPG034_EjecucionPresupuesta!Y9)</f>
        <v>228934890913.53</v>
      </c>
      <c r="K11" s="24">
        <f>SUM([1]REP_EPG034_EjecucionPresupuesta!AA9)</f>
        <v>228302525678.53</v>
      </c>
      <c r="L11" s="19">
        <f t="shared" si="1"/>
        <v>0.67868766775509171</v>
      </c>
      <c r="M11" s="19">
        <f t="shared" si="2"/>
        <v>0.10193089660149096</v>
      </c>
      <c r="N11" s="19">
        <f t="shared" si="3"/>
        <v>0.1016493425092949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2245981331927</v>
      </c>
      <c r="G12" s="25">
        <f t="shared" si="8"/>
        <v>2245981331927</v>
      </c>
      <c r="H12" s="25">
        <f t="shared" si="8"/>
        <v>0</v>
      </c>
      <c r="I12" s="25">
        <f t="shared" si="8"/>
        <v>1524319831987.01</v>
      </c>
      <c r="J12" s="25">
        <f t="shared" si="8"/>
        <v>228934890913.53</v>
      </c>
      <c r="K12" s="25">
        <f t="shared" si="8"/>
        <v>228302525678.53</v>
      </c>
      <c r="L12" s="23">
        <f t="shared" si="1"/>
        <v>0.67868766775509171</v>
      </c>
      <c r="M12" s="23">
        <f t="shared" si="2"/>
        <v>0.10193089660149096</v>
      </c>
      <c r="N12" s="23">
        <f t="shared" si="3"/>
        <v>0.1016493425092949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SUM([1]REP_EPG034_EjecucionPresupuesta!T12)</f>
        <v>8267869357</v>
      </c>
      <c r="G13" s="24">
        <f>SUM([1]REP_EPG034_EjecucionPresupuesta!V12)</f>
        <v>8267869357</v>
      </c>
      <c r="H13" s="24">
        <f>SUM([1]REP_EPG034_EjecucionPresupuesta!W12)</f>
        <v>0</v>
      </c>
      <c r="I13" s="24">
        <f>SUM([1]REP_EPG034_EjecucionPresupuesta!X12)</f>
        <v>0</v>
      </c>
      <c r="J13" s="24">
        <f>SUM([1]REP_EPG034_EjecucionPresupuesta!Y12)</f>
        <v>0</v>
      </c>
      <c r="K13" s="24">
        <f>SUM([1]REP_EPG034_EjecucionPresupuesta!AA12)</f>
        <v>0</v>
      </c>
      <c r="L13" s="19">
        <f t="shared" si="1"/>
        <v>0</v>
      </c>
      <c r="M13" s="19">
        <f t="shared" si="2"/>
        <v>0</v>
      </c>
      <c r="N13" s="19">
        <f t="shared" si="3"/>
        <v>0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[1]REP_EPG034_EjecucionPresupuesta!T10+[1]REP_EPG034_EjecucionPresupuesta!T11+[1]REP_EPG034_EjecucionPresupuesta!T13</f>
        <v>69640000000</v>
      </c>
      <c r="G14" s="24">
        <f>[1]REP_EPG034_EjecucionPresupuesta!V10+[1]REP_EPG034_EjecucionPresupuesta!V11+[1]REP_EPG034_EjecucionPresupuesta!V13</f>
        <v>69640000000</v>
      </c>
      <c r="H14" s="24">
        <f>[1]REP_EPG034_EjecucionPresupuesta!W10+[1]REP_EPG034_EjecucionPresupuesta!W11+[1]REP_EPG034_EjecucionPresupuesta!W13</f>
        <v>0</v>
      </c>
      <c r="I14" s="24">
        <f>[1]REP_EPG034_EjecucionPresupuesta!X10+[1]REP_EPG034_EjecucionPresupuesta!X11+[1]REP_EPG034_EjecucionPresupuesta!X13</f>
        <v>8355100682</v>
      </c>
      <c r="J14" s="24">
        <f>[1]REP_EPG034_EjecucionPresupuesta!Y10+[1]REP_EPG034_EjecucionPresupuesta!Y11+[1]REP_EPG034_EjecucionPresupuesta!Y13</f>
        <v>2272301055</v>
      </c>
      <c r="K14" s="24">
        <f>[1]REP_EPG034_EjecucionPresupuesta!AA10+[1]REP_EPG034_EjecucionPresupuesta!AA11+[1]REP_EPG034_EjecucionPresupuesta!AA13</f>
        <v>2272301055</v>
      </c>
      <c r="L14" s="19">
        <f t="shared" si="1"/>
        <v>0.11997559853532452</v>
      </c>
      <c r="M14" s="19">
        <f t="shared" si="2"/>
        <v>3.2629251220562892E-2</v>
      </c>
      <c r="N14" s="19">
        <f t="shared" si="3"/>
        <v>3.2629251220562892E-2</v>
      </c>
    </row>
    <row r="15" spans="1:14" x14ac:dyDescent="0.35">
      <c r="A15" s="25" t="s">
        <v>36</v>
      </c>
      <c r="B15" s="26"/>
      <c r="C15" s="26"/>
      <c r="D15" s="26"/>
      <c r="E15" s="25"/>
      <c r="F15" s="27">
        <f t="shared" ref="F15:K15" si="9">SUM(F13:F14)</f>
        <v>77907869357</v>
      </c>
      <c r="G15" s="27">
        <f t="shared" si="9"/>
        <v>77907869357</v>
      </c>
      <c r="H15" s="27">
        <f t="shared" si="9"/>
        <v>0</v>
      </c>
      <c r="I15" s="27">
        <f t="shared" si="9"/>
        <v>8355100682</v>
      </c>
      <c r="J15" s="27">
        <f t="shared" si="9"/>
        <v>2272301055</v>
      </c>
      <c r="K15" s="27">
        <f t="shared" si="9"/>
        <v>2272301055</v>
      </c>
      <c r="L15" s="23">
        <f t="shared" si="1"/>
        <v>0.10724334718633011</v>
      </c>
      <c r="M15" s="23">
        <f t="shared" si="2"/>
        <v>2.9166515189724341E-2</v>
      </c>
      <c r="N15" s="23">
        <f t="shared" si="3"/>
        <v>2.9166515189724341E-2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8">
        <f>SUM([1]REP_EPG034_EjecucionPresupuesta!T14)</f>
        <v>204946000000</v>
      </c>
      <c r="G16" s="28">
        <f>SUM([1]REP_EPG034_EjecucionPresupuesta!V14)</f>
        <v>204700462800</v>
      </c>
      <c r="H16" s="28">
        <f>SUM([1]REP_EPG034_EjecucionPresupuesta!W14)</f>
        <v>245537200</v>
      </c>
      <c r="I16" s="28">
        <f>SUM([1]REP_EPG034_EjecucionPresupuesta!X14)</f>
        <v>136976387132.98</v>
      </c>
      <c r="J16" s="28">
        <f>SUM([1]REP_EPG034_EjecucionPresupuesta!Y14)</f>
        <v>11572242567.809999</v>
      </c>
      <c r="K16" s="28">
        <f>SUM([1]REP_EPG034_EjecucionPresupuesta!AA14)</f>
        <v>9261796311.5100002</v>
      </c>
      <c r="L16" s="19">
        <f t="shared" si="1"/>
        <v>0.66835355231612226</v>
      </c>
      <c r="M16" s="19">
        <f t="shared" si="2"/>
        <v>5.6464837409903094E-2</v>
      </c>
      <c r="N16" s="19">
        <f t="shared" si="3"/>
        <v>4.5191398278131803E-2</v>
      </c>
    </row>
    <row r="17" spans="1:14" x14ac:dyDescent="0.35">
      <c r="A17" s="25" t="s">
        <v>38</v>
      </c>
      <c r="B17" s="26"/>
      <c r="C17" s="26"/>
      <c r="D17" s="26"/>
      <c r="E17" s="25"/>
      <c r="F17" s="27">
        <f t="shared" ref="F17:K17" si="10">SUM(F16)</f>
        <v>204946000000</v>
      </c>
      <c r="G17" s="27">
        <f t="shared" si="10"/>
        <v>204700462800</v>
      </c>
      <c r="H17" s="27">
        <f t="shared" si="10"/>
        <v>245537200</v>
      </c>
      <c r="I17" s="27">
        <f t="shared" si="10"/>
        <v>136976387132.98</v>
      </c>
      <c r="J17" s="27">
        <f t="shared" si="10"/>
        <v>11572242567.809999</v>
      </c>
      <c r="K17" s="27">
        <f t="shared" si="10"/>
        <v>9261796311.5100002</v>
      </c>
      <c r="L17" s="23">
        <f t="shared" si="1"/>
        <v>0.66835355231612226</v>
      </c>
      <c r="M17" s="23">
        <f t="shared" si="2"/>
        <v>5.6464837409903094E-2</v>
      </c>
      <c r="N17" s="23">
        <f t="shared" si="3"/>
        <v>4.5191398278131803E-2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29">
        <v>10</v>
      </c>
      <c r="E18" s="16" t="s">
        <v>23</v>
      </c>
      <c r="F18" s="28">
        <f>SUM([1]REP_EPG034_EjecucionPresupuesta!T15)</f>
        <v>1582000000</v>
      </c>
      <c r="G18" s="28">
        <f>SUM([1]REP_EPG034_EjecucionPresupuesta!V15)</f>
        <v>1582000000</v>
      </c>
      <c r="H18" s="28">
        <f>SUM([1]REP_EPG034_EjecucionPresupuesta!W15)</f>
        <v>0</v>
      </c>
      <c r="I18" s="28">
        <f>SUM([1]REP_EPG034_EjecucionPresupuesta!X15)</f>
        <v>720285000</v>
      </c>
      <c r="J18" s="28">
        <f>SUM([1]REP_EPG034_EjecucionPresupuesta!Y15)</f>
        <v>720285000</v>
      </c>
      <c r="K18" s="28">
        <f>SUM([1]REP_EPG034_EjecucionPresupuesta!AA15)</f>
        <v>720285000</v>
      </c>
      <c r="L18" s="19">
        <f t="shared" si="1"/>
        <v>0.45530025284450065</v>
      </c>
      <c r="M18" s="19">
        <f t="shared" si="2"/>
        <v>0.45530025284450065</v>
      </c>
      <c r="N18" s="19">
        <f t="shared" si="3"/>
        <v>0.45530025284450065</v>
      </c>
    </row>
    <row r="19" spans="1:14" x14ac:dyDescent="0.35">
      <c r="A19" s="16" t="s">
        <v>40</v>
      </c>
      <c r="B19" s="17" t="s">
        <v>20</v>
      </c>
      <c r="C19" s="17" t="s">
        <v>21</v>
      </c>
      <c r="D19" s="29">
        <v>10</v>
      </c>
      <c r="E19" s="16" t="s">
        <v>23</v>
      </c>
      <c r="F19" s="28">
        <f>SUM([1]REP_EPG034_EjecucionPresupuesta!T16)</f>
        <v>50000000</v>
      </c>
      <c r="G19" s="28">
        <f>SUM([1]REP_EPG034_EjecucionPresupuesta!V16)</f>
        <v>50000000</v>
      </c>
      <c r="H19" s="28">
        <f>SUM([1]REP_EPG034_EjecucionPresupuesta!W16)</f>
        <v>0</v>
      </c>
      <c r="I19" s="28">
        <f>SUM([1]REP_EPG034_EjecucionPresupuesta!X16)</f>
        <v>42861012</v>
      </c>
      <c r="J19" s="28">
        <f>SUM([1]REP_EPG034_EjecucionPresupuesta!Y16)</f>
        <v>42861012</v>
      </c>
      <c r="K19" s="28">
        <f>SUM([1]REP_EPG034_EjecucionPresupuesta!AA16)</f>
        <v>42861012</v>
      </c>
      <c r="L19" s="19"/>
      <c r="M19" s="19"/>
      <c r="N19" s="19"/>
    </row>
    <row r="20" spans="1:14" ht="21" x14ac:dyDescent="0.35">
      <c r="A20" s="16" t="s">
        <v>41</v>
      </c>
      <c r="B20" s="17" t="s">
        <v>20</v>
      </c>
      <c r="C20" s="17" t="s">
        <v>42</v>
      </c>
      <c r="D20" s="29">
        <v>11</v>
      </c>
      <c r="E20" s="16" t="s">
        <v>43</v>
      </c>
      <c r="F20" s="28">
        <f>[1]REP_EPG034_EjecucionPresupuesta!T16+[1]REP_EPG034_EjecucionPresupuesta!T17</f>
        <v>3688000000</v>
      </c>
      <c r="G20" s="28">
        <f>SUM([1]REP_EPG034_EjecucionPresupuesta!V17)</f>
        <v>0</v>
      </c>
      <c r="H20" s="28">
        <f>SUM([1]REP_EPG034_EjecucionPresupuesta!W17)</f>
        <v>3638000000</v>
      </c>
      <c r="I20" s="28">
        <f>SUM([1]REP_EPG034_EjecucionPresupuesta!X17)</f>
        <v>0</v>
      </c>
      <c r="J20" s="28">
        <f>SUM([1]REP_EPG034_EjecucionPresupuesta!Y17)</f>
        <v>0</v>
      </c>
      <c r="K20" s="28">
        <f>SUM([1]REP_EPG034_EjecucionPresupuesta!AA17)</f>
        <v>0</v>
      </c>
      <c r="L20" s="19">
        <f t="shared" si="1"/>
        <v>0</v>
      </c>
      <c r="M20" s="19">
        <f t="shared" si="2"/>
        <v>0</v>
      </c>
      <c r="N20" s="19">
        <f t="shared" si="3"/>
        <v>0</v>
      </c>
    </row>
    <row r="21" spans="1:14" ht="21" x14ac:dyDescent="0.35">
      <c r="A21" s="25" t="s">
        <v>44</v>
      </c>
      <c r="B21" s="26"/>
      <c r="C21" s="26"/>
      <c r="D21" s="26"/>
      <c r="E21" s="25"/>
      <c r="F21" s="27">
        <f t="shared" ref="F21:K21" si="11">SUM(F18:F20)</f>
        <v>5320000000</v>
      </c>
      <c r="G21" s="27">
        <f t="shared" si="11"/>
        <v>1632000000</v>
      </c>
      <c r="H21" s="27">
        <f t="shared" si="11"/>
        <v>3638000000</v>
      </c>
      <c r="I21" s="27">
        <f t="shared" si="11"/>
        <v>763146012</v>
      </c>
      <c r="J21" s="27">
        <f t="shared" si="11"/>
        <v>763146012</v>
      </c>
      <c r="K21" s="27">
        <f t="shared" si="11"/>
        <v>763146012</v>
      </c>
      <c r="L21" s="23">
        <f t="shared" si="1"/>
        <v>0.14344849849624061</v>
      </c>
      <c r="M21" s="23">
        <f t="shared" si="2"/>
        <v>0.14344849849624061</v>
      </c>
      <c r="N21" s="23">
        <f t="shared" si="3"/>
        <v>0.14344849849624061</v>
      </c>
    </row>
    <row r="22" spans="1:14" x14ac:dyDescent="0.35">
      <c r="A22" s="16" t="s">
        <v>45</v>
      </c>
      <c r="B22" s="17" t="s">
        <v>20</v>
      </c>
      <c r="C22" s="17" t="s">
        <v>25</v>
      </c>
      <c r="D22" s="17" t="s">
        <v>42</v>
      </c>
      <c r="E22" s="16" t="s">
        <v>26</v>
      </c>
      <c r="F22" s="30">
        <f>SUM([1]REP_EPG034_EjecucionPresupuesta!T18)</f>
        <v>3610711702</v>
      </c>
      <c r="G22" s="30">
        <f>SUM([1]REP_EPG034_EjecucionPresupuesta!V18)</f>
        <v>0</v>
      </c>
      <c r="H22" s="30">
        <f>SUM([1]REP_EPG034_EjecucionPresupuesta!W18)</f>
        <v>3610711702</v>
      </c>
      <c r="I22" s="30">
        <f>SUM([1]REP_EPG034_EjecucionPresupuesta!X18)</f>
        <v>0</v>
      </c>
      <c r="J22" s="30">
        <f>SUM([1]REP_EPG034_EjecucionPresupuesta!Y18)</f>
        <v>0</v>
      </c>
      <c r="K22" s="30">
        <f>SUM([1]REP_EPG034_EjecucionPresupuesta!AA18)</f>
        <v>0</v>
      </c>
      <c r="L22" s="19">
        <f t="shared" si="1"/>
        <v>0</v>
      </c>
      <c r="M22" s="19">
        <f t="shared" si="2"/>
        <v>0</v>
      </c>
      <c r="N22" s="19">
        <f t="shared" si="3"/>
        <v>0</v>
      </c>
    </row>
    <row r="23" spans="1:14" x14ac:dyDescent="0.35">
      <c r="A23" s="25" t="s">
        <v>46</v>
      </c>
      <c r="B23" s="26"/>
      <c r="C23" s="26"/>
      <c r="D23" s="26"/>
      <c r="E23" s="25"/>
      <c r="F23" s="27">
        <f t="shared" ref="F23:K23" si="12">SUM(F22:F22)</f>
        <v>3610711702</v>
      </c>
      <c r="G23" s="27">
        <f t="shared" si="12"/>
        <v>0</v>
      </c>
      <c r="H23" s="27">
        <f t="shared" si="12"/>
        <v>3610711702</v>
      </c>
      <c r="I23" s="27">
        <f t="shared" si="12"/>
        <v>0</v>
      </c>
      <c r="J23" s="27">
        <f t="shared" si="12"/>
        <v>0</v>
      </c>
      <c r="K23" s="27">
        <f t="shared" si="12"/>
        <v>0</v>
      </c>
      <c r="L23" s="23">
        <f t="shared" si="1"/>
        <v>0</v>
      </c>
      <c r="M23" s="23">
        <f t="shared" si="2"/>
        <v>0</v>
      </c>
      <c r="N23" s="23">
        <f t="shared" si="3"/>
        <v>0</v>
      </c>
    </row>
    <row r="24" spans="1:14" x14ac:dyDescent="0.35">
      <c r="A24" s="25" t="s">
        <v>47</v>
      </c>
      <c r="B24" s="26"/>
      <c r="C24" s="26"/>
      <c r="D24" s="26"/>
      <c r="E24" s="25"/>
      <c r="F24" s="27">
        <f>SUM(F25:F29)</f>
        <v>4000000000</v>
      </c>
      <c r="G24" s="27">
        <f t="shared" ref="G24:K24" si="13">SUM(G25:G29)</f>
        <v>335061100</v>
      </c>
      <c r="H24" s="27">
        <f t="shared" si="13"/>
        <v>2246509595</v>
      </c>
      <c r="I24" s="27">
        <f t="shared" si="13"/>
        <v>335061100</v>
      </c>
      <c r="J24" s="27">
        <f t="shared" si="13"/>
        <v>7432180</v>
      </c>
      <c r="K24" s="27">
        <f t="shared" si="13"/>
        <v>2461780</v>
      </c>
      <c r="L24" s="23">
        <f t="shared" si="1"/>
        <v>8.3765275E-2</v>
      </c>
      <c r="M24" s="23">
        <f t="shared" si="2"/>
        <v>1.858045E-3</v>
      </c>
      <c r="N24" s="23">
        <f t="shared" si="3"/>
        <v>6.1544499999999995E-4</v>
      </c>
    </row>
    <row r="25" spans="1:14" ht="31.5" x14ac:dyDescent="0.35">
      <c r="A25" s="16" t="s">
        <v>48</v>
      </c>
      <c r="B25" s="17" t="s">
        <v>20</v>
      </c>
      <c r="C25" s="17" t="s">
        <v>25</v>
      </c>
      <c r="D25" s="29" t="s">
        <v>21</v>
      </c>
      <c r="E25" s="16" t="s">
        <v>26</v>
      </c>
      <c r="F25" s="24">
        <f>SUM([1]REP_EPG034_EjecucionPresupuesta!T19)</f>
        <v>1365571078</v>
      </c>
      <c r="G25" s="24">
        <f>SUM([1]REP_EPG034_EjecucionPresupuesta!V19)</f>
        <v>0</v>
      </c>
      <c r="H25" s="24">
        <f>SUM([1]REP_EPG034_EjecucionPresupuesta!W19)</f>
        <v>0</v>
      </c>
      <c r="I25" s="24">
        <f>SUM([1]REP_EPG034_EjecucionPresupuesta!X19)</f>
        <v>0</v>
      </c>
      <c r="J25" s="24">
        <f>SUM([1]REP_EPG034_EjecucionPresupuesta!Y19)</f>
        <v>0</v>
      </c>
      <c r="K25" s="24">
        <f>SUM([1]REP_EPG034_EjecucionPresupuesta!AA19)</f>
        <v>0</v>
      </c>
      <c r="L25" s="19">
        <f t="shared" si="1"/>
        <v>0</v>
      </c>
      <c r="M25" s="19">
        <f t="shared" si="2"/>
        <v>0</v>
      </c>
      <c r="N25" s="19">
        <f t="shared" si="3"/>
        <v>0</v>
      </c>
    </row>
    <row r="26" spans="1:14" ht="31.5" x14ac:dyDescent="0.35">
      <c r="A26" s="16" t="s">
        <v>49</v>
      </c>
      <c r="B26" s="17" t="s">
        <v>20</v>
      </c>
      <c r="C26" s="17" t="s">
        <v>25</v>
      </c>
      <c r="D26" s="29" t="s">
        <v>21</v>
      </c>
      <c r="E26" s="16" t="s">
        <v>26</v>
      </c>
      <c r="F26" s="24">
        <f>SUM([1]REP_EPG034_EjecucionPresupuesta!T20)</f>
        <v>2053156304</v>
      </c>
      <c r="G26" s="24">
        <f>SUM([1]REP_EPG034_EjecucionPresupuesta!V20)</f>
        <v>0</v>
      </c>
      <c r="H26" s="24">
        <f>SUM([1]REP_EPG034_EjecucionPresupuesta!W20)</f>
        <v>2053156304</v>
      </c>
      <c r="I26" s="24">
        <f>SUM([1]REP_EPG034_EjecucionPresupuesta!X20)</f>
        <v>0</v>
      </c>
      <c r="J26" s="24">
        <f>SUM([1]REP_EPG034_EjecucionPresupuesta!Y20)</f>
        <v>0</v>
      </c>
      <c r="K26" s="24">
        <f>SUM([1]REP_EPG034_EjecucionPresupuesta!AA20)</f>
        <v>0</v>
      </c>
      <c r="L26" s="19">
        <f t="shared" si="1"/>
        <v>0</v>
      </c>
      <c r="M26" s="19">
        <f t="shared" si="2"/>
        <v>0</v>
      </c>
      <c r="N26" s="19">
        <f t="shared" si="3"/>
        <v>0</v>
      </c>
    </row>
    <row r="27" spans="1:14" ht="21" x14ac:dyDescent="0.35">
      <c r="A27" s="16" t="s">
        <v>50</v>
      </c>
      <c r="B27" s="17" t="s">
        <v>20</v>
      </c>
      <c r="C27" s="17" t="s">
        <v>25</v>
      </c>
      <c r="D27" s="29" t="s">
        <v>21</v>
      </c>
      <c r="E27" s="16" t="s">
        <v>26</v>
      </c>
      <c r="F27" s="24">
        <f>SUM([1]REP_EPG034_EjecucionPresupuesta!T21)</f>
        <v>123960985</v>
      </c>
      <c r="G27" s="24">
        <f>SUM([1]REP_EPG034_EjecucionPresupuesta!V21)</f>
        <v>0</v>
      </c>
      <c r="H27" s="24">
        <f>SUM([1]REP_EPG034_EjecucionPresupuesta!W21)</f>
        <v>123960985</v>
      </c>
      <c r="I27" s="24">
        <f>SUM([1]REP_EPG034_EjecucionPresupuesta!X21)</f>
        <v>0</v>
      </c>
      <c r="J27" s="24">
        <f>SUM([1]REP_EPG034_EjecucionPresupuesta!Y21)</f>
        <v>0</v>
      </c>
      <c r="K27" s="24">
        <f>SUM([1]REP_EPG034_EjecucionPresupuesta!AA21)</f>
        <v>0</v>
      </c>
      <c r="L27" s="19">
        <f t="shared" si="1"/>
        <v>0</v>
      </c>
      <c r="M27" s="19">
        <f t="shared" si="2"/>
        <v>0</v>
      </c>
      <c r="N27" s="19">
        <f t="shared" si="3"/>
        <v>0</v>
      </c>
    </row>
    <row r="28" spans="1:14" ht="21" x14ac:dyDescent="0.35">
      <c r="A28" s="16" t="s">
        <v>50</v>
      </c>
      <c r="B28" s="17" t="s">
        <v>20</v>
      </c>
      <c r="C28" s="17" t="s">
        <v>25</v>
      </c>
      <c r="D28" s="29" t="s">
        <v>21</v>
      </c>
      <c r="E28" s="16" t="s">
        <v>26</v>
      </c>
      <c r="F28" s="24">
        <f>SUM([1]REP_EPG034_EjecucionPresupuesta!T22)</f>
        <v>404453406</v>
      </c>
      <c r="G28" s="24">
        <f>SUM([1]REP_EPG034_EjecucionPresupuesta!V22)</f>
        <v>335061100</v>
      </c>
      <c r="H28" s="24">
        <f>SUM([1]REP_EPG034_EjecucionPresupuesta!W22)</f>
        <v>69392306</v>
      </c>
      <c r="I28" s="24">
        <f>SUM([1]REP_EPG034_EjecucionPresupuesta!X22)</f>
        <v>335061100</v>
      </c>
      <c r="J28" s="24">
        <f>SUM([1]REP_EPG034_EjecucionPresupuesta!Y22)</f>
        <v>7432180</v>
      </c>
      <c r="K28" s="24">
        <f>SUM([1]REP_EPG034_EjecucionPresupuesta!AA22)</f>
        <v>2461780</v>
      </c>
      <c r="L28" s="19">
        <f t="shared" si="1"/>
        <v>0.82842941864111785</v>
      </c>
      <c r="M28" s="19">
        <f t="shared" si="2"/>
        <v>1.8375862064071727E-2</v>
      </c>
      <c r="N28" s="19">
        <f t="shared" si="3"/>
        <v>6.0866838144515469E-3</v>
      </c>
    </row>
    <row r="29" spans="1:14" ht="31.5" x14ac:dyDescent="0.35">
      <c r="A29" s="16" t="s">
        <v>48</v>
      </c>
      <c r="B29" s="17" t="s">
        <v>20</v>
      </c>
      <c r="C29" s="17" t="s">
        <v>25</v>
      </c>
      <c r="D29" s="29" t="s">
        <v>21</v>
      </c>
      <c r="E29" s="16" t="s">
        <v>26</v>
      </c>
      <c r="F29" s="24">
        <f>SUM([1]REP_EPG034_EjecucionPresupuesta!T23)</f>
        <v>52858227</v>
      </c>
      <c r="G29" s="24">
        <f>SUM([1]REP_EPG034_EjecucionPresupuesta!V23)</f>
        <v>0</v>
      </c>
      <c r="H29" s="24">
        <f>SUM([1]REP_EPG034_EjecucionPresupuesta!W23)</f>
        <v>0</v>
      </c>
      <c r="I29" s="24">
        <f>SUM([1]REP_EPG034_EjecucionPresupuesta!X23)</f>
        <v>0</v>
      </c>
      <c r="J29" s="24">
        <f>SUM([1]REP_EPG034_EjecucionPresupuesta!Y23)</f>
        <v>0</v>
      </c>
      <c r="K29" s="24">
        <f>SUM([1]REP_EPG034_EjecucionPresupuesta!AA23)</f>
        <v>0</v>
      </c>
      <c r="L29" s="19">
        <f t="shared" si="1"/>
        <v>0</v>
      </c>
      <c r="M29" s="19">
        <f t="shared" si="2"/>
        <v>0</v>
      </c>
      <c r="N29" s="19">
        <f t="shared" si="3"/>
        <v>0</v>
      </c>
    </row>
    <row r="30" spans="1:14" x14ac:dyDescent="0.35">
      <c r="A30" s="31" t="s">
        <v>51</v>
      </c>
      <c r="B30" s="32"/>
      <c r="C30" s="32"/>
      <c r="D30" s="32"/>
      <c r="E30" s="33"/>
      <c r="F30" s="34">
        <f t="shared" ref="F30:K30" si="14">F8+F23+F24</f>
        <v>2720963912986</v>
      </c>
      <c r="G30" s="34">
        <f t="shared" si="14"/>
        <v>2674955725184</v>
      </c>
      <c r="H30" s="34">
        <f t="shared" si="14"/>
        <v>9740758497</v>
      </c>
      <c r="I30" s="34">
        <f t="shared" si="14"/>
        <v>1689543615563.99</v>
      </c>
      <c r="J30" s="34">
        <f t="shared" si="14"/>
        <v>262344101378.34</v>
      </c>
      <c r="K30" s="34">
        <f t="shared" si="14"/>
        <v>259396319487.04001</v>
      </c>
      <c r="L30" s="35">
        <f t="shared" si="1"/>
        <v>0.6209356939651125</v>
      </c>
      <c r="M30" s="35">
        <f t="shared" si="2"/>
        <v>9.6415869437401769E-2</v>
      </c>
      <c r="N30" s="35">
        <f t="shared" si="3"/>
        <v>9.5332510015679384E-2</v>
      </c>
    </row>
    <row r="31" spans="1:14" x14ac:dyDescent="0.35">
      <c r="F31" s="36"/>
      <c r="G31" s="37"/>
      <c r="H31" s="38"/>
      <c r="I31" s="37"/>
      <c r="K31" s="36"/>
      <c r="L31" s="39"/>
    </row>
    <row r="32" spans="1:14" x14ac:dyDescent="0.35">
      <c r="F32" s="40"/>
      <c r="G32" s="40"/>
      <c r="H32" s="40"/>
      <c r="I32" s="40"/>
      <c r="J32" s="40"/>
      <c r="K32" s="40"/>
    </row>
    <row r="33" spans="7:11" x14ac:dyDescent="0.35">
      <c r="G33" s="41"/>
      <c r="H33" s="41"/>
      <c r="I33" s="36"/>
      <c r="J33" s="41"/>
    </row>
    <row r="34" spans="7:11" x14ac:dyDescent="0.35">
      <c r="I34" s="37"/>
      <c r="K34" s="36"/>
    </row>
  </sheetData>
  <mergeCells count="6">
    <mergeCell ref="A1:N1"/>
    <mergeCell ref="A2:N2"/>
    <mergeCell ref="A3:E3"/>
    <mergeCell ref="F3:K3"/>
    <mergeCell ref="L3:N3"/>
    <mergeCell ref="A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28 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2026-03-04T22:25:22Z</dcterms:created>
  <dcterms:modified xsi:type="dcterms:W3CDTF">2026-03-04T22:26:06Z</dcterms:modified>
</cp:coreProperties>
</file>